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4.06.2019 (Mayo)\Seguimiento Físico y Financiero funcionamiento e inversión\"/>
    </mc:Choice>
  </mc:AlternateContent>
  <xr:revisionPtr revIDLastSave="0" documentId="10_ncr:8100000_{360B7F87-23E5-4EF3-B523-B132C6020673}" xr6:coauthVersionLast="33" xr6:coauthVersionMax="41" xr10:uidLastSave="{00000000-0000-0000-0000-000000000000}"/>
  <bookViews>
    <workbookView xWindow="-120" yWindow="-120" windowWidth="20730" windowHeight="11160" tabRatio="681" firstSheet="5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11" i="7" l="1"/>
  <c r="K11" i="7"/>
  <c r="L14" i="4"/>
  <c r="P28" i="3"/>
  <c r="K11" i="3"/>
  <c r="P20" i="15" l="1"/>
  <c r="L23" i="15"/>
  <c r="L21" i="15" l="1"/>
  <c r="K21" i="15"/>
  <c r="P13" i="18" l="1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 l="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K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<sst xmlns="http://schemas.openxmlformats.org/spreadsheetml/2006/main" count="706" uniqueCount="189">
  <si>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</si>
  <si>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</si>
  <si>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</si>
  <si>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</si>
  <si>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</si>
  <si>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</si>
  <si>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</si>
  <si>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</si>
  <si>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</si>
  <si>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</si>
  <si>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</si>
  <si>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</si>
  <si>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</si>
  <si>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</si>
  <si>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</si>
  <si>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</si>
  <si>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</si>
  <si>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</si>
  <si>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</si>
  <si>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</si>
  <si>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</si>
  <si>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</si>
  <si>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</si>
  <si>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</si>
  <si>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</si>
  <si>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</si>
  <si>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</si>
  <si>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</si>
  <si>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</si>
  <si>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</si>
  <si>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</si>
  <si>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</si>
  <si>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</si>
  <si>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</si>
  <si>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</si>
  <si>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</si>
  <si>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</si>
  <si>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</si>
  <si>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</si>
  <si>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</si>
  <si>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</si>
  <si>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</si>
  <si>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</si>
  <si>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</si>
  <si>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</si>
  <si>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</si>
  <si>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</si>
  <si>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</si>
  <si>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</si>
  <si>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</si>
  <si>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</si>
  <si>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</si>
  <si>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</si>
  <si>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</si>
  <si>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</si>
  <si>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</si>
  <si>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</si>
  <si>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</si>
  <si>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</si>
  <si>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</si>
  <si>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</si>
  <si>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</si>
  <si>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</si>
  <si>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</si>
  <si>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</si>
  <si>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</si>
  <si>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</si>
  <si>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</si>
  <si>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</si>
  <si>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</si>
  <si>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</si>
  <si>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</si>
  <si>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</si>
  <si>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</si>
  <si>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</si>
  <si>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</si>
  <si>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</si>
  <si>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</si>
  <si>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</si>
  <si>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</si>
  <si>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</si>
  <si>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</si>
  <si>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</si>
  <si>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</si>
  <si>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</si>
  <si>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</si>
  <si>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</si>
  <si>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</si>
  <si>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</si>
  <si>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</si>
  <si>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</si>
  <si>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</si>
  <si>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</si>
  <si>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</si>
  <si>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</si>
  <si>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</si>
  <si>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</si>
  <si>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</si>
  <si>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</si>
  <si>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</si>
  <si>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</si>
  <si>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</si>
  <si>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</si>
  <si>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</si>
  <si>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</si>
  <si>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</si>
  <si>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</si>
  <si>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</si>
  <si>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</si>
  <si>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</si>
  <si>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</si>
  <si>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</si>
  <si>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</si>
  <si>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</si>
  <si>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</si>
  <si>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</si>
  <si>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</si>
  <si>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</si>
  <si>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</si>
  <si>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</si>
  <si>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</si>
  <si>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</si>
  <si>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</si>
  <si>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</si>
  <si>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</si>
  <si>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</si>
  <si>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</si>
  <si>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</si>
  <si>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</si>
  <si>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</si>
  <si>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</si>
  <si>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</si>
  <si>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</si>
  <si>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</si>
  <si>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</si>
  <si>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</si>
  <si>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</si>
  <si>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</si>
  <si>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</si>
  <si>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</si>
  <si>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</si>
  <si>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</si>
  <si>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</si>
  <si>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</si>
  <si>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</si>
  <si>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</si>
  <si>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</si>
  <si>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</si>
  <si>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</si>
  <si>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</si>
  <si>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</si>
  <si>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</si>
  <si>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</si>
  <si>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</si>
  <si>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</si>
  <si>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</si>
  <si>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</si>
  <si>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</si>
  <si>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</si>
  <si>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</si>
  <si>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</si>
  <si>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</si>
  <si>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</si>
  <si>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</si>
  <si>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</si>
  <si>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</si>
  <si>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</si>
  <si>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</si>
  <si>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</si>
  <si>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</si>
  <si>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</si>
  <si>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</si>
  <si>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</si>
  <si>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</si>
  <si>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</si>
  <si>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</si>
  <si>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</si>
  <si>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</si>
  <si>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</si>
  <si>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</si>
  <si>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</si>
  <si>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</si>
  <si>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</si>
  <si>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</si>
  <si>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</si>
  <si>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</si>
  <si>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</si>
  <si>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</si>
  <si>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EJERCICIO FISCAL 2019   ACTUALIZADA A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</si>
</sst>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7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5.75" thickBo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99"/>
    </row>
    <row r="5" spans="1:16" ht="15" customHeight="1" thickBot="1" x14ac:dyDescent="0.25">
      <c r="A5" s="349" t="s">
        <v>92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19771830</v>
      </c>
      <c r="O10" s="326">
        <v>107231.05</v>
      </c>
      <c r="P10" s="322">
        <f>O10/N10</f>
        <v>5.4234256515456585E-3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f>SUM(K12)</f>
        <v>299</v>
      </c>
      <c r="L11" s="115">
        <f>L12</f>
        <v>145</v>
      </c>
      <c r="M11" s="301"/>
      <c r="N11" s="325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299</v>
      </c>
      <c r="L12" s="121">
        <v>145</v>
      </c>
      <c r="M12" s="301"/>
      <c r="N12" s="325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22757146</v>
      </c>
      <c r="O13" s="327">
        <v>6927147.6799999997</v>
      </c>
      <c r="P13" s="322">
        <f>O13/N13</f>
        <v>0.30439439462224305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89">
        <v>278</v>
      </c>
      <c r="K14" s="115">
        <v>328</v>
      </c>
      <c r="L14" s="115">
        <f>+L15</f>
        <v>83</v>
      </c>
      <c r="M14" s="301"/>
      <c r="N14" s="325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328</v>
      </c>
      <c r="L15" s="121">
        <v>83</v>
      </c>
      <c r="M15" s="301"/>
      <c r="N15" s="325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10936755</v>
      </c>
      <c r="O16" s="327">
        <v>1176395.54</v>
      </c>
      <c r="P16" s="322">
        <f>O16/N16</f>
        <v>0.10756349026745136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20</v>
      </c>
      <c r="L17" s="115">
        <f t="shared" ref="L17" si="0">+L18</f>
        <v>20</v>
      </c>
      <c r="M17" s="301"/>
      <c r="N17" s="325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20</v>
      </c>
      <c r="L18" s="121">
        <v>20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9012520</v>
      </c>
      <c r="O22" s="318">
        <v>2676880</v>
      </c>
      <c r="P22" s="322">
        <f>O22/N22</f>
        <v>0.29701792617381156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13</v>
      </c>
      <c r="L23" s="115">
        <f t="shared" ref="L23" si="1">+L24</f>
        <v>6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13</v>
      </c>
      <c r="L24" s="121">
        <v>6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56064</v>
      </c>
      <c r="O25" s="319">
        <v>56063.76</v>
      </c>
      <c r="P25" s="322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1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1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396095</v>
      </c>
      <c r="O28" s="319">
        <v>382404.5</v>
      </c>
      <c r="P28" s="322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1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1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selection activeCell="O15" sqref="O15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3" width="13.7109375" style="127" bestFit="1" customWidth="1"/>
    <col min="14" max="14" width="14.855468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020 1029:2040 2049:4095 4104:5115 5124:8190 8199:9210 9219:12285 12294:13305 13314:15360 15369:16380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020 1029:2040 2049:4095 4104:5115 5124:8190 8199:9210 9219:12285 12294:13305 13314:15360 15369:16380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49" t="s">
        <v>108</v>
      </c>
      <c r="B5" s="350"/>
      <c r="C5" s="350"/>
      <c r="D5" s="350"/>
      <c r="E5" s="350"/>
      <c r="F5" s="350"/>
      <c r="G5" s="350"/>
      <c r="H5" s="350"/>
      <c r="I5" s="356"/>
      <c r="J5" s="352" t="s">
        <v>94</v>
      </c>
      <c r="K5" s="353"/>
      <c r="L5" s="357"/>
      <c r="M5" s="358" t="s">
        <v>106</v>
      </c>
      <c r="N5" s="353"/>
      <c r="O5" s="354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75644561</v>
      </c>
      <c r="O10" s="30">
        <v>20724905.379999999</v>
      </c>
      <c r="P10" s="328">
        <f>O10/N10</f>
        <v>0.27397746917983962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184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184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48">
        <f>SUM(L15:L15)</f>
        <v>266</v>
      </c>
      <c r="M14" s="97">
        <v>160797783</v>
      </c>
      <c r="N14" s="42">
        <v>155271408</v>
      </c>
      <c r="O14" s="30">
        <v>44724120.890000001</v>
      </c>
      <c r="P14" s="328">
        <f>O14/N14</f>
        <v>0.28803835468536487</v>
      </c>
    </row>
    <row r="15" spans="1:1020 1029:2040 2049:4095 4104:5115 5124:8190 8199:9210 9219:12285 12294:13305 13314:15360 15369:16380" s="168" customFormat="1" ht="15.75" thickBot="1" x14ac:dyDescent="0.3">
      <c r="A15" s="340"/>
      <c r="B15" s="130"/>
      <c r="C15" s="130"/>
      <c r="D15" s="130"/>
      <c r="E15" s="130"/>
      <c r="F15" s="130"/>
      <c r="G15" s="130">
        <v>5</v>
      </c>
      <c r="H15" s="130" t="s">
        <v>135</v>
      </c>
      <c r="I15" s="341" t="s">
        <v>18</v>
      </c>
      <c r="J15" s="342">
        <v>1955</v>
      </c>
      <c r="K15" s="343">
        <v>2088</v>
      </c>
      <c r="L15" s="223">
        <v>266</v>
      </c>
      <c r="M15" s="344"/>
      <c r="N15" s="345"/>
      <c r="O15" s="346"/>
      <c r="P15" s="329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zoomScaleNormal="100" zoomScaleSheetLayoutView="115" workbookViewId="0">
      <selection activeCell="O27" sqref="O27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s="1" customFormat="1" ht="15.75" thickBo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99"/>
    </row>
    <row r="5" spans="1:16" ht="15" customHeight="1" thickBot="1" x14ac:dyDescent="0.3">
      <c r="A5" s="349" t="s">
        <v>19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23728380</v>
      </c>
      <c r="O10" s="207">
        <v>6067548.4299999997</v>
      </c>
      <c r="P10" s="331">
        <f>O10/N10</f>
        <v>0.25570849885242902</v>
      </c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1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0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0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0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2277968</v>
      </c>
      <c r="O15" s="119">
        <v>0</v>
      </c>
      <c r="P15" s="331">
        <f>O15/N15</f>
        <v>0</v>
      </c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1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0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920504923</v>
      </c>
      <c r="O18" s="119">
        <v>109270510.29000001</v>
      </c>
      <c r="P18" s="331">
        <f>O18/N18</f>
        <v>0.11870714382914822</v>
      </c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6133</v>
      </c>
      <c r="L19" s="145">
        <f>L20</f>
        <v>861</v>
      </c>
      <c r="M19" s="140"/>
      <c r="N19" s="141"/>
      <c r="O19" s="142"/>
      <c r="P19" s="331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6133</v>
      </c>
      <c r="L20" s="148">
        <v>861</v>
      </c>
      <c r="M20" s="149"/>
      <c r="N20" s="150"/>
      <c r="O20" s="151"/>
      <c r="P20" s="330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0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0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1">
        <f>O23/N23</f>
        <v>0</v>
      </c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1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0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387532729</v>
      </c>
      <c r="O26" s="142">
        <v>69039678.650000006</v>
      </c>
      <c r="P26" s="331">
        <f>O26/N26</f>
        <v>0.17815186559378318</v>
      </c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4130</v>
      </c>
      <c r="L27" s="145">
        <f>L28</f>
        <v>675</v>
      </c>
      <c r="M27" s="140"/>
      <c r="N27" s="141"/>
      <c r="O27" s="142"/>
      <c r="P27" s="331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4130</v>
      </c>
      <c r="L28" s="154">
        <v>675</v>
      </c>
      <c r="M28" s="155"/>
      <c r="N28" s="156"/>
      <c r="O28" s="157"/>
      <c r="P28" s="3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20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7"/>
      <c r="M5" s="352" t="s">
        <v>106</v>
      </c>
      <c r="N5" s="353"/>
      <c r="O5" s="354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15255012</v>
      </c>
      <c r="O10" s="28">
        <v>5108379.7</v>
      </c>
      <c r="P10" s="331">
        <f>O10/N10</f>
        <v>0.33486566251144217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123</v>
      </c>
      <c r="L11" s="100">
        <f>L12</f>
        <v>112</v>
      </c>
      <c r="M11" s="86"/>
      <c r="N11" s="38"/>
      <c r="O11" s="28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123</v>
      </c>
      <c r="L12" s="101">
        <v>112</v>
      </c>
      <c r="M12" s="86"/>
      <c r="N12" s="38"/>
      <c r="O12" s="28"/>
      <c r="P12" s="33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2899988</v>
      </c>
      <c r="O13" s="28">
        <v>492585.65</v>
      </c>
      <c r="P13" s="331">
        <f>O13/N13</f>
        <v>0.16985782354961471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17590</v>
      </c>
      <c r="L14" s="290">
        <f>L15</f>
        <v>2130</v>
      </c>
      <c r="M14" s="86"/>
      <c r="N14" s="38"/>
      <c r="O14" s="28"/>
      <c r="P14" s="33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17590</v>
      </c>
      <c r="L15" s="292">
        <v>2130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zoomScale="115" zoomScaleNormal="115" zoomScaleSheetLayoutView="100" workbookViewId="0">
      <selection sqref="A1:O1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F4" s="126"/>
    </row>
    <row r="5" spans="1:16" ht="15.75" customHeight="1" thickBot="1" x14ac:dyDescent="0.3">
      <c r="A5" s="349" t="s">
        <v>23</v>
      </c>
      <c r="B5" s="350"/>
      <c r="C5" s="350"/>
      <c r="D5" s="350"/>
      <c r="E5" s="350"/>
      <c r="F5" s="350"/>
      <c r="G5" s="350"/>
      <c r="H5" s="350"/>
      <c r="I5" s="356"/>
      <c r="J5" s="359" t="s">
        <v>94</v>
      </c>
      <c r="K5" s="360"/>
      <c r="L5" s="361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36538505.939999998</v>
      </c>
      <c r="P10" s="330">
        <f>O10/N10</f>
        <v>0.21605274336294486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f>SUM(K12)</f>
        <v>1133</v>
      </c>
      <c r="L11" s="47">
        <f>SUM(L12)</f>
        <v>920</v>
      </c>
      <c r="M11" s="133"/>
      <c r="N11" s="129"/>
      <c r="O11" s="15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1133</v>
      </c>
      <c r="L12" s="84">
        <v>920</v>
      </c>
      <c r="M12" s="87"/>
      <c r="N12" s="39"/>
      <c r="O12" s="26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72859140</v>
      </c>
      <c r="O13" s="28">
        <v>7188829.75</v>
      </c>
      <c r="P13" s="330">
        <f>O13/N13</f>
        <v>9.8667507604399393E-2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2870</v>
      </c>
      <c r="M14" s="133"/>
      <c r="N14" s="129"/>
      <c r="O14" s="158"/>
      <c r="P14" s="323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605990</v>
      </c>
      <c r="M15" s="87"/>
      <c r="N15" s="39"/>
      <c r="O15" s="26"/>
      <c r="P15" s="323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613262</v>
      </c>
      <c r="M16" s="87"/>
      <c r="N16" s="39"/>
      <c r="O16" s="26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12502946</v>
      </c>
      <c r="M17" s="87"/>
      <c r="N17" s="39"/>
      <c r="O17" s="26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9736966</v>
      </c>
      <c r="M18" s="87"/>
      <c r="N18" s="39"/>
      <c r="O18" s="26"/>
      <c r="P18" s="323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179</v>
      </c>
      <c r="M19" s="87"/>
      <c r="N19" s="39"/>
      <c r="O19" s="26"/>
      <c r="P19" s="323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69</v>
      </c>
      <c r="M20" s="87"/>
      <c r="N20" s="39"/>
      <c r="O20" s="26"/>
      <c r="P20" s="323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2622</v>
      </c>
      <c r="M21" s="87"/>
      <c r="N21" s="39"/>
      <c r="O21" s="26"/>
      <c r="P21" s="323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4511997.49</v>
      </c>
      <c r="P22" s="330">
        <f>O22/N22</f>
        <v>0.38148039247184551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27305</v>
      </c>
      <c r="M23" s="86"/>
      <c r="N23" s="38"/>
      <c r="O23" s="28"/>
      <c r="P23" s="323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27305</v>
      </c>
      <c r="M24" s="86"/>
      <c r="N24" s="38"/>
      <c r="O24" s="28"/>
      <c r="P24" s="323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595069.78</v>
      </c>
      <c r="P25" s="330">
        <f>O25/N25</f>
        <v>3.8508849460738716E-2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49476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49476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selection activeCell="O11" sqref="O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25">
      <c r="A5" s="349" t="s">
        <v>38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107</v>
      </c>
      <c r="N5" s="353"/>
      <c r="O5" s="35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44728939</v>
      </c>
      <c r="O10" s="28">
        <v>6715510.5</v>
      </c>
      <c r="P10" s="332">
        <f>O10/N10</f>
        <v>0.15013793419065899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191</v>
      </c>
      <c r="L11" s="180">
        <f>+L12</f>
        <v>60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121</v>
      </c>
      <c r="L12" s="182">
        <v>60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70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O19" sqref="O19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39</v>
      </c>
      <c r="B5" s="350"/>
      <c r="C5" s="350"/>
      <c r="D5" s="350"/>
      <c r="E5" s="350"/>
      <c r="F5" s="350"/>
      <c r="G5" s="350"/>
      <c r="H5" s="350"/>
      <c r="I5" s="356"/>
      <c r="J5" s="362" t="s">
        <v>94</v>
      </c>
      <c r="K5" s="363"/>
      <c r="L5" s="36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2441773</v>
      </c>
      <c r="O10" s="28">
        <v>673601.82</v>
      </c>
      <c r="P10" s="330">
        <f>O10/N10</f>
        <v>0.2758658646811149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128</v>
      </c>
      <c r="M11" s="86"/>
      <c r="N11" s="6"/>
      <c r="O11" s="16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177</v>
      </c>
      <c r="L12" s="67">
        <v>128</v>
      </c>
      <c r="M12" s="86"/>
      <c r="N12" s="38"/>
      <c r="O12" s="28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3672802</v>
      </c>
      <c r="O13" s="28">
        <v>1042598.77</v>
      </c>
      <c r="P13" s="330">
        <f>O13/N13</f>
        <v>0.28387012694939723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1643</v>
      </c>
      <c r="L14" s="16">
        <f>L15+L16+L17</f>
        <v>332</v>
      </c>
      <c r="M14" s="86"/>
      <c r="N14" s="6"/>
      <c r="O14" s="16"/>
      <c r="P14" s="33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260</v>
      </c>
      <c r="M15" s="86"/>
      <c r="N15" s="38"/>
      <c r="O15" s="28"/>
      <c r="P15" s="33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8</v>
      </c>
      <c r="L16" s="67">
        <v>1</v>
      </c>
      <c r="M16" s="86"/>
      <c r="N16" s="38"/>
      <c r="O16" s="28"/>
      <c r="P16" s="33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71</v>
      </c>
      <c r="M17" s="86"/>
      <c r="N17" s="38"/>
      <c r="O17" s="28"/>
      <c r="P17" s="33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5885425</v>
      </c>
      <c r="O18" s="28">
        <v>2059810.06</v>
      </c>
      <c r="P18" s="330">
        <f>O18/N18</f>
        <v>0.34998493057000984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22514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1044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5642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15828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B4" s="126"/>
    </row>
    <row r="5" spans="1:16" ht="15" customHeight="1" thickBot="1" x14ac:dyDescent="0.3">
      <c r="A5" s="349" t="s">
        <v>109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107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4311973</v>
      </c>
      <c r="O10" s="228">
        <v>1282697.98</v>
      </c>
      <c r="P10" s="330">
        <f>O10/N10</f>
        <v>0.29747356488549442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33</v>
      </c>
      <c r="L11" s="16">
        <f t="shared" si="0"/>
        <v>23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33</v>
      </c>
      <c r="L12" s="67">
        <v>23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2877027</v>
      </c>
      <c r="O13" s="228">
        <v>946564.33</v>
      </c>
      <c r="P13" s="330">
        <f>O13/N13</f>
        <v>0.32900780215131797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2270</v>
      </c>
      <c r="L14" s="18">
        <f>L15+L16+L18</f>
        <v>896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2000</v>
      </c>
      <c r="L15" s="70">
        <v>852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18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6066</v>
      </c>
      <c r="L17" s="8">
        <v>2556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142</v>
      </c>
      <c r="L18" s="90">
        <v>26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zoomScale="115" zoomScaleNormal="115" zoomScaleSheetLayoutView="115" workbookViewId="0">
      <selection activeCell="O22" sqref="O22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.75" customHeight="1" thickBot="1" x14ac:dyDescent="0.3">
      <c r="A5" s="365" t="s">
        <v>48</v>
      </c>
      <c r="B5" s="366"/>
      <c r="C5" s="366"/>
      <c r="D5" s="366"/>
      <c r="E5" s="366"/>
      <c r="F5" s="366"/>
      <c r="G5" s="366"/>
      <c r="H5" s="366"/>
      <c r="I5" s="367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21013967</v>
      </c>
      <c r="O10" s="28">
        <v>4577404.63</v>
      </c>
      <c r="P10" s="330">
        <f>O10/N10</f>
        <v>0.21782677349783597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903</v>
      </c>
      <c r="L11" s="18">
        <f t="shared" si="0"/>
        <v>375</v>
      </c>
      <c r="M11" s="68"/>
      <c r="N11" s="38"/>
      <c r="O11" s="18"/>
      <c r="P11" s="323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903</v>
      </c>
      <c r="L12" s="67">
        <v>375</v>
      </c>
      <c r="M12" s="86"/>
      <c r="N12" s="38"/>
      <c r="O12" s="28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13116613</v>
      </c>
      <c r="O13" s="28">
        <v>3282357.89</v>
      </c>
      <c r="P13" s="330">
        <f>O13/N13</f>
        <v>0.25024431916989548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16492</v>
      </c>
      <c r="L14" s="18">
        <f t="shared" si="1"/>
        <v>6804</v>
      </c>
      <c r="M14" s="86"/>
      <c r="N14" s="38"/>
      <c r="O14" s="28"/>
      <c r="P14" s="323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12954</v>
      </c>
      <c r="L15" s="70">
        <v>5372</v>
      </c>
      <c r="M15" s="86"/>
      <c r="N15" s="38"/>
      <c r="O15" s="28"/>
      <c r="P15" s="323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3538</v>
      </c>
      <c r="L16" s="70">
        <v>1432</v>
      </c>
      <c r="M16" s="86"/>
      <c r="N16" s="38"/>
      <c r="O16" s="28"/>
      <c r="P16" s="323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5869083</v>
      </c>
      <c r="O17" s="28">
        <v>1092131.54</v>
      </c>
      <c r="P17" s="330">
        <f>O17/N17</f>
        <v>0.18608214264477091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8098</v>
      </c>
      <c r="L18" s="18">
        <f t="shared" si="2"/>
        <v>3371</v>
      </c>
      <c r="M18" s="54"/>
      <c r="N18" s="38"/>
      <c r="O18" s="29"/>
      <c r="P18" s="323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7702</v>
      </c>
      <c r="L19" s="70">
        <v>3210</v>
      </c>
      <c r="M19" s="86"/>
      <c r="N19" s="38"/>
      <c r="O19" s="28"/>
      <c r="P19" s="323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396</v>
      </c>
      <c r="L20" s="70">
        <v>161</v>
      </c>
      <c r="M20" s="86"/>
      <c r="N20" s="38"/>
      <c r="O20" s="28"/>
      <c r="P20" s="323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12730377</v>
      </c>
      <c r="O21" s="28">
        <v>2708263.1</v>
      </c>
      <c r="P21" s="330">
        <f>O21/N21</f>
        <v>0.21274021185704084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9972</v>
      </c>
      <c r="L22" s="18">
        <f t="shared" si="3"/>
        <v>4018</v>
      </c>
      <c r="M22" s="68"/>
      <c r="N22" s="38"/>
      <c r="O22" s="18"/>
      <c r="P22" s="323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3877</v>
      </c>
      <c r="L23" s="70">
        <v>1554</v>
      </c>
      <c r="M23" s="87"/>
      <c r="N23" s="38"/>
      <c r="O23" s="26"/>
      <c r="P23" s="323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2884</v>
      </c>
      <c r="L24" s="70">
        <v>1127</v>
      </c>
      <c r="M24" s="87"/>
      <c r="N24" s="39"/>
      <c r="O24" s="26"/>
      <c r="P24" s="323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3211</v>
      </c>
      <c r="L25" s="72">
        <v>1337</v>
      </c>
      <c r="M25" s="88"/>
      <c r="N25" s="40"/>
      <c r="O25" s="27"/>
      <c r="P25" s="32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O11" sqref="O11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C4" s="126"/>
    </row>
    <row r="5" spans="1:16" ht="15.75" customHeight="1" thickBot="1" x14ac:dyDescent="0.3">
      <c r="A5" s="349" t="s">
        <v>110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24882094</v>
      </c>
      <c r="O10" s="235">
        <v>4457342</v>
      </c>
      <c r="P10" s="330">
        <f>O10/N10</f>
        <v>0.17913854034953811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340</v>
      </c>
      <c r="L11" s="16">
        <f t="shared" si="0"/>
        <v>180</v>
      </c>
      <c r="M11" s="236"/>
      <c r="N11" s="44"/>
      <c r="O11" s="237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340</v>
      </c>
      <c r="L12" s="67">
        <v>180</v>
      </c>
      <c r="M12" s="234"/>
      <c r="N12" s="45"/>
      <c r="O12" s="235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17907726</v>
      </c>
      <c r="O13" s="235">
        <v>2654104.5099999998</v>
      </c>
      <c r="P13" s="330">
        <f>O13/N13</f>
        <v>0.14821002454471327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429251</v>
      </c>
      <c r="L14" s="18">
        <f t="shared" si="1"/>
        <v>39093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429251</v>
      </c>
      <c r="L15" s="72">
        <v>39093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O11" sqref="O11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52" t="s">
        <v>50</v>
      </c>
      <c r="B5" s="353"/>
      <c r="C5" s="353"/>
      <c r="D5" s="353"/>
      <c r="E5" s="353"/>
      <c r="F5" s="353"/>
      <c r="G5" s="353"/>
      <c r="H5" s="353"/>
      <c r="I5" s="354"/>
      <c r="J5" s="352" t="s">
        <v>94</v>
      </c>
      <c r="K5" s="353"/>
      <c r="L5" s="354"/>
      <c r="M5" s="352" t="s">
        <v>106</v>
      </c>
      <c r="N5" s="353"/>
      <c r="O5" s="354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15124050</v>
      </c>
      <c r="O10" s="28">
        <v>3935806.31</v>
      </c>
      <c r="P10" s="330">
        <f>O10/N10</f>
        <v>0.26023494434361166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46</v>
      </c>
      <c r="M11" s="15"/>
      <c r="N11" s="6"/>
      <c r="O11" s="16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46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2402161</v>
      </c>
      <c r="O13" s="28">
        <v>665016.98</v>
      </c>
      <c r="P13" s="330">
        <f>O13/N13</f>
        <v>0.27684113596049559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12</v>
      </c>
      <c r="M14" s="97"/>
      <c r="N14" s="42"/>
      <c r="O14" s="30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8</v>
      </c>
      <c r="M15" s="86"/>
      <c r="N15" s="38"/>
      <c r="O15" s="28"/>
      <c r="P15" s="323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60</v>
      </c>
      <c r="M18" s="86"/>
      <c r="N18" s="38"/>
      <c r="O18" s="28"/>
      <c r="P18" s="323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2434789</v>
      </c>
      <c r="O19" s="28">
        <v>523471.17</v>
      </c>
      <c r="P19" s="330">
        <f>O19/N19</f>
        <v>0.21499652331269772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2403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136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71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2300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selection activeCell="O12" sqref="O12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68" t="s">
        <v>111</v>
      </c>
      <c r="B5" s="369"/>
      <c r="C5" s="369"/>
      <c r="D5" s="369"/>
      <c r="E5" s="369"/>
      <c r="F5" s="369"/>
      <c r="G5" s="369"/>
      <c r="H5" s="369"/>
      <c r="I5" s="370"/>
      <c r="J5" s="359" t="s">
        <v>94</v>
      </c>
      <c r="K5" s="360"/>
      <c r="L5" s="361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21</v>
      </c>
      <c r="M11" s="86">
        <v>5499709</v>
      </c>
      <c r="N11" s="38">
        <v>5525179</v>
      </c>
      <c r="O11" s="28">
        <v>1742102.02</v>
      </c>
      <c r="P11" s="330">
        <f>O11/N11</f>
        <v>0.31530236757940333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21</v>
      </c>
      <c r="M12" s="87"/>
      <c r="N12" s="39"/>
      <c r="O12" s="26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10</v>
      </c>
      <c r="M14" s="86">
        <v>2500291</v>
      </c>
      <c r="N14" s="38">
        <v>2474821</v>
      </c>
      <c r="O14" s="28">
        <v>530538.07999999996</v>
      </c>
      <c r="P14" s="330">
        <f>O14/N14</f>
        <v>0.21437432444609122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10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O23" sqref="O23"/>
    </sheetView>
  </sheetViews>
  <sheetFormatPr baseColWidth="10" defaultRowHeight="13.5" x14ac:dyDescent="0.25"/>
  <cols>
    <col min="1" max="7" width="3.7109375" style="127" bestFit="1" customWidth="1"/>
    <col min="8" max="8" width="95" style="127" bestFit="1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61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15963968</v>
      </c>
      <c r="O10" s="28">
        <v>5458166.3499999996</v>
      </c>
      <c r="P10" s="330">
        <f>O10/N10</f>
        <v>0.34190536776320268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195</v>
      </c>
      <c r="L11" s="16">
        <f>+L12</f>
        <v>65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195</v>
      </c>
      <c r="L12" s="67">
        <v>65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1196245</v>
      </c>
      <c r="O13" s="28">
        <v>4237</v>
      </c>
      <c r="P13" s="330">
        <f>O13/N13</f>
        <v>3.541916580633566E-3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2800</v>
      </c>
      <c r="L14" s="18">
        <f>+L15</f>
        <v>0</v>
      </c>
      <c r="M14" s="86"/>
      <c r="N14" s="38"/>
      <c r="O14" s="28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2800</v>
      </c>
      <c r="L15" s="70">
        <v>0</v>
      </c>
      <c r="M15" s="86"/>
      <c r="N15" s="38"/>
      <c r="O15" s="28"/>
      <c r="P15" s="323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547095</v>
      </c>
      <c r="M16" s="171"/>
      <c r="N16" s="172"/>
      <c r="O16" s="173"/>
      <c r="P16" s="323"/>
    </row>
    <row r="17" spans="1:16" ht="15" x14ac:dyDescent="0.3">
      <c r="A17" s="333"/>
      <c r="B17" s="334">
        <v>94</v>
      </c>
      <c r="C17" s="333"/>
      <c r="D17" s="333"/>
      <c r="E17" s="333"/>
      <c r="F17" s="333"/>
      <c r="G17" s="333"/>
      <c r="H17" s="132" t="s">
        <v>183</v>
      </c>
      <c r="I17" s="335"/>
      <c r="J17" s="133"/>
      <c r="K17" s="129"/>
      <c r="L17" s="158"/>
      <c r="M17" s="133"/>
      <c r="N17" s="129"/>
      <c r="O17" s="158"/>
    </row>
    <row r="18" spans="1:16" ht="15" x14ac:dyDescent="0.3">
      <c r="A18" s="333"/>
      <c r="B18" s="333"/>
      <c r="C18" s="334">
        <v>7</v>
      </c>
      <c r="D18" s="333"/>
      <c r="E18" s="333"/>
      <c r="F18" s="333"/>
      <c r="G18" s="333"/>
      <c r="H18" s="132" t="s">
        <v>185</v>
      </c>
      <c r="I18" s="335"/>
      <c r="J18" s="133"/>
      <c r="K18" s="129"/>
      <c r="L18" s="158"/>
      <c r="M18" s="133"/>
      <c r="N18" s="129"/>
      <c r="O18" s="158"/>
    </row>
    <row r="19" spans="1:16" ht="15" x14ac:dyDescent="0.3">
      <c r="A19" s="333"/>
      <c r="B19" s="333"/>
      <c r="C19" s="333"/>
      <c r="D19" s="334">
        <v>0</v>
      </c>
      <c r="E19" s="333"/>
      <c r="F19" s="333"/>
      <c r="G19" s="333"/>
      <c r="H19" s="347" t="s">
        <v>13</v>
      </c>
      <c r="I19" s="335"/>
      <c r="J19" s="133"/>
      <c r="K19" s="129"/>
      <c r="L19" s="158"/>
      <c r="M19" s="28"/>
      <c r="N19" s="28"/>
      <c r="O19" s="28"/>
    </row>
    <row r="20" spans="1:16" ht="15" x14ac:dyDescent="0.3">
      <c r="A20" s="334"/>
      <c r="B20" s="333"/>
      <c r="C20" s="333"/>
      <c r="D20" s="333"/>
      <c r="E20" s="334">
        <v>1</v>
      </c>
      <c r="F20" s="334">
        <v>0</v>
      </c>
      <c r="G20" s="333"/>
      <c r="H20" s="132" t="s">
        <v>186</v>
      </c>
      <c r="I20" s="335"/>
      <c r="J20" s="133"/>
      <c r="K20" s="129"/>
      <c r="L20" s="158"/>
      <c r="M20" s="28">
        <v>0</v>
      </c>
      <c r="N20" s="28">
        <v>1100000</v>
      </c>
      <c r="O20" s="28">
        <v>184800</v>
      </c>
      <c r="P20" s="330">
        <f>O20/N20</f>
        <v>0.16800000000000001</v>
      </c>
    </row>
    <row r="21" spans="1:16" ht="15" hidden="1" x14ac:dyDescent="0.3">
      <c r="A21" s="333"/>
      <c r="B21" s="333"/>
      <c r="C21" s="333"/>
      <c r="D21" s="333"/>
      <c r="E21" s="333"/>
      <c r="F21" s="333"/>
      <c r="G21" s="334">
        <v>1</v>
      </c>
      <c r="H21" s="132" t="s">
        <v>184</v>
      </c>
      <c r="I21" s="336" t="s">
        <v>15</v>
      </c>
      <c r="J21" s="337">
        <v>0</v>
      </c>
      <c r="K21" s="338">
        <f>+K22</f>
        <v>0</v>
      </c>
      <c r="L21" s="338">
        <f>+L22</f>
        <v>0</v>
      </c>
      <c r="M21" s="337">
        <v>0</v>
      </c>
      <c r="N21" s="339">
        <v>0</v>
      </c>
      <c r="O21" s="338">
        <v>0</v>
      </c>
    </row>
    <row r="22" spans="1:16" ht="14.25" hidden="1" thickBot="1" x14ac:dyDescent="0.3">
      <c r="A22" s="333"/>
      <c r="B22" s="333"/>
      <c r="C22" s="333"/>
      <c r="D22" s="333"/>
      <c r="E22" s="333"/>
      <c r="F22" s="333"/>
      <c r="G22" s="333">
        <v>2</v>
      </c>
      <c r="H22" s="129" t="s">
        <v>184</v>
      </c>
      <c r="I22" s="313" t="s">
        <v>15</v>
      </c>
      <c r="J22" s="231">
        <v>0</v>
      </c>
      <c r="K22" s="130">
        <v>0</v>
      </c>
      <c r="L22" s="177">
        <v>0</v>
      </c>
      <c r="M22" s="231"/>
      <c r="N22" s="130"/>
      <c r="O22" s="177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60" t="s">
        <v>187</v>
      </c>
      <c r="I23" s="184" t="s">
        <v>15</v>
      </c>
      <c r="J23" s="68">
        <v>0</v>
      </c>
      <c r="K23" s="7">
        <v>1000</v>
      </c>
      <c r="L23" s="18">
        <f>+L24</f>
        <v>0</v>
      </c>
      <c r="M23" s="86"/>
      <c r="N23" s="38"/>
      <c r="O23" s="28"/>
      <c r="P23" s="323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5" t="s">
        <v>187</v>
      </c>
      <c r="I24" s="197" t="s">
        <v>15</v>
      </c>
      <c r="J24" s="69">
        <v>0</v>
      </c>
      <c r="K24" s="8">
        <v>1000</v>
      </c>
      <c r="L24" s="70">
        <v>0</v>
      </c>
      <c r="M24" s="86"/>
      <c r="N24" s="38"/>
      <c r="O24" s="28"/>
      <c r="P24" s="323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N14" sqref="N14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112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25129105</v>
      </c>
      <c r="O10" s="28">
        <v>11020790.279999999</v>
      </c>
      <c r="P10" s="330">
        <f>O10/N10</f>
        <v>0.43856676471366568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300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300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47870895</v>
      </c>
      <c r="O13" s="28">
        <v>7733119.5800000001</v>
      </c>
      <c r="P13" s="330">
        <f>O13/N13</f>
        <v>0.16154115313699483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145419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28750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3419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116669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1460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O26" sqref="O26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71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2410194.33</v>
      </c>
      <c r="P10" s="330">
        <f>O10/N10</f>
        <v>0.20235980618684113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30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23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3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3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3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182380</v>
      </c>
      <c r="P17" s="330">
        <f>O17/N17</f>
        <v>1.780011711887566E-2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23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23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3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87</v>
      </c>
      <c r="L21" s="70">
        <v>6</v>
      </c>
      <c r="M21" s="86"/>
      <c r="N21" s="38"/>
      <c r="O21" s="28"/>
      <c r="P21" s="323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3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3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3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53433998</v>
      </c>
      <c r="O25" s="28">
        <v>11823826.390000001</v>
      </c>
      <c r="P25" s="330">
        <f>O25/N25</f>
        <v>0.22127908883029865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240</v>
      </c>
      <c r="L26" s="18">
        <f t="shared" si="0"/>
        <v>54</v>
      </c>
      <c r="M26" s="86"/>
      <c r="N26" s="38"/>
      <c r="O26" s="28"/>
      <c r="P26" s="323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240</v>
      </c>
      <c r="L27" s="72">
        <v>54</v>
      </c>
      <c r="M27" s="171"/>
      <c r="N27" s="172"/>
      <c r="O27" s="173"/>
      <c r="P27" s="323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abSelected="1"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21" customHeight="1" thickBot="1" x14ac:dyDescent="0.3">
      <c r="A5" s="371" t="s">
        <v>73</v>
      </c>
      <c r="B5" s="372"/>
      <c r="C5" s="372"/>
      <c r="D5" s="372"/>
      <c r="E5" s="372"/>
      <c r="F5" s="372"/>
      <c r="G5" s="372"/>
      <c r="H5" s="372"/>
      <c r="I5" s="373"/>
      <c r="J5" s="374" t="s">
        <v>80</v>
      </c>
      <c r="K5" s="375"/>
      <c r="L5" s="376"/>
      <c r="M5" s="374" t="s">
        <v>106</v>
      </c>
      <c r="N5" s="375"/>
      <c r="O5" s="37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45758558</v>
      </c>
      <c r="O10" s="105">
        <v>8299962.2300000004</v>
      </c>
      <c r="P10" s="330">
        <f>O10/N10</f>
        <v>0.18138600936681615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70</v>
      </c>
      <c r="M11" s="112"/>
      <c r="N11" s="34"/>
      <c r="O11" s="22"/>
      <c r="P11" s="324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70</v>
      </c>
      <c r="M12" s="112"/>
      <c r="N12" s="34"/>
      <c r="O12" s="22"/>
      <c r="P12" s="324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367462229</v>
      </c>
      <c r="O13" s="22">
        <v>33366628.98</v>
      </c>
      <c r="P13" s="330">
        <f>O13/N13</f>
        <v>9.0802880804383299E-2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10530</v>
      </c>
      <c r="L14" s="256">
        <f>SUM(L15:L19)</f>
        <v>755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26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15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31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9069</v>
      </c>
      <c r="L19" s="261">
        <v>683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2019-06-05T17:42:16Z</dcterms:modified>
</cp:coreProperties>
</file>