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MEL\AÑO 2019\EVELIN\Seguimiento Producción 2019.UDAF\01.04.2019 (Marzo)\Seguimiento Físico y Financiero funcionamiento e inversión\"/>
    </mc:Choice>
  </mc:AlternateContent>
  <xr:revisionPtr revIDLastSave="0" documentId="13_ncr:1_{715035BB-FF3A-41B2-B53D-8D85A45F6E05}" xr6:coauthVersionLast="41" xr6:coauthVersionMax="41" xr10:uidLastSave="{00000000-0000-0000-0000-000000000000}"/>
  <bookViews>
    <workbookView xWindow="-120" yWindow="-120" windowWidth="20730" windowHeight="11160" tabRatio="681" activeTab="4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L21" i="15" l="1"/>
  <c r="K21" i="15"/>
  <c r="P13" i="18" l="1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 l="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K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<sst xmlns="http://schemas.openxmlformats.org/spreadsheetml/2006/main" count="702" uniqueCount="187">
  <si>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</si>
  <si>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</si>
  <si>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</si>
  <si>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</si>
  <si>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</si>
  <si>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</si>
  <si>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</si>
  <si>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</si>
  <si>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</si>
  <si>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</si>
  <si>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</si>
  <si>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</si>
  <si>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</si>
  <si>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</si>
  <si>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</si>
  <si>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</si>
  <si>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</si>
  <si>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</si>
  <si>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</si>
  <si>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</si>
  <si>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</si>
  <si>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</si>
  <si>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</si>
  <si>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</si>
  <si>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</si>
  <si>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</si>
  <si>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</si>
  <si>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</si>
  <si>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</si>
  <si>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</si>
  <si>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</si>
  <si>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</si>
  <si>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</si>
  <si>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</si>
  <si>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</si>
  <si>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</si>
  <si>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</si>
  <si>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</si>
  <si>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</si>
  <si>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</si>
  <si>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</si>
  <si>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</si>
  <si>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</si>
  <si>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</si>
  <si>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</si>
  <si>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</si>
  <si>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</si>
  <si>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</si>
  <si>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</si>
  <si>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</si>
  <si>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</si>
  <si>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</si>
  <si>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</si>
  <si>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</si>
  <si>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</si>
  <si>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</si>
  <si>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</si>
  <si>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</si>
  <si>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</si>
  <si>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</si>
  <si>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</si>
  <si>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</si>
  <si>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</si>
  <si>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</si>
  <si>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</si>
  <si>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</si>
  <si>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</si>
  <si>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</si>
  <si>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</si>
  <si>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</si>
  <si>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</si>
  <si>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</si>
  <si>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</si>
  <si>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</si>
  <si>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</si>
  <si>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</si>
  <si>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</si>
  <si>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</si>
  <si>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</si>
  <si>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</si>
  <si>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</si>
  <si>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</si>
  <si>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</si>
  <si>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</si>
  <si>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</si>
  <si>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</si>
  <si>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</si>
  <si>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</si>
  <si>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</si>
  <si>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</si>
  <si>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</si>
  <si>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</si>
  <si>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</si>
  <si>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</si>
  <si>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</si>
  <si>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</si>
  <si>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</si>
  <si>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</si>
  <si>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</si>
  <si>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</si>
  <si>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</si>
  <si>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</si>
  <si>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</si>
  <si>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</si>
  <si>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</si>
  <si>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</si>
  <si>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</si>
  <si>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</si>
  <si>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</si>
  <si>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</si>
  <si>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</si>
  <si>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</si>
  <si>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</si>
  <si>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</si>
  <si>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</si>
  <si>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</si>
  <si>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</si>
  <si>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</si>
  <si>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</si>
  <si>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</si>
  <si>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</si>
  <si>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</si>
  <si>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</si>
  <si>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</si>
  <si>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</si>
  <si>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</si>
  <si>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</si>
  <si>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</si>
  <si>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</si>
  <si>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</si>
  <si>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</si>
  <si>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</si>
  <si>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</si>
  <si>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</si>
  <si>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</si>
  <si>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</si>
  <si>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</si>
  <si>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</si>
  <si>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</si>
  <si>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</si>
  <si>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</si>
  <si>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</si>
  <si>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</si>
  <si>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</si>
  <si>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</si>
  <si>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</si>
  <si>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</si>
  <si>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</si>
  <si>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</si>
  <si>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</si>
  <si>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</si>
  <si>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</si>
  <si>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</si>
  <si>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</si>
  <si>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</si>
  <si>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</si>
  <si>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</si>
  <si>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</si>
  <si>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</si>
  <si>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</si>
  <si>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</si>
  <si>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</si>
  <si>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</si>
  <si>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</si>
  <si>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</si>
  <si>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</si>
  <si>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</si>
  <si>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</si>
  <si>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</si>
  <si>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</si>
  <si>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</si>
  <si>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</si>
  <si>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</si>
  <si>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</si>
  <si>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</si>
  <si>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</si>
  <si>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</si>
  <si>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</si>
  <si>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</si>
  <si>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</si>
  <si>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</si>
  <si>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</si>
  <si>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</si>
  <si>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EJERCICIO FISCAL 2019   ACTUALIZADA A MARZO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</si>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</sst>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76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topLeftCell="A25" zoomScale="115" zoomScaleNormal="115" zoomScaleSheetLayoutView="100" workbookViewId="0">
      <selection activeCell="O27" sqref="O27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5.75" thickBot="1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99"/>
    </row>
    <row r="5" spans="1:16" ht="15" customHeight="1" thickBot="1" x14ac:dyDescent="0.25">
      <c r="A5" s="341" t="s">
        <v>92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106</v>
      </c>
      <c r="N5" s="345"/>
      <c r="O5" s="346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19536087</v>
      </c>
      <c r="O10" s="326">
        <v>62159.66</v>
      </c>
      <c r="P10" s="322">
        <f>O10/N10</f>
        <v>3.1817866085465324E-3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v>298</v>
      </c>
      <c r="L11" s="115">
        <f>L12</f>
        <v>131</v>
      </c>
      <c r="M11" s="301"/>
      <c r="N11" s="325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298</v>
      </c>
      <c r="L12" s="121">
        <v>131</v>
      </c>
      <c r="M12" s="301"/>
      <c r="N12" s="325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22964736</v>
      </c>
      <c r="O13" s="327">
        <v>668680.07999999996</v>
      </c>
      <c r="P13" s="322">
        <f>O13/N13</f>
        <v>2.9117690706307268E-2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89">
        <v>278</v>
      </c>
      <c r="K14" s="115">
        <v>328</v>
      </c>
      <c r="L14" s="115">
        <f>+L15</f>
        <v>61</v>
      </c>
      <c r="M14" s="301"/>
      <c r="N14" s="325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328</v>
      </c>
      <c r="L15" s="121">
        <v>61</v>
      </c>
      <c r="M15" s="301"/>
      <c r="N15" s="325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11289498</v>
      </c>
      <c r="O16" s="327">
        <v>482923.42</v>
      </c>
      <c r="P16" s="322">
        <f>O16/N16</f>
        <v>4.2776341339535201E-2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20</v>
      </c>
      <c r="L17" s="115">
        <f t="shared" ref="L17" si="0">+L18</f>
        <v>17</v>
      </c>
      <c r="M17" s="301"/>
      <c r="N17" s="325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20</v>
      </c>
      <c r="L18" s="121">
        <v>17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9012520</v>
      </c>
      <c r="O22" s="318">
        <v>1156128</v>
      </c>
      <c r="P22" s="322">
        <f>O22/N22</f>
        <v>0.12828021463475253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13</v>
      </c>
      <c r="L23" s="115">
        <f t="shared" ref="L23" si="1">+L24</f>
        <v>3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13</v>
      </c>
      <c r="L24" s="121">
        <v>3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55159</v>
      </c>
      <c r="O25" s="319">
        <v>55135.93</v>
      </c>
      <c r="P25" s="322">
        <f>O25/N25</f>
        <v>0.99958175456407838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1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1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280000</v>
      </c>
      <c r="O28" s="319">
        <v>0</v>
      </c>
      <c r="P28" s="322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0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0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topLeftCell="A7" zoomScale="115" zoomScaleNormal="115" zoomScaleSheetLayoutView="100" workbookViewId="0">
      <selection activeCell="H13" sqref="H1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020 1029:2040 2049:4095 4104:5115 5124:8190 8199:9210 9219:12285 12294:13305 13314:15360 15369:16380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020 1029:2040 2049:4095 4104:5115 5124:8190 8199:9210 9219:12285 12294:13305 13314:15360 15369:16380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41" t="s">
        <v>108</v>
      </c>
      <c r="B5" s="342"/>
      <c r="C5" s="342"/>
      <c r="D5" s="342"/>
      <c r="E5" s="342"/>
      <c r="F5" s="342"/>
      <c r="G5" s="342"/>
      <c r="H5" s="342"/>
      <c r="I5" s="348"/>
      <c r="J5" s="344" t="s">
        <v>94</v>
      </c>
      <c r="K5" s="345"/>
      <c r="L5" s="349"/>
      <c r="M5" s="350" t="s">
        <v>106</v>
      </c>
      <c r="N5" s="345"/>
      <c r="O5" s="346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75520602</v>
      </c>
      <c r="O10" s="30">
        <v>11256690.890000001</v>
      </c>
      <c r="P10" s="328">
        <f>O10/N10</f>
        <v>0.14905457043364143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184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184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180">
        <v>0</v>
      </c>
      <c r="M14" s="97">
        <v>160797783</v>
      </c>
      <c r="N14" s="42">
        <v>155395367</v>
      </c>
      <c r="O14" s="30">
        <v>26409971.739999998</v>
      </c>
      <c r="P14" s="328">
        <f>O14/N14</f>
        <v>0.16995340498150113</v>
      </c>
    </row>
    <row r="15" spans="1:1020 1029:2040 2049:4095 4104:5115 5124:8190 8199:9210 9219:12285 12294:13305 13314:15360 15369:16380" s="168" customFormat="1" ht="15.75" thickBot="1" x14ac:dyDescent="0.3">
      <c r="A15" s="369"/>
      <c r="B15" s="130"/>
      <c r="C15" s="130"/>
      <c r="D15" s="130"/>
      <c r="E15" s="130"/>
      <c r="F15" s="130"/>
      <c r="G15" s="130">
        <v>5</v>
      </c>
      <c r="H15" s="130" t="s">
        <v>135</v>
      </c>
      <c r="I15" s="370" t="s">
        <v>18</v>
      </c>
      <c r="J15" s="371">
        <v>1955</v>
      </c>
      <c r="K15" s="372">
        <v>2088</v>
      </c>
      <c r="L15" s="223">
        <v>0</v>
      </c>
      <c r="M15" s="373"/>
      <c r="N15" s="374"/>
      <c r="O15" s="375"/>
      <c r="P15" s="329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topLeftCell="A19" zoomScaleNormal="100" zoomScaleSheetLayoutView="115" workbookViewId="0">
      <selection activeCell="K22" sqref="K22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s="1" customFormat="1" ht="15.75" thickBot="1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99"/>
    </row>
    <row r="5" spans="1:16" ht="15" customHeight="1" thickBot="1" x14ac:dyDescent="0.3">
      <c r="A5" s="341" t="s">
        <v>19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106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22640880</v>
      </c>
      <c r="O10" s="207">
        <v>3242598.96</v>
      </c>
      <c r="P10" s="331">
        <f>O10/N10</f>
        <v>0.1432187688817749</v>
      </c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1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0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0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0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3365468</v>
      </c>
      <c r="O15" s="119">
        <v>0</v>
      </c>
      <c r="P15" s="331">
        <f>O15/N15</f>
        <v>0</v>
      </c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1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0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917100001</v>
      </c>
      <c r="O18" s="119">
        <v>47942893.630000003</v>
      </c>
      <c r="P18" s="331">
        <f>O18/N18</f>
        <v>5.227662586165454E-2</v>
      </c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6133</v>
      </c>
      <c r="L19" s="145">
        <f>L20</f>
        <v>348</v>
      </c>
      <c r="M19" s="140"/>
      <c r="N19" s="141"/>
      <c r="O19" s="142"/>
      <c r="P19" s="331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6133</v>
      </c>
      <c r="L20" s="148">
        <v>348</v>
      </c>
      <c r="M20" s="149"/>
      <c r="N20" s="150"/>
      <c r="O20" s="151"/>
      <c r="P20" s="330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0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0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1">
        <f>O23/N23</f>
        <v>0</v>
      </c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1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0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390937651</v>
      </c>
      <c r="O26" s="142">
        <v>32711291.32</v>
      </c>
      <c r="P26" s="331">
        <f>O26/N26</f>
        <v>8.367393428677454E-2</v>
      </c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4130</v>
      </c>
      <c r="L27" s="145">
        <f>L28</f>
        <v>326</v>
      </c>
      <c r="M27" s="140"/>
      <c r="N27" s="141"/>
      <c r="O27" s="142"/>
      <c r="P27" s="331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4130</v>
      </c>
      <c r="L28" s="154">
        <v>326</v>
      </c>
      <c r="M28" s="155"/>
      <c r="N28" s="156"/>
      <c r="O28" s="157"/>
      <c r="P28" s="3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A7" zoomScale="115" zoomScaleNormal="115" zoomScaleSheetLayoutView="100" workbookViewId="0">
      <selection activeCell="H16" sqref="H16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41" t="s">
        <v>20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9"/>
      <c r="M5" s="344" t="s">
        <v>106</v>
      </c>
      <c r="N5" s="345"/>
      <c r="O5" s="346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15180315</v>
      </c>
      <c r="O10" s="28">
        <v>3007850.66</v>
      </c>
      <c r="P10" s="331">
        <f>O10/N10</f>
        <v>0.1981415181437276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123</v>
      </c>
      <c r="L11" s="100">
        <f>L12</f>
        <v>98</v>
      </c>
      <c r="M11" s="86"/>
      <c r="N11" s="38"/>
      <c r="O11" s="28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123</v>
      </c>
      <c r="L12" s="101">
        <v>98</v>
      </c>
      <c r="M12" s="86"/>
      <c r="N12" s="38"/>
      <c r="O12" s="28"/>
      <c r="P12" s="33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2974685</v>
      </c>
      <c r="O13" s="28">
        <v>260801</v>
      </c>
      <c r="P13" s="331">
        <f>O13/N13</f>
        <v>8.7673484755528733E-2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17590</v>
      </c>
      <c r="L14" s="290">
        <f>L15</f>
        <v>140</v>
      </c>
      <c r="M14" s="86"/>
      <c r="N14" s="38"/>
      <c r="O14" s="28"/>
      <c r="P14" s="33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17590</v>
      </c>
      <c r="L15" s="292">
        <v>140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tabSelected="1" zoomScale="115" zoomScaleNormal="115" zoomScaleSheetLayoutView="100" workbookViewId="0">
      <selection activeCell="M26" sqref="M26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F4" s="126"/>
    </row>
    <row r="5" spans="1:16" ht="15.75" customHeight="1" thickBot="1" x14ac:dyDescent="0.3">
      <c r="A5" s="341" t="s">
        <v>23</v>
      </c>
      <c r="B5" s="342"/>
      <c r="C5" s="342"/>
      <c r="D5" s="342"/>
      <c r="E5" s="342"/>
      <c r="F5" s="342"/>
      <c r="G5" s="342"/>
      <c r="H5" s="342"/>
      <c r="I5" s="348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20554297.309999999</v>
      </c>
      <c r="P10" s="330">
        <f>O10/N10</f>
        <v>0.12153787374380799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v>1118</v>
      </c>
      <c r="L11" s="31">
        <f>+L12</f>
        <v>830</v>
      </c>
      <c r="M11" s="133"/>
      <c r="N11" s="129"/>
      <c r="O11" s="15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1120</v>
      </c>
      <c r="L12" s="84">
        <v>830</v>
      </c>
      <c r="M12" s="87"/>
      <c r="N12" s="39"/>
      <c r="O12" s="26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72859140</v>
      </c>
      <c r="O13" s="28">
        <v>4215169.38</v>
      </c>
      <c r="P13" s="330">
        <f>O13/N13</f>
        <v>5.7853680128532946E-2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1725</v>
      </c>
      <c r="M14" s="133"/>
      <c r="N14" s="129"/>
      <c r="O14" s="158"/>
      <c r="P14" s="323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363169</v>
      </c>
      <c r="M15" s="87"/>
      <c r="N15" s="39"/>
      <c r="O15" s="26"/>
      <c r="P15" s="323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367957</v>
      </c>
      <c r="M16" s="87"/>
      <c r="N16" s="39"/>
      <c r="O16" s="26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7428637</v>
      </c>
      <c r="M17" s="87"/>
      <c r="N17" s="39"/>
      <c r="O17" s="26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5650962</v>
      </c>
      <c r="M18" s="87"/>
      <c r="N18" s="39"/>
      <c r="O18" s="26"/>
      <c r="P18" s="323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111</v>
      </c>
      <c r="M19" s="87"/>
      <c r="N19" s="39"/>
      <c r="O19" s="26"/>
      <c r="P19" s="323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41</v>
      </c>
      <c r="M20" s="87"/>
      <c r="N20" s="39"/>
      <c r="O20" s="26"/>
      <c r="P20" s="323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1573</v>
      </c>
      <c r="M21" s="87"/>
      <c r="N21" s="39"/>
      <c r="O21" s="26"/>
      <c r="P21" s="323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2679897.4900000002</v>
      </c>
      <c r="P22" s="330">
        <f>O22/N22</f>
        <v>0.22657999002333526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16187</v>
      </c>
      <c r="M23" s="86"/>
      <c r="N23" s="38"/>
      <c r="O23" s="28"/>
      <c r="P23" s="323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16187</v>
      </c>
      <c r="M24" s="86"/>
      <c r="N24" s="38"/>
      <c r="O24" s="28"/>
      <c r="P24" s="323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229883.35</v>
      </c>
      <c r="P25" s="330">
        <f>O25/N25</f>
        <v>1.4876479391509866E-2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33453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33453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selection activeCell="O11" sqref="O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6.5703125" bestFit="1" customWidth="1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25">
      <c r="A5" s="341" t="s">
        <v>38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107</v>
      </c>
      <c r="N5" s="345"/>
      <c r="O5" s="346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70000000</v>
      </c>
      <c r="O10" s="28">
        <v>3138239.19</v>
      </c>
      <c r="P10" s="332">
        <f>O10/N10</f>
        <v>4.4831988428571425E-2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186</v>
      </c>
      <c r="L11" s="180">
        <f>+L12</f>
        <v>39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108</v>
      </c>
      <c r="L12" s="182">
        <v>39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78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O19" sqref="O19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41" t="s">
        <v>39</v>
      </c>
      <c r="B5" s="342"/>
      <c r="C5" s="342"/>
      <c r="D5" s="342"/>
      <c r="E5" s="342"/>
      <c r="F5" s="342"/>
      <c r="G5" s="342"/>
      <c r="H5" s="342"/>
      <c r="I5" s="348"/>
      <c r="J5" s="354" t="s">
        <v>94</v>
      </c>
      <c r="K5" s="355"/>
      <c r="L5" s="356"/>
      <c r="M5" s="344" t="s">
        <v>106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375234.77</v>
      </c>
      <c r="P10" s="330">
        <f>O10/N10</f>
        <v>0.13583788497711388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128</v>
      </c>
      <c r="M11" s="86"/>
      <c r="N11" s="6"/>
      <c r="O11" s="16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175</v>
      </c>
      <c r="L12" s="67">
        <v>128</v>
      </c>
      <c r="M12" s="86"/>
      <c r="N12" s="38"/>
      <c r="O12" s="28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3614842</v>
      </c>
      <c r="O13" s="28">
        <v>563867.17000000004</v>
      </c>
      <c r="P13" s="330">
        <f>O13/N13</f>
        <v>0.15598667106335493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1643</v>
      </c>
      <c r="L14" s="16">
        <f>L15+L16+L17</f>
        <v>174</v>
      </c>
      <c r="M14" s="86"/>
      <c r="N14" s="6"/>
      <c r="O14" s="16"/>
      <c r="P14" s="33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125</v>
      </c>
      <c r="M15" s="86"/>
      <c r="N15" s="38"/>
      <c r="O15" s="28"/>
      <c r="P15" s="33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8</v>
      </c>
      <c r="L16" s="67">
        <v>1</v>
      </c>
      <c r="M16" s="86"/>
      <c r="N16" s="38"/>
      <c r="O16" s="28"/>
      <c r="P16" s="33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48</v>
      </c>
      <c r="M17" s="86"/>
      <c r="N17" s="38"/>
      <c r="O17" s="28"/>
      <c r="P17" s="33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5622786</v>
      </c>
      <c r="O18" s="28">
        <v>1279211.01</v>
      </c>
      <c r="P18" s="330">
        <f>O18/N18</f>
        <v>0.22750483657034076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13725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610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3618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9497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selection activeCell="M18" sqref="M18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B4" s="126"/>
    </row>
    <row r="5" spans="1:16" ht="15" customHeight="1" thickBot="1" x14ac:dyDescent="0.3">
      <c r="A5" s="341" t="s">
        <v>109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107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4181840</v>
      </c>
      <c r="O10" s="228">
        <v>556220.87</v>
      </c>
      <c r="P10" s="330">
        <f>O10/N10</f>
        <v>0.13300864452011554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27</v>
      </c>
      <c r="L11" s="16">
        <f t="shared" si="0"/>
        <v>20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27</v>
      </c>
      <c r="L12" s="67">
        <v>20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3007160</v>
      </c>
      <c r="O13" s="228">
        <v>482858.32</v>
      </c>
      <c r="P13" s="330">
        <f>O13/N13</f>
        <v>0.16056954734699849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2835</v>
      </c>
      <c r="L14" s="18">
        <f>L15+L16+L18</f>
        <v>606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2555</v>
      </c>
      <c r="L15" s="70">
        <v>572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13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7666</v>
      </c>
      <c r="L17" s="8">
        <v>1716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152</v>
      </c>
      <c r="L18" s="90">
        <v>21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zoomScale="115" zoomScaleNormal="115" zoomScaleSheetLayoutView="115" workbookViewId="0">
      <selection activeCell="O11" sqref="O11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.75" customHeight="1" thickBot="1" x14ac:dyDescent="0.3">
      <c r="A5" s="357" t="s">
        <v>48</v>
      </c>
      <c r="B5" s="358"/>
      <c r="C5" s="358"/>
      <c r="D5" s="358"/>
      <c r="E5" s="358"/>
      <c r="F5" s="358"/>
      <c r="G5" s="358"/>
      <c r="H5" s="358"/>
      <c r="I5" s="359"/>
      <c r="J5" s="344" t="s">
        <v>94</v>
      </c>
      <c r="K5" s="345"/>
      <c r="L5" s="346"/>
      <c r="M5" s="344" t="s">
        <v>106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18772941</v>
      </c>
      <c r="O10" s="28">
        <v>3107455.5</v>
      </c>
      <c r="P10" s="330">
        <f>O10/N10</f>
        <v>0.16552843265208153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899</v>
      </c>
      <c r="L11" s="18">
        <f t="shared" si="0"/>
        <v>225</v>
      </c>
      <c r="M11" s="68"/>
      <c r="N11" s="38"/>
      <c r="O11" s="18"/>
      <c r="P11" s="323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899</v>
      </c>
      <c r="L12" s="67">
        <v>225</v>
      </c>
      <c r="M12" s="86"/>
      <c r="N12" s="38"/>
      <c r="O12" s="28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13183584</v>
      </c>
      <c r="O13" s="28">
        <v>1525843.61</v>
      </c>
      <c r="P13" s="330">
        <f>O13/N13</f>
        <v>0.11573814904960594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16494</v>
      </c>
      <c r="L14" s="18">
        <f t="shared" si="1"/>
        <v>4081</v>
      </c>
      <c r="M14" s="86"/>
      <c r="N14" s="38"/>
      <c r="O14" s="28"/>
      <c r="P14" s="323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12956</v>
      </c>
      <c r="L15" s="70">
        <v>3223</v>
      </c>
      <c r="M15" s="86"/>
      <c r="N15" s="38"/>
      <c r="O15" s="28"/>
      <c r="P15" s="323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3538</v>
      </c>
      <c r="L16" s="70">
        <v>858</v>
      </c>
      <c r="M16" s="86"/>
      <c r="N16" s="38"/>
      <c r="O16" s="28"/>
      <c r="P16" s="323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7437777</v>
      </c>
      <c r="O17" s="28">
        <v>538888.54</v>
      </c>
      <c r="P17" s="330">
        <f>O17/N17</f>
        <v>7.2452903602783475E-2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2022</v>
      </c>
      <c r="M18" s="54"/>
      <c r="N18" s="38"/>
      <c r="O18" s="29"/>
      <c r="P18" s="323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7704</v>
      </c>
      <c r="L19" s="70">
        <v>1926</v>
      </c>
      <c r="M19" s="86"/>
      <c r="N19" s="38"/>
      <c r="O19" s="28"/>
      <c r="P19" s="323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396</v>
      </c>
      <c r="L20" s="70">
        <v>96</v>
      </c>
      <c r="M20" s="86"/>
      <c r="N20" s="38"/>
      <c r="O20" s="28"/>
      <c r="P20" s="323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14991698</v>
      </c>
      <c r="O21" s="28">
        <v>1056559.3</v>
      </c>
      <c r="P21" s="330">
        <f>O21/N21</f>
        <v>7.0476292945602301E-2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9974</v>
      </c>
      <c r="L22" s="18">
        <f t="shared" si="3"/>
        <v>2419</v>
      </c>
      <c r="M22" s="68"/>
      <c r="N22" s="38"/>
      <c r="O22" s="18"/>
      <c r="P22" s="323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3878</v>
      </c>
      <c r="L23" s="70">
        <v>952</v>
      </c>
      <c r="M23" s="87"/>
      <c r="N23" s="38"/>
      <c r="O23" s="26"/>
      <c r="P23" s="323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2885</v>
      </c>
      <c r="L24" s="70">
        <v>665</v>
      </c>
      <c r="M24" s="87"/>
      <c r="N24" s="39"/>
      <c r="O24" s="26"/>
      <c r="P24" s="323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3211</v>
      </c>
      <c r="L25" s="72">
        <v>802</v>
      </c>
      <c r="M25" s="88"/>
      <c r="N25" s="40"/>
      <c r="O25" s="27"/>
      <c r="P25" s="32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C4" s="126"/>
    </row>
    <row r="5" spans="1:16" ht="15.75" customHeight="1" thickBot="1" x14ac:dyDescent="0.3">
      <c r="A5" s="341" t="s">
        <v>110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106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26773978</v>
      </c>
      <c r="O10" s="235">
        <v>2618623.41</v>
      </c>
      <c r="P10" s="330">
        <f>O10/N10</f>
        <v>9.7804794267030482E-2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339</v>
      </c>
      <c r="L11" s="16">
        <f t="shared" si="0"/>
        <v>156</v>
      </c>
      <c r="M11" s="236"/>
      <c r="N11" s="44"/>
      <c r="O11" s="237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339</v>
      </c>
      <c r="L12" s="67">
        <v>156</v>
      </c>
      <c r="M12" s="234"/>
      <c r="N12" s="45"/>
      <c r="O12" s="235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16015842</v>
      </c>
      <c r="O13" s="235">
        <v>1316168.5900000001</v>
      </c>
      <c r="P13" s="330">
        <f>O13/N13</f>
        <v>8.2179169225071028E-2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429246</v>
      </c>
      <c r="L14" s="18">
        <f t="shared" si="1"/>
        <v>13754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429246</v>
      </c>
      <c r="L15" s="72">
        <v>13754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N11" sqref="N11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44" t="s">
        <v>50</v>
      </c>
      <c r="B5" s="345"/>
      <c r="C5" s="345"/>
      <c r="D5" s="345"/>
      <c r="E5" s="345"/>
      <c r="F5" s="345"/>
      <c r="G5" s="345"/>
      <c r="H5" s="345"/>
      <c r="I5" s="346"/>
      <c r="J5" s="344" t="s">
        <v>94</v>
      </c>
      <c r="K5" s="345"/>
      <c r="L5" s="346"/>
      <c r="M5" s="344" t="s">
        <v>106</v>
      </c>
      <c r="N5" s="345"/>
      <c r="O5" s="346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15124050</v>
      </c>
      <c r="O10" s="28">
        <v>2387652.48</v>
      </c>
      <c r="P10" s="330">
        <f>O10/N10</f>
        <v>0.15787123687107621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41</v>
      </c>
      <c r="M11" s="15"/>
      <c r="N11" s="6"/>
      <c r="O11" s="16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41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2402161</v>
      </c>
      <c r="O13" s="28">
        <v>371995.4</v>
      </c>
      <c r="P13" s="330">
        <f>O13/N13</f>
        <v>0.15485864602747276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2</v>
      </c>
      <c r="M14" s="97"/>
      <c r="N14" s="42"/>
      <c r="O14" s="30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2</v>
      </c>
      <c r="M15" s="86"/>
      <c r="N15" s="38"/>
      <c r="O15" s="28"/>
      <c r="P15" s="323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0</v>
      </c>
      <c r="M16" s="86"/>
      <c r="N16" s="38"/>
      <c r="O16" s="28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0</v>
      </c>
      <c r="M17" s="86"/>
      <c r="N17" s="38"/>
      <c r="O17" s="28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25</v>
      </c>
      <c r="M18" s="86"/>
      <c r="N18" s="38"/>
      <c r="O18" s="28"/>
      <c r="P18" s="323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2434789</v>
      </c>
      <c r="O19" s="28">
        <v>335396.21999999997</v>
      </c>
      <c r="P19" s="330">
        <f>O19/N19</f>
        <v>0.13775165733047093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935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46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29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6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900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selection activeCell="N11" sqref="N11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60" t="s">
        <v>111</v>
      </c>
      <c r="B5" s="361"/>
      <c r="C5" s="361"/>
      <c r="D5" s="361"/>
      <c r="E5" s="361"/>
      <c r="F5" s="361"/>
      <c r="G5" s="361"/>
      <c r="H5" s="361"/>
      <c r="I5" s="362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21</v>
      </c>
      <c r="M11" s="86">
        <v>5499709</v>
      </c>
      <c r="N11" s="38">
        <v>5499709</v>
      </c>
      <c r="O11" s="28">
        <v>972982.86</v>
      </c>
      <c r="P11" s="330">
        <f>O11/N11</f>
        <v>0.17691533497499595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21</v>
      </c>
      <c r="M12" s="87"/>
      <c r="N12" s="39"/>
      <c r="O12" s="26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10</v>
      </c>
      <c r="M14" s="86">
        <v>2500291</v>
      </c>
      <c r="N14" s="38">
        <v>2500291</v>
      </c>
      <c r="O14" s="28">
        <v>303258.08</v>
      </c>
      <c r="P14" s="330">
        <f>O14/N14</f>
        <v>0.12128911394713655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10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2"/>
  <sheetViews>
    <sheetView zoomScale="115" zoomScaleNormal="115" zoomScaleSheetLayoutView="100" workbookViewId="0">
      <selection activeCell="P15" sqref="P15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41" t="s">
        <v>61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106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9653755</v>
      </c>
      <c r="O10" s="28">
        <v>1963420.61</v>
      </c>
      <c r="P10" s="330">
        <f>O10/N10</f>
        <v>0.20338413498167293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117</v>
      </c>
      <c r="L11" s="16">
        <f>+L12</f>
        <v>62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117</v>
      </c>
      <c r="L12" s="67">
        <v>62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96245</v>
      </c>
      <c r="O13" s="28">
        <v>0</v>
      </c>
      <c r="P13" s="330">
        <f>O13/N13</f>
        <v>0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1800</v>
      </c>
      <c r="L14" s="18">
        <f>+L15</f>
        <v>0</v>
      </c>
      <c r="M14" s="86"/>
      <c r="N14" s="38"/>
      <c r="O14" s="28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1800</v>
      </c>
      <c r="L15" s="70">
        <v>0</v>
      </c>
      <c r="M15" s="86"/>
      <c r="N15" s="38"/>
      <c r="O15" s="28"/>
      <c r="P15" s="323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348634</v>
      </c>
      <c r="M16" s="171"/>
      <c r="N16" s="172"/>
      <c r="O16" s="173"/>
      <c r="P16" s="323"/>
    </row>
    <row r="17" spans="1:15" ht="15" x14ac:dyDescent="0.3">
      <c r="A17" s="333"/>
      <c r="B17" s="334">
        <v>94</v>
      </c>
      <c r="C17" s="333"/>
      <c r="D17" s="333"/>
      <c r="E17" s="333"/>
      <c r="F17" s="333"/>
      <c r="G17" s="333"/>
      <c r="H17" s="132" t="s">
        <v>184</v>
      </c>
      <c r="I17" s="335"/>
      <c r="J17" s="133"/>
      <c r="K17" s="129"/>
      <c r="L17" s="158"/>
      <c r="M17" s="133"/>
      <c r="N17" s="129"/>
      <c r="O17" s="158"/>
    </row>
    <row r="18" spans="1:15" ht="15" x14ac:dyDescent="0.3">
      <c r="A18" s="333"/>
      <c r="B18" s="333"/>
      <c r="C18" s="334">
        <v>7</v>
      </c>
      <c r="D18" s="333"/>
      <c r="E18" s="333"/>
      <c r="F18" s="333"/>
      <c r="G18" s="333"/>
      <c r="H18" s="132" t="s">
        <v>185</v>
      </c>
      <c r="I18" s="335"/>
      <c r="J18" s="133"/>
      <c r="K18" s="129"/>
      <c r="L18" s="158"/>
      <c r="M18" s="133"/>
      <c r="N18" s="129"/>
      <c r="O18" s="158"/>
    </row>
    <row r="19" spans="1:15" ht="15" x14ac:dyDescent="0.3">
      <c r="A19" s="333"/>
      <c r="B19" s="333"/>
      <c r="C19" s="333"/>
      <c r="D19" s="334">
        <v>0</v>
      </c>
      <c r="E19" s="333"/>
      <c r="F19" s="333"/>
      <c r="G19" s="333"/>
      <c r="H19" s="132" t="s">
        <v>13</v>
      </c>
      <c r="I19" s="335"/>
      <c r="J19" s="133"/>
      <c r="K19" s="129"/>
      <c r="L19" s="158"/>
      <c r="M19" s="133"/>
      <c r="N19" s="129"/>
      <c r="O19" s="158"/>
    </row>
    <row r="20" spans="1:15" ht="15" x14ac:dyDescent="0.3">
      <c r="A20" s="334">
        <v>4</v>
      </c>
      <c r="B20" s="333"/>
      <c r="C20" s="333"/>
      <c r="D20" s="333"/>
      <c r="E20" s="334">
        <v>1</v>
      </c>
      <c r="F20" s="334">
        <v>0</v>
      </c>
      <c r="G20" s="333"/>
      <c r="H20" s="132" t="s">
        <v>186</v>
      </c>
      <c r="I20" s="335"/>
      <c r="J20" s="133"/>
      <c r="K20" s="129">
        <v>0</v>
      </c>
      <c r="L20" s="158">
        <v>0</v>
      </c>
      <c r="M20" s="133">
        <v>0</v>
      </c>
      <c r="N20" s="129">
        <v>0</v>
      </c>
      <c r="O20" s="158">
        <v>0</v>
      </c>
    </row>
    <row r="21" spans="1:15" ht="15" hidden="1" x14ac:dyDescent="0.3">
      <c r="A21" s="333"/>
      <c r="B21" s="333"/>
      <c r="C21" s="333"/>
      <c r="D21" s="333"/>
      <c r="E21" s="333"/>
      <c r="F21" s="333"/>
      <c r="G21" s="334">
        <v>1</v>
      </c>
      <c r="H21" s="132" t="s">
        <v>186</v>
      </c>
      <c r="I21" s="336" t="s">
        <v>15</v>
      </c>
      <c r="J21" s="337">
        <v>0</v>
      </c>
      <c r="K21" s="338">
        <f>+K22</f>
        <v>0</v>
      </c>
      <c r="L21" s="338">
        <f>+L22</f>
        <v>0</v>
      </c>
      <c r="M21" s="337">
        <v>0</v>
      </c>
      <c r="N21" s="339">
        <v>0</v>
      </c>
      <c r="O21" s="338">
        <v>0</v>
      </c>
    </row>
    <row r="22" spans="1:15" ht="14.25" hidden="1" thickBot="1" x14ac:dyDescent="0.3">
      <c r="A22" s="333"/>
      <c r="B22" s="333"/>
      <c r="C22" s="333"/>
      <c r="D22" s="333"/>
      <c r="E22" s="333"/>
      <c r="F22" s="333"/>
      <c r="G22" s="333">
        <v>2</v>
      </c>
      <c r="H22" s="129" t="s">
        <v>186</v>
      </c>
      <c r="I22" s="313" t="s">
        <v>15</v>
      </c>
      <c r="J22" s="231">
        <v>0</v>
      </c>
      <c r="K22" s="130">
        <v>0</v>
      </c>
      <c r="L22" s="177">
        <v>0</v>
      </c>
      <c r="M22" s="231"/>
      <c r="N22" s="130"/>
      <c r="O22" s="17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41" t="s">
        <v>112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44" t="s">
        <v>106</v>
      </c>
      <c r="N5" s="345"/>
      <c r="O5" s="34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25948705</v>
      </c>
      <c r="O10" s="28">
        <v>6916475.9199999999</v>
      </c>
      <c r="P10" s="330">
        <f>O10/N10</f>
        <v>0.26654416549881776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299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299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47051295</v>
      </c>
      <c r="O13" s="28">
        <v>3695824.58</v>
      </c>
      <c r="P13" s="330">
        <f>O13/N13</f>
        <v>7.8548838666395907E-2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87252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17250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2052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70002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876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L28" sqref="L28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15" customHeight="1" thickBot="1" x14ac:dyDescent="0.3">
      <c r="A5" s="341" t="s">
        <v>71</v>
      </c>
      <c r="B5" s="342"/>
      <c r="C5" s="342"/>
      <c r="D5" s="342"/>
      <c r="E5" s="342"/>
      <c r="F5" s="342"/>
      <c r="G5" s="342"/>
      <c r="H5" s="342"/>
      <c r="I5" s="343"/>
      <c r="J5" s="344" t="s">
        <v>94</v>
      </c>
      <c r="K5" s="345"/>
      <c r="L5" s="346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2088546.76</v>
      </c>
      <c r="P10" s="330">
        <f>O10/N10</f>
        <v>0.17535429085743265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9</v>
      </c>
      <c r="L11" s="18">
        <f>+L13</f>
        <v>0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27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9</v>
      </c>
      <c r="L13" s="70">
        <v>0</v>
      </c>
      <c r="M13" s="86"/>
      <c r="N13" s="38"/>
      <c r="O13" s="28"/>
      <c r="P13" s="323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3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3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3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62890</v>
      </c>
      <c r="P17" s="330">
        <f>O17/N17</f>
        <v>6.1380050751512786E-3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23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23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3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87</v>
      </c>
      <c r="L21" s="70">
        <v>2</v>
      </c>
      <c r="M21" s="86"/>
      <c r="N21" s="38"/>
      <c r="O21" s="28"/>
      <c r="P21" s="323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3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3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3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53433998</v>
      </c>
      <c r="O25" s="28">
        <v>6911221.8099999996</v>
      </c>
      <c r="P25" s="330">
        <f>O25/N25</f>
        <v>0.12934128211780072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240</v>
      </c>
      <c r="L26" s="18">
        <f t="shared" si="0"/>
        <v>32</v>
      </c>
      <c r="M26" s="86"/>
      <c r="N26" s="38"/>
      <c r="O26" s="28"/>
      <c r="P26" s="323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240</v>
      </c>
      <c r="L27" s="72">
        <v>32</v>
      </c>
      <c r="M27" s="171"/>
      <c r="N27" s="172"/>
      <c r="O27" s="173"/>
      <c r="P27" s="323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opLeftCell="A7" zoomScale="115" zoomScaleNormal="115" zoomScaleSheetLayoutView="100" workbookViewId="0">
      <selection activeCell="I6" sqref="I6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s="1" customFormat="1" ht="15" x14ac:dyDescent="0.2">
      <c r="A2" s="347" t="s">
        <v>137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6" s="1" customFormat="1" ht="15" x14ac:dyDescent="0.2">
      <c r="A3" s="347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14.25" thickBot="1" x14ac:dyDescent="0.3">
      <c r="A4" s="126"/>
    </row>
    <row r="5" spans="1:16" ht="21" customHeight="1" thickBot="1" x14ac:dyDescent="0.3">
      <c r="A5" s="363" t="s">
        <v>73</v>
      </c>
      <c r="B5" s="364"/>
      <c r="C5" s="364"/>
      <c r="D5" s="364"/>
      <c r="E5" s="364"/>
      <c r="F5" s="364"/>
      <c r="G5" s="364"/>
      <c r="H5" s="364"/>
      <c r="I5" s="365"/>
      <c r="J5" s="366" t="s">
        <v>80</v>
      </c>
      <c r="K5" s="367"/>
      <c r="L5" s="368"/>
      <c r="M5" s="366" t="s">
        <v>106</v>
      </c>
      <c r="N5" s="367"/>
      <c r="O5" s="36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53496800</v>
      </c>
      <c r="O10" s="105">
        <v>4488978.95</v>
      </c>
      <c r="P10" s="330">
        <f>O10/N10</f>
        <v>8.3911167583855487E-2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60</v>
      </c>
      <c r="M11" s="112"/>
      <c r="N11" s="34"/>
      <c r="O11" s="22"/>
      <c r="P11" s="324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60</v>
      </c>
      <c r="M12" s="112"/>
      <c r="N12" s="34"/>
      <c r="O12" s="22"/>
      <c r="P12" s="324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520903200</v>
      </c>
      <c r="O13" s="22">
        <v>1153128.98</v>
      </c>
      <c r="P13" s="330">
        <f>O13/N13</f>
        <v>2.2137106855937916E-3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14892</v>
      </c>
      <c r="L14" s="256">
        <f>SUM(L15:L19)</f>
        <v>0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0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0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0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13431</v>
      </c>
      <c r="L19" s="261">
        <v>0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2018-11-28T16:49:26Z</cp:lastPrinted>
  <dcterms:created xsi:type="dcterms:W3CDTF">2016-02-15T16:06:45Z</dcterms:created>
  <dcterms:modified xsi:type="dcterms:W3CDTF">2019-04-09T02:36:12Z</dcterms:modified>
</cp:coreProperties>
</file>