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/>
  <mc:AlternateContent xmlns:mc="http://schemas.openxmlformats.org/markup-compatibility/2006">
    <mc:Choice Requires="x15">
      <x15ac:absPath xmlns:x15ac="http://schemas.microsoft.com/office/spreadsheetml/2010/11/ac" url="\\192.168.1.247\compartida$\MEL\AÑO 2018\EVELIN\Seguimiento Producción 2018..UDAF\03.12.2018\Seguimiento Físico y Financiero funcionamiento e inversión\"/>
    </mc:Choice>
  </mc:AlternateContent>
  <xr:revisionPtr revIDLastSave="0" documentId="13_ncr:1_{ED6C042F-F42F-450D-B6E6-EB2CBAEA8D06}" xr6:coauthVersionLast="38" xr6:coauthVersionMax="38" xr10:uidLastSave="{00000000-0000-0000-0000-000000000000}"/>
  <bookViews>
    <workbookView xWindow="0" yWindow="0" windowWidth="20490" windowHeight="6405" activeTab="1" xr2:uid="{00000000-000D-0000-FFFF-FFFF00000000}"/>
  </bookViews>
  <sheets>
    <sheet name="DGC " sheetId="5" r:id="rId1"/>
    <sheet name="UCEE" sheetId="2" r:id="rId2"/>
    <sheet name="FSS" sheetId="4" r:id="rId3"/>
    <sheet name="UDEVIPO" sheetId="6" r:id="rId4"/>
    <sheet name="DGC  (2)" sheetId="7" state="hidden" r:id="rId5"/>
    <sheet name="UCEE (2)" sheetId="8" state="hidden" r:id="rId6"/>
    <sheet name="FSS (2)" sheetId="9" state="hidden" r:id="rId7"/>
  </sheets>
  <definedNames>
    <definedName name="_xlnm.Print_Area" localSheetId="0">'DGC '!$A$1:$V$211</definedName>
    <definedName name="_xlnm.Print_Area" localSheetId="4">'DGC  (2)'!$A$1:$L$114</definedName>
    <definedName name="_xlnm.Print_Titles" localSheetId="0">'DGC '!$1:$8</definedName>
    <definedName name="_xlnm.Print_Titles" localSheetId="4">'DGC  (2)'!$1:$8</definedName>
    <definedName name="_xlnm.Print_Titles" localSheetId="2">FSS!$1:$8</definedName>
    <definedName name="_xlnm.Print_Titles" localSheetId="1">UCEE!$5:$8</definedName>
    <definedName name="_xlnm.Print_Titles" localSheetId="5">'UCEE (2)'!$5:$8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5" l="1"/>
  <c r="V207" i="5"/>
  <c r="V193" i="5"/>
  <c r="V177" i="5"/>
  <c r="V164" i="5"/>
  <c r="V67" i="5"/>
  <c r="V45" i="5"/>
  <c r="V30" i="5"/>
  <c r="V16" i="5"/>
  <c r="G208" i="5" l="1"/>
  <c r="F208" i="5"/>
  <c r="E208" i="5"/>
  <c r="G165" i="5"/>
  <c r="F165" i="5"/>
  <c r="E165" i="5"/>
  <c r="A67" i="5"/>
  <c r="A68" i="5" s="1"/>
  <c r="G17" i="5"/>
  <c r="F17" i="5"/>
  <c r="E17" i="5"/>
  <c r="A31" i="5"/>
  <c r="A30" i="5"/>
  <c r="A29" i="5"/>
  <c r="A22" i="5"/>
  <c r="A21" i="5"/>
  <c r="A20" i="5"/>
  <c r="V11" i="6" l="1"/>
  <c r="V206" i="5" l="1"/>
  <c r="V205" i="5"/>
  <c r="V204" i="5"/>
  <c r="V203" i="5"/>
  <c r="V202" i="5"/>
  <c r="V201" i="5"/>
  <c r="V200" i="5"/>
  <c r="V197" i="5"/>
  <c r="V196" i="5"/>
  <c r="V195" i="5"/>
  <c r="V194" i="5"/>
  <c r="V192" i="5"/>
  <c r="V191" i="5"/>
  <c r="V190" i="5"/>
  <c r="V189" i="5"/>
  <c r="V188" i="5"/>
  <c r="V185" i="5"/>
  <c r="V184" i="5"/>
  <c r="V183" i="5"/>
  <c r="V180" i="5"/>
  <c r="V179" i="5"/>
  <c r="V178" i="5"/>
  <c r="V176" i="5"/>
  <c r="V175" i="5"/>
  <c r="V174" i="5"/>
  <c r="V173" i="5"/>
  <c r="V172" i="5"/>
  <c r="V171" i="5"/>
  <c r="V168" i="5"/>
  <c r="V167" i="5"/>
  <c r="V163" i="5"/>
  <c r="V162" i="5"/>
  <c r="V161" i="5"/>
  <c r="V160" i="5"/>
  <c r="V159" i="5"/>
  <c r="V158" i="5"/>
  <c r="V157" i="5"/>
  <c r="V156" i="5"/>
  <c r="V155" i="5"/>
  <c r="V154" i="5"/>
  <c r="V153" i="5"/>
  <c r="V152" i="5"/>
  <c r="V151" i="5"/>
  <c r="V150" i="5"/>
  <c r="V149" i="5"/>
  <c r="V148" i="5"/>
  <c r="V147" i="5"/>
  <c r="V146" i="5"/>
  <c r="V145" i="5"/>
  <c r="V144" i="5"/>
  <c r="V143" i="5"/>
  <c r="V142" i="5"/>
  <c r="V141" i="5"/>
  <c r="V140" i="5"/>
  <c r="V139" i="5"/>
  <c r="V138" i="5"/>
  <c r="V137" i="5"/>
  <c r="V136" i="5"/>
  <c r="V135" i="5"/>
  <c r="V134" i="5"/>
  <c r="V131" i="5"/>
  <c r="V130" i="5"/>
  <c r="V129" i="5"/>
  <c r="V128" i="5"/>
  <c r="V127" i="5"/>
  <c r="V126" i="5"/>
  <c r="V125" i="5"/>
  <c r="V124" i="5"/>
  <c r="V123" i="5"/>
  <c r="V122" i="5"/>
  <c r="V121" i="5"/>
  <c r="V120" i="5"/>
  <c r="V119" i="5"/>
  <c r="V118" i="5"/>
  <c r="V117" i="5"/>
  <c r="V116" i="5"/>
  <c r="V115" i="5"/>
  <c r="V112" i="5"/>
  <c r="V111" i="5"/>
  <c r="V110" i="5"/>
  <c r="V109" i="5"/>
  <c r="V108" i="5"/>
  <c r="V107" i="5"/>
  <c r="V106" i="5"/>
  <c r="V105" i="5"/>
  <c r="V104" i="5"/>
  <c r="V103" i="5"/>
  <c r="V100" i="5"/>
  <c r="V97" i="5"/>
  <c r="V96" i="5"/>
  <c r="V95" i="5"/>
  <c r="V94" i="5"/>
  <c r="V93" i="5"/>
  <c r="V90" i="5"/>
  <c r="V89" i="5"/>
  <c r="V88" i="5"/>
  <c r="V87" i="5"/>
  <c r="V86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6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4" i="5"/>
  <c r="V43" i="5"/>
  <c r="V42" i="5"/>
  <c r="V41" i="5"/>
  <c r="V40" i="5"/>
  <c r="V39" i="5"/>
  <c r="V38" i="5"/>
  <c r="V37" i="5"/>
  <c r="V36" i="5"/>
  <c r="V35" i="5"/>
  <c r="V34" i="5"/>
  <c r="V31" i="5"/>
  <c r="V29" i="5"/>
  <c r="V28" i="5"/>
  <c r="V25" i="5"/>
  <c r="V22" i="5"/>
  <c r="V21" i="5"/>
  <c r="V20" i="5"/>
  <c r="V19" i="5"/>
  <c r="V15" i="5"/>
  <c r="V14" i="5"/>
  <c r="V13" i="5"/>
  <c r="V12" i="5"/>
  <c r="V11" i="5"/>
  <c r="V10" i="5"/>
  <c r="V191" i="2"/>
  <c r="V190" i="2"/>
  <c r="V189" i="2"/>
  <c r="V188" i="2"/>
  <c r="V187" i="2"/>
  <c r="V186" i="2"/>
  <c r="V183" i="2"/>
  <c r="V180" i="2"/>
  <c r="V177" i="2"/>
  <c r="V174" i="2"/>
  <c r="V171" i="2"/>
  <c r="V168" i="2"/>
  <c r="V167" i="2"/>
  <c r="V166" i="2"/>
  <c r="V165" i="2"/>
  <c r="V164" i="2"/>
  <c r="V163" i="2"/>
  <c r="V162" i="2"/>
  <c r="V161" i="2"/>
  <c r="V158" i="2"/>
  <c r="V157" i="2"/>
  <c r="V156" i="2"/>
  <c r="V155" i="2"/>
  <c r="V154" i="2"/>
  <c r="V153" i="2"/>
  <c r="V150" i="2"/>
  <c r="V149" i="2"/>
  <c r="V146" i="2"/>
  <c r="V145" i="2"/>
  <c r="V144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0" i="2"/>
  <c r="V79" i="2"/>
  <c r="V78" i="2"/>
  <c r="V75" i="2"/>
  <c r="V74" i="2"/>
  <c r="V73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7" i="2"/>
  <c r="V16" i="2"/>
  <c r="V15" i="2"/>
  <c r="V14" i="2"/>
  <c r="V13" i="2"/>
  <c r="V12" i="2"/>
  <c r="V11" i="2"/>
  <c r="V10" i="2"/>
  <c r="V81" i="4"/>
  <c r="V78" i="4"/>
  <c r="V75" i="4"/>
  <c r="V74" i="4"/>
  <c r="V73" i="4"/>
  <c r="V72" i="4"/>
  <c r="V71" i="4"/>
  <c r="V70" i="4"/>
  <c r="V67" i="4"/>
  <c r="V66" i="4"/>
  <c r="V65" i="4"/>
  <c r="V64" i="4"/>
  <c r="V63" i="4"/>
  <c r="V62" i="4"/>
  <c r="V61" i="4"/>
  <c r="V60" i="4"/>
  <c r="V59" i="4"/>
  <c r="V58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0" i="4"/>
  <c r="V17" i="4"/>
  <c r="V16" i="4"/>
  <c r="V15" i="4"/>
  <c r="V14" i="4"/>
  <c r="V13" i="4"/>
  <c r="V10" i="4"/>
  <c r="V13" i="6"/>
  <c r="V12" i="6"/>
  <c r="V10" i="6"/>
  <c r="V9" i="6"/>
  <c r="G112" i="7" l="1"/>
  <c r="F112" i="7"/>
  <c r="E112" i="7"/>
  <c r="G111" i="7"/>
  <c r="F111" i="7"/>
  <c r="E100" i="7"/>
  <c r="K111" i="7"/>
  <c r="K100" i="7"/>
  <c r="K93" i="7"/>
  <c r="K54" i="7"/>
  <c r="A106" i="7"/>
  <c r="A107" i="7"/>
  <c r="A108" i="7" s="1"/>
  <c r="A109" i="7" s="1"/>
  <c r="A110" i="7" s="1"/>
  <c r="C116" i="7" s="1"/>
  <c r="A105" i="7"/>
  <c r="A97" i="7"/>
  <c r="A98" i="7" s="1"/>
  <c r="A99" i="7" s="1"/>
  <c r="A96" i="7"/>
  <c r="A81" i="7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K77" i="7"/>
  <c r="K60" i="7"/>
  <c r="K51" i="7"/>
  <c r="K43" i="7"/>
  <c r="K17" i="7"/>
  <c r="K13" i="7"/>
  <c r="L110" i="7"/>
  <c r="L109" i="7"/>
  <c r="L108" i="7"/>
  <c r="L107" i="7"/>
  <c r="L106" i="7"/>
  <c r="L105" i="7"/>
  <c r="L104" i="7"/>
  <c r="L99" i="7"/>
  <c r="L98" i="7"/>
  <c r="L97" i="7"/>
  <c r="L96" i="7"/>
  <c r="L95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59" i="7"/>
  <c r="L58" i="7"/>
  <c r="L57" i="7"/>
  <c r="L56" i="7"/>
  <c r="L53" i="7"/>
  <c r="L50" i="7"/>
  <c r="L49" i="7"/>
  <c r="L48" i="7"/>
  <c r="L47" i="7"/>
  <c r="L46" i="7"/>
  <c r="L45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6" i="7"/>
  <c r="L15" i="7"/>
  <c r="L12" i="7"/>
  <c r="L11" i="7"/>
  <c r="L10" i="7"/>
  <c r="G98" i="8"/>
  <c r="F98" i="8"/>
  <c r="E98" i="8"/>
  <c r="I97" i="8"/>
  <c r="H97" i="8"/>
  <c r="G97" i="8"/>
  <c r="F97" i="8"/>
  <c r="E97" i="8"/>
  <c r="E71" i="8"/>
  <c r="E14" i="8"/>
  <c r="E11" i="8"/>
  <c r="J97" i="8"/>
  <c r="J91" i="8"/>
  <c r="J88" i="8"/>
  <c r="J83" i="8"/>
  <c r="J80" i="8"/>
  <c r="J76" i="8"/>
  <c r="J71" i="8"/>
  <c r="J18" i="8"/>
  <c r="J14" i="8"/>
  <c r="J11" i="8"/>
  <c r="K96" i="8"/>
  <c r="K95" i="8"/>
  <c r="K94" i="8"/>
  <c r="K93" i="8"/>
  <c r="K90" i="8"/>
  <c r="K87" i="8"/>
  <c r="K86" i="8"/>
  <c r="K85" i="8"/>
  <c r="K82" i="8"/>
  <c r="K79" i="8"/>
  <c r="K78" i="8"/>
  <c r="K75" i="8"/>
  <c r="K74" i="8"/>
  <c r="K73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7" i="8"/>
  <c r="K16" i="8"/>
  <c r="K13" i="8"/>
  <c r="K10" i="8"/>
  <c r="J41" i="9"/>
  <c r="J37" i="9"/>
  <c r="J15" i="9"/>
  <c r="J12" i="9"/>
  <c r="K40" i="9"/>
  <c r="K39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4" i="9"/>
  <c r="K11" i="9"/>
  <c r="K10" i="9"/>
  <c r="E37" i="9"/>
  <c r="F12" i="9"/>
  <c r="E12" i="9"/>
  <c r="G41" i="9"/>
  <c r="F41" i="9"/>
  <c r="F42" i="9" s="1"/>
  <c r="E41" i="9"/>
  <c r="G37" i="9"/>
  <c r="F37" i="9"/>
  <c r="G15" i="9"/>
  <c r="F15" i="9"/>
  <c r="E15" i="9"/>
  <c r="G12" i="9"/>
  <c r="A21" i="8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94" i="8"/>
  <c r="A95" i="8" s="1"/>
  <c r="A96" i="8" s="1"/>
  <c r="G91" i="8"/>
  <c r="F91" i="8"/>
  <c r="G88" i="8"/>
  <c r="F88" i="8"/>
  <c r="E88" i="8"/>
  <c r="G83" i="8"/>
  <c r="F83" i="8"/>
  <c r="E83" i="8"/>
  <c r="G80" i="8"/>
  <c r="F80" i="8"/>
  <c r="E80" i="8"/>
  <c r="G76" i="8"/>
  <c r="F76" i="8"/>
  <c r="E76" i="8"/>
  <c r="G71" i="8"/>
  <c r="F71" i="8"/>
  <c r="G18" i="8"/>
  <c r="F18" i="8"/>
  <c r="E18" i="8"/>
  <c r="G14" i="8"/>
  <c r="F14" i="8"/>
  <c r="G11" i="8"/>
  <c r="F11" i="8"/>
  <c r="G100" i="7"/>
  <c r="F100" i="7"/>
  <c r="G93" i="7"/>
  <c r="F93" i="7"/>
  <c r="E93" i="7"/>
  <c r="A80" i="7"/>
  <c r="H77" i="7"/>
  <c r="G77" i="7"/>
  <c r="F77" i="7"/>
  <c r="E77" i="7"/>
  <c r="A63" i="7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H60" i="7"/>
  <c r="G60" i="7"/>
  <c r="F60" i="7"/>
  <c r="E60" i="7"/>
  <c r="G54" i="7"/>
  <c r="F54" i="7"/>
  <c r="E54" i="7"/>
  <c r="H51" i="7"/>
  <c r="G51" i="7"/>
  <c r="F51" i="7"/>
  <c r="E51" i="7"/>
  <c r="A46" i="7"/>
  <c r="H43" i="7"/>
  <c r="G43" i="7"/>
  <c r="F43" i="7"/>
  <c r="E43" i="7"/>
  <c r="A20" i="7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7" i="7" s="1"/>
  <c r="A38" i="7" s="1"/>
  <c r="A40" i="7" s="1"/>
  <c r="A41" i="7" s="1"/>
  <c r="A42" i="7" s="1"/>
  <c r="H17" i="7"/>
  <c r="G17" i="7"/>
  <c r="F17" i="7"/>
  <c r="E17" i="7"/>
  <c r="H13" i="7"/>
  <c r="G13" i="7"/>
  <c r="F13" i="7"/>
  <c r="E13" i="7"/>
  <c r="G42" i="9" l="1"/>
  <c r="E42" i="9"/>
  <c r="G14" i="6" l="1"/>
  <c r="F14" i="6"/>
  <c r="E14" i="6"/>
  <c r="F181" i="5" l="1"/>
  <c r="F198" i="5"/>
  <c r="E83" i="4"/>
  <c r="F175" i="2"/>
  <c r="F184" i="2"/>
  <c r="A187" i="2" l="1"/>
  <c r="A188" i="2" s="1"/>
  <c r="A189" i="2" s="1"/>
  <c r="A190" i="2" s="1"/>
  <c r="A191" i="2" s="1"/>
  <c r="A167" i="2"/>
  <c r="A168" i="2" s="1"/>
  <c r="A168" i="5" l="1"/>
  <c r="A104" i="5"/>
  <c r="A105" i="5" s="1"/>
  <c r="A106" i="5" s="1"/>
  <c r="A107" i="5" s="1"/>
  <c r="A108" i="5" s="1"/>
  <c r="A109" i="5" s="1"/>
  <c r="A110" i="5" s="1"/>
  <c r="A111" i="5" s="1"/>
  <c r="A112" i="5" s="1"/>
  <c r="A94" i="5"/>
  <c r="A95" i="5" s="1"/>
  <c r="A96" i="5" s="1"/>
  <c r="A97" i="5" s="1"/>
  <c r="H132" i="5" l="1"/>
  <c r="H113" i="5"/>
  <c r="H98" i="5"/>
  <c r="H91" i="5"/>
  <c r="H64" i="5" l="1"/>
  <c r="H32" i="5"/>
  <c r="H23" i="5"/>
  <c r="G178" i="2" l="1"/>
  <c r="F178" i="2"/>
  <c r="E178" i="2"/>
  <c r="G184" i="2"/>
  <c r="F18" i="2"/>
  <c r="G18" i="4"/>
  <c r="F18" i="4"/>
  <c r="G151" i="2"/>
  <c r="F71" i="2"/>
  <c r="G142" i="2"/>
  <c r="G98" i="5" l="1"/>
  <c r="F98" i="5"/>
  <c r="E98" i="5"/>
  <c r="G64" i="5"/>
  <c r="F64" i="5"/>
  <c r="F169" i="5" l="1"/>
  <c r="A201" i="5"/>
  <c r="A202" i="5" s="1"/>
  <c r="A203" i="5" s="1"/>
  <c r="A204" i="5" s="1"/>
  <c r="A205" i="5" s="1"/>
  <c r="A206" i="5" s="1"/>
  <c r="A207" i="5" s="1"/>
  <c r="A189" i="5"/>
  <c r="A190" i="5" s="1"/>
  <c r="A191" i="5" s="1"/>
  <c r="A192" i="5" s="1"/>
  <c r="A184" i="5"/>
  <c r="A185" i="5" s="1"/>
  <c r="G192" i="2"/>
  <c r="F192" i="2"/>
  <c r="E192" i="2"/>
  <c r="E181" i="5"/>
  <c r="G181" i="5"/>
  <c r="G132" i="5"/>
  <c r="F132" i="5"/>
  <c r="E132" i="5"/>
  <c r="G113" i="5"/>
  <c r="F113" i="5"/>
  <c r="E113" i="5"/>
  <c r="A172" i="5"/>
  <c r="A173" i="5" s="1"/>
  <c r="A174" i="5" s="1"/>
  <c r="A175" i="5" s="1"/>
  <c r="A176" i="5" s="1"/>
  <c r="A135" i="5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16" i="5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35" i="5"/>
  <c r="A36" i="5" s="1"/>
  <c r="A37" i="5" s="1"/>
  <c r="A38" i="5" s="1"/>
  <c r="A39" i="5" s="1"/>
  <c r="A40" i="5" s="1"/>
  <c r="A41" i="5" s="1"/>
  <c r="A42" i="5" s="1"/>
  <c r="A43" i="5" s="1"/>
  <c r="A44" i="5" s="1"/>
  <c r="A193" i="5" l="1"/>
  <c r="A194" i="5" s="1"/>
  <c r="A195" i="5" s="1"/>
  <c r="A196" i="5" s="1"/>
  <c r="A197" i="5" s="1"/>
  <c r="A177" i="5"/>
  <c r="A178" i="5" s="1"/>
  <c r="A179" i="5" s="1"/>
  <c r="A180" i="5" s="1"/>
  <c r="A45" i="5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127" i="5"/>
  <c r="A128" i="5" s="1"/>
  <c r="A129" i="5" s="1"/>
  <c r="A130" i="5" s="1"/>
  <c r="A131" i="5" s="1"/>
  <c r="A69" i="5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G181" i="2" l="1"/>
  <c r="E181" i="2"/>
  <c r="F181" i="2"/>
  <c r="G169" i="2"/>
  <c r="F169" i="2"/>
  <c r="E169" i="2"/>
  <c r="G172" i="2"/>
  <c r="F172" i="2"/>
  <c r="E172" i="2"/>
  <c r="G18" i="2"/>
  <c r="E18" i="2"/>
  <c r="G82" i="4" l="1"/>
  <c r="F82" i="4"/>
  <c r="E82" i="4"/>
  <c r="F56" i="4"/>
  <c r="E18" i="4"/>
  <c r="G198" i="5"/>
  <c r="G23" i="5"/>
  <c r="F23" i="5"/>
  <c r="E23" i="5"/>
  <c r="E198" i="5" l="1"/>
  <c r="G186" i="5"/>
  <c r="F186" i="5"/>
  <c r="E186" i="5"/>
  <c r="G169" i="5"/>
  <c r="E169" i="5"/>
  <c r="G101" i="5"/>
  <c r="F101" i="5"/>
  <c r="E101" i="5"/>
  <c r="G91" i="5"/>
  <c r="F91" i="5"/>
  <c r="E91" i="5"/>
  <c r="E64" i="5"/>
  <c r="G32" i="5"/>
  <c r="F32" i="5"/>
  <c r="F209" i="5" s="1"/>
  <c r="E32" i="5"/>
  <c r="G26" i="5"/>
  <c r="F26" i="5"/>
  <c r="E26" i="5"/>
  <c r="G209" i="5" l="1"/>
  <c r="E209" i="5"/>
  <c r="G79" i="4"/>
  <c r="F79" i="4"/>
  <c r="E79" i="4"/>
  <c r="G76" i="4"/>
  <c r="F76" i="4"/>
  <c r="E76" i="4"/>
  <c r="G68" i="4"/>
  <c r="F68" i="4"/>
  <c r="E68" i="4"/>
  <c r="G56" i="4"/>
  <c r="G83" i="4" s="1"/>
  <c r="E56" i="4"/>
  <c r="G21" i="4"/>
  <c r="F21" i="4"/>
  <c r="E21" i="4"/>
  <c r="G11" i="4"/>
  <c r="F11" i="4"/>
  <c r="E11" i="4"/>
  <c r="F83" i="4" l="1"/>
  <c r="E71" i="2"/>
  <c r="G159" i="2" l="1"/>
  <c r="G147" i="2"/>
  <c r="G81" i="2"/>
  <c r="G76" i="2"/>
  <c r="G71" i="2"/>
  <c r="G193" i="2" l="1"/>
  <c r="F159" i="2"/>
  <c r="E159" i="2"/>
  <c r="F151" i="2"/>
  <c r="E151" i="2"/>
  <c r="F147" i="2"/>
  <c r="E147" i="2"/>
  <c r="F142" i="2"/>
  <c r="E142" i="2"/>
  <c r="F81" i="2"/>
  <c r="E81" i="2"/>
  <c r="F76" i="2"/>
  <c r="E76" i="2"/>
  <c r="A157" i="2"/>
  <c r="A158" i="2" s="1"/>
  <c r="A146" i="2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5" i="2" s="1"/>
  <c r="A66" i="2" s="1"/>
  <c r="A67" i="2" s="1"/>
  <c r="A68" i="2" s="1"/>
  <c r="A69" i="2" s="1"/>
  <c r="A70" i="2" s="1"/>
  <c r="A10" i="2"/>
  <c r="A11" i="2" s="1"/>
  <c r="A12" i="2" s="1"/>
  <c r="A13" i="2" s="1"/>
  <c r="A14" i="2" s="1"/>
  <c r="A15" i="2" s="1"/>
  <c r="A16" i="2" s="1"/>
  <c r="F193" i="2" l="1"/>
  <c r="E193" i="2"/>
</calcChain>
</file>

<file path=xl/sharedStrings.xml><?xml version="1.0" encoding="utf-8"?>
<sst xmlns="http://schemas.openxmlformats.org/spreadsheetml/2006/main" count="1358" uniqueCount="452">
  <si>
    <t>CONSTRUCCION CARRETERA CA-9 NORTE, TRAMO: SANARATE - EL RANCHO</t>
  </si>
  <si>
    <t>KILÓMETRO</t>
  </si>
  <si>
    <t>NO.</t>
  </si>
  <si>
    <t>SNIP</t>
  </si>
  <si>
    <t>NOMBRE</t>
  </si>
  <si>
    <t>UNIDAD DE MEDIDA</t>
  </si>
  <si>
    <t>PRESUPUESTO Q.</t>
  </si>
  <si>
    <t>META FÍSICA</t>
  </si>
  <si>
    <t>ASIGNADO</t>
  </si>
  <si>
    <t>VIGENTE</t>
  </si>
  <si>
    <t>EJECUTADO</t>
  </si>
  <si>
    <t>ENERO</t>
  </si>
  <si>
    <t>FEBRERO</t>
  </si>
  <si>
    <t>MARZO</t>
  </si>
  <si>
    <t>CONSTRUCCION CARRETERA FRANJA TRANSVERSAL DEL NORTE (FRONTERA CON MEXICO-MODESTO MENDEZ, IZABAL)</t>
  </si>
  <si>
    <t>CONSTRUCCION CARRETERA LIBRAMIENTO CABECERA  DEPARTAMENTAL DE CHIMALTENANGO, RUTA CA-1 OCCIDENTE, TRAMO: KM 48 CA-01 OCC. (SAN MIGUEL MORAZAN) - KM 62 CA-01 OCC.</t>
  </si>
  <si>
    <t>CONSTRUCCION CARRETERA CA-1 OCC., CHICHAVAC A CHICE VIA RIO MOTAGUA. TRAMO: ESTACION 16+740 (ENTRADA A PAQUIP) A LA ESTACION 29+440 (RIO MOTAGUA), LONGITUD APROXIMADA 12.70 KM.</t>
  </si>
  <si>
    <t>CONSTRUCCION CARRETERA RN 11 TRAMO: SAN LUCAS TOLIMÁN - PATULUL - COCALES</t>
  </si>
  <si>
    <t>CONSTRUCCIÓN DE CARRETERAS PRIMARIAS</t>
  </si>
  <si>
    <t>CONSTRUCCIÓN DE PUENTES</t>
  </si>
  <si>
    <t>CONSTRUCCION PUENTE VEHICULAR ALDEA CHITOMAX, MUNICIPIO DE CUBULCO, BAJA VERAPAZ</t>
  </si>
  <si>
    <t>METRO</t>
  </si>
  <si>
    <t xml:space="preserve">CONSTRUCCION PUENTE VEHICULAR PARALELO AL PUENTE EL JOBO KM. 130.0 RUTA CA-08 FRONTERA CON EL SALVADOR </t>
  </si>
  <si>
    <t>CONSTRUCCION PUENTE VEHICULAR KM 31.5 DE LA RUTA CA-01 OCCIDENTE, SAN  BARTOLOME MILPAS ALTAS</t>
  </si>
  <si>
    <t>CONSTRUCCION PUENTE VEHICULAR EL ARENAL</t>
  </si>
  <si>
    <t>DOCUMENTO</t>
  </si>
  <si>
    <t>CONSTRUCCIÓN DE DISTRIBUIDORES DE TRANSITO</t>
  </si>
  <si>
    <t>CONSTRUCCION PASO A DESNIVEL RUTA CA - 01 OCCIDENTE CUATRO CAMINOS, TOTONICAPAN</t>
  </si>
  <si>
    <t>CONSTRUCCION PASO A DESNIVEL CA-09 NORTE KM 18+000 ACCESO A PALENCIA, GUATEMALA.</t>
  </si>
  <si>
    <t>CONSTRUCCION PASO A DESNIVEL DE LA RUTA CA-01 OCCIDENTE EST. 27+500 RETORNO A SAN LUCAS SACATEPEQUEZ, SACATEPEQUEZ</t>
  </si>
  <si>
    <t>REPOSICIÓN DE CARRETERAS PRIMARIAS</t>
  </si>
  <si>
    <t>MEJORAMIENTO CARRETERA TRAMO: ACCESOS IPALA - CA-10, SN JOSE LA ARADA, ALDEAS:STA ROSA, RINCONCITO, LOS CIMIENTOS, SABANA GRANDE, EL OBRAJE, SAN ESTEBAN, SASPAN Y EL TULE (REHABILITACION)</t>
  </si>
  <si>
    <t>REPOSICION CARRETERA CA-2 OCC, TRAMO: SIQUINALA (KM 83.) - COCALES (KM 112)</t>
  </si>
  <si>
    <t>REPOSICION CARRETERA RN - 16, TRAMO: CA-1 OR. (KM 70) EL BOQUERON - CHIQUIMULILLA, SANTA ROSA</t>
  </si>
  <si>
    <t>REPOSICION CARRETERA RN-1 TRAMO: CA-1 OCC. (KM 185), CUATRO CAMINOS - TOTONICAPAN, TOTONICAPAN</t>
  </si>
  <si>
    <t>REPOSICION CARRETERA RN-1, TRAMO: CA-1 OCC (KM 68.5) - PATZICIA - PATZUN, CHIMALTENANGO</t>
  </si>
  <si>
    <t>REPOSICION CARRETERA CITO-180, TRAMO: CA-2 OCC. (KM 178+000), RETALHULEU - CRUCE A ZUNIL (KM 213+000), QUETZALTENANGO</t>
  </si>
  <si>
    <t>REPOSICION CARRETERA RN-9S, TRAMO: QUETZALTENANGO - ZUNIL - CRUCE CITO-180 (KM 213+000), QUETZALTENANGO</t>
  </si>
  <si>
    <t>REPOSICION CARRETERA RN-12N, TRAMO: SAN MARCOS - EL MONUMENTO, SAN MARCOS</t>
  </si>
  <si>
    <t>REPOSICION CARRETERA RN-12N, TRAMO: EL MONUMENTO - SAN SEBASTIAN, SAN MARCOS</t>
  </si>
  <si>
    <t>REPOSICION CARRETERA CA-9N TRAMO: KM 292+000 - 22 CALLE, PUERTO BARRIOS, Y CA-9N A, TRAMO: KM (292+000) - PUERTO SANTO TOMAS DE CASTILLA, IZABAL</t>
  </si>
  <si>
    <t>REPOSICION CARRETERA RN-19, TRAMO: JALAPA - MONJAS, JALAPA</t>
  </si>
  <si>
    <t>REPOSICION CARRETERA RN-19, TRAMO: MONJAS, JALAPA - EL PROGRESO, JUTIAPA</t>
  </si>
  <si>
    <t xml:space="preserve"> REPOSICION CARRETERA RN-12N, TRAMO: SAN SEBASTIAN - IXCHIGUAN, SAN MARCOS.</t>
  </si>
  <si>
    <t>REPOSICION CARRETERA RN-9N, TRAMO: PIEDRAS DE CAPTSIN - SAN JUAN IXCOY - SOLOMA, HUEHUETENANGO</t>
  </si>
  <si>
    <t>REPOSICION CARRETERA RN-8, TRAMO: AYUTLA - OCOS, SAN MARCOS</t>
  </si>
  <si>
    <t>REPOSICION CARRETERA RN-9N, TRAMO: BIFURCACION RD-HUE-2 - PIEDRAS DE CAPTSIN, HUEHUETENANGO</t>
  </si>
  <si>
    <t xml:space="preserve"> REPOSICION CARRETERA CA-01 OCC. TRAMO: CUATRO CAMINOS (KM 188+600) - POLOGUA (KM 205+000), TOTONICAPAN</t>
  </si>
  <si>
    <t xml:space="preserve"> REPOSICION CARRETERA CA-01 OCC. TRAMO: POLOGUA (KM 205+000), TOTONICAPAN - CHIQUIBAL (KM 232+000), QUETZALTENANGO</t>
  </si>
  <si>
    <t>REPOSICION CARRETERA RN-11 TRAMO: BIFURCACIÓN CA-02 OCCIDENTE (COCALES), SUCHITEPEQUEZ - SAN LUCAS TOLIMAN, SOLOLA</t>
  </si>
  <si>
    <t>REPOSICION CARRETERA CA-01 OCC. TRAMO: CHIQUIBAL (KM 232+000), QUETZALTENANGO - BIFURCACION RN-09N HUEHUETENANGO</t>
  </si>
  <si>
    <t>MEJORAMIENTO CARRETERA ACCESO MIRAMUNDO - LA LAGUNETA - SAN CARLOS ALZATATE - MORAZAN (PAVIMENTACION)</t>
  </si>
  <si>
    <t>MEJORAMIENTO CARRETERA CA-01 ORIENTE, TRAMO: SAN CRISTOBAL FRONTERA, CA-01 ORIENTE, LA ARENERA-IPALA-CA-10 Y ACCESOS, ALDEAS: SAN FRANCISCO, SAN ISIDRO, CHAPARRONCITO, JICAMAPA Y CIMIENTOS (PAVIMENTACION)</t>
  </si>
  <si>
    <t>MEJORAMIENTO CARRETERA TRAMO: MATAQUESCUINTLA - JALAPA, MATAQUESCUINTLA - SAN JOSE PINULA - MATEQUESCUINTLA - SAMORORO
(REHABILITACION)</t>
  </si>
  <si>
    <t>MEJORAMIENTO CARRETERA TRAMO: MATAQUESCUINTLA - JALAPA,MATAQUESCUINTLA - SAN JOSE PINULA - MATEQUESCUINTLA - SAMORORO (REHABILITACION)</t>
  </si>
  <si>
    <t>MEJORAMIENTO CARRETERA RN7E TRAMO I: SAN JULIAN-TAMAHU-TUCURU-PUENTE CHASCO (PAVIMENTACION)</t>
  </si>
  <si>
    <t>MEJORAMIENTO CARRETERA RN7E TRAMO III: PANZOS-PUENTE CAHABONCITO-EL ESTOR (PAVIMENTACION)</t>
  </si>
  <si>
    <t>MEJORAMIENTO CARRETERA ACCESO SANYUYO - PALENCIA (INCLUYE ACCESO AL ENTRONQUE CON LA CA-9 NORTE) (PAVIMENTACION)</t>
  </si>
  <si>
    <t>MEJORAMIENTO CARRETERA RN-05 TRAMO: ALDEA MONTUFAR - ALDEA CONCUA - EL CHOL (PAVIMENTACION)</t>
  </si>
  <si>
    <t>MEJORAMIENTO CARRETERA RUTA NACIONAL 5, TRAMO:ALDEA EL PAJAL - CAMPUR (PAVIMENTACION)</t>
  </si>
  <si>
    <t>MEJORAMIENTO CARRETERA TRAMO: BARBERENA - EL MOLINO - SAN CRISTOBAL FRONTERA Y ACCESO EL MOLINO - VALLE NUEVO (REHABILITACION)</t>
  </si>
  <si>
    <t>MEJORAMIENTO CARRETERA TRAMO RUTA CA-02, ESCUINTLA - TAXISCO, ESCUINTLA - SIQUINALA (REHABILITACION)</t>
  </si>
  <si>
    <t>MEJORAMIENTO CARRETERA CA-1 ARENERA-IPALA Y ACCESOS A SANTA CATARINA MITA-HORCONES Y AGUA BLANCA (PAVIMENTACION)</t>
  </si>
  <si>
    <t>MEJORAMIENTO CARRETERA TRAMOS: AGUABLANCA - SAN MANUEL CHAPARRON - CASA DETABLAS; E IPALA - SAN LUIS JILOTEPEQUE - SAN PEDRO PINULA - JALAPA (PAVIMENTACION)</t>
  </si>
  <si>
    <t>MEJORAMIENTO CARRETERA RUTA NACIONAL 13 TRAMO: ALDEA BILOMA - ALDEA CABALLO BLANCO</t>
  </si>
  <si>
    <t>MEJORAMIENTO CARRETERA RUTA CA-10 TRAMO: QUEZALTEPEQUE - FRONTERA AGUA CALIENTE</t>
  </si>
  <si>
    <t>MEJORAMIENTO CARRETERA RN - 9N TRAMO: QUETZALTENANGO - OLINTEPEQUE</t>
  </si>
  <si>
    <t>MEJORAMIENTO CARRETERA TRAMO: ALDEA CHINCHILA - SAN LUIS, PETEN</t>
  </si>
  <si>
    <t>MEJORAMIENTO CARRETERA TRAMO: BIFURCACION CA-01 OCCIDENTE A LA
CABECERA MUNICIPAL DE NAHUALA.</t>
  </si>
  <si>
    <t>MEJORAMIENTO CARRETERA RUTA NACIONAL 10 A TRAMO: SAN MIGUEL DUEÑAS - SAN JOSE CALDERAS MUNICIPIO DE SAN MIGUEL DUEÑAS DEPARTAMENTO DE SACATEPEQUEZ</t>
  </si>
  <si>
    <t>MEJORAMIENTO CARRETERA RUTA CA-13, TRAMO: LA RUIDOSA - RÍO DULCE</t>
  </si>
  <si>
    <t>MEJORAMIENTO DE CARRETERAS PRIMARIAS</t>
  </si>
  <si>
    <t>MEJORAMIENTO CARRETERA RN 12 SUR, TRAMO: SAN MARCOS - GUATIVIL - EL QUETZAL - SINTANÁ</t>
  </si>
  <si>
    <t>MEJORAMIENTO DE PUENTES</t>
  </si>
  <si>
    <t>MEJORAMIENTO PUENTE VEHICULAR BELICE</t>
  </si>
  <si>
    <t>CONSTRUCCION CARRETERA RD QUI-21 TRAMO III: EL PARAISO - RIO COPON - ASENCION COPON - SAN JUAN CHACTELA, LONGITUD 25.39 KM</t>
  </si>
  <si>
    <t>CONSTRUCCION CARRETERA RD QUI-21 TRAMO IV: SAN JUAN CHACTELA - IXCAN, LONGITUD 45.6 KM.</t>
  </si>
  <si>
    <t>CONSTRUCCION CARRETERA RURAL TRAMO LOS PAJALES CHIVAQUITO CHITOMAX</t>
  </si>
  <si>
    <t>CONSTRUCCION CARRETERA TRAMO: RUTA SRO - 5, CA-2 ORIENTE TAXISCO - ALDEA LA AVELLANA</t>
  </si>
  <si>
    <t>CONSTRUCCION CARRETERA CAMINO RURAL, ALDEA AGUA BLANCA - ALDEA LA CAMPANA, USPANTAN, QUICHE</t>
  </si>
  <si>
    <t>CONSTRUCCION CARRETERA RD- ESC 27 TRAMO: FINCA IPALA RIO BRAVO - EL SEMILLERO TIQUISATE.</t>
  </si>
  <si>
    <t>CONSTRUCCION CARRETERA ALDEA CHIQUIRINES - ALDEA LA BLANCA SAN MARCOS</t>
  </si>
  <si>
    <t>CONSTRUCCION CARRETERA TRAMO: SANTA CRUZ BARILLAS - RÍO ESPÍRITU</t>
  </si>
  <si>
    <t>CONSTRUCCION CARRETERA SRO-15, TRAMO: ALDEA ESPITIA REAL-ALDEA ESTANZUELA, NUEVA SANTA ROSA, SANTA ROSA.</t>
  </si>
  <si>
    <t>REPOSICIÓN DE CARRETERAS SECUNDARIAS</t>
  </si>
  <si>
    <t>REPOSICION CARRETERA RDSM 13, TRAMO: RIO BLANCO ENTRONQUE EN EL KILOMETRO 268 DE LA RUTA NACIONAL 1 - SANTA IRENE (REHABILITACION)</t>
  </si>
  <si>
    <t>REPOSICION CARRETERA RD GUA-10 TRAMO: CA-1 OR. (KM 25+610) - SANTA ELENA BARILLAS, GUATEMALA</t>
  </si>
  <si>
    <t>REPOSICION CARRETERA TRAMO: ALDEA CHIQUIRINES - ALDEA LA BLANCA, SAN MARCOS</t>
  </si>
  <si>
    <t>REPOSICION CARRETERA CITO-180, TRAMO: CRUCE A ZUNIL (KM 213+000) - LAS ROSAS (KM 225+600), INTERSECCIÓN RN-1, QUETZALTENANGO</t>
  </si>
  <si>
    <t>REPOSICION CARRETERA RD CHM-5, TRAMO: PATZICIA (KM 65+200) - ACATENANGO (KM 82+773), CHIMALTENANGO.</t>
  </si>
  <si>
    <t>REPOSICION CARRETERA RD ESC-9 TRAMO: CA-2 OR.(KM 72+500) - GUANAGAZAPA (KM 81+100), ESCUINTLA</t>
  </si>
  <si>
    <t>MEJORAMIENTO DE CARRETERAS SECUNDARIAS</t>
  </si>
  <si>
    <t>MEJORAMIENTO CARRETERA RDHUE-6 TRAMO: ENTRONQUE CA-01 EN EL KILOMETRO 314 LA LIBERTAD (REHABILITACION)</t>
  </si>
  <si>
    <t>MEJORAMIENTO CARRETERA RDHUE-29, TRAMO: RDHUE-8 TOHON - SANTIAGO CHIMALTENANGO - ENTRONQUE CON LA CA-01 EN EL KM 292 (REHABILITACION)</t>
  </si>
  <si>
    <t>MEJORAMIENTO CARRETERA RDHUE-11, TRAMO: ENTRONQUE CA-01 EN EL KILOMETRO 274 - SANTA BARBARA (REHABILITACION)</t>
  </si>
  <si>
    <t>MEJORAMIENTO CARRETERA RD QUI-21 TRAMO I: CHICAMAN - EL SOCH - SECA, LONGITUD 33.66 KM</t>
  </si>
  <si>
    <t>MEJORAMIENTO CARRETERA RDAV 06, TRAMO: LANQUIN - CAHABON (PAVIMENTACION</t>
  </si>
  <si>
    <t>MEJORAMIENTO CARRETERA RD SCH - 14, TRAMO: ALDEA PANABAJ (RD SOL-04)- CHICACAO (PAVIMENTACION)</t>
  </si>
  <si>
    <t>CONSTRUCCION CARRETERA RD QUI-21 TRAMO II: SECA - LANCETILLO - SAQUIXPEC - EL PARAISO, LONGITUD 36.54 KM</t>
  </si>
  <si>
    <t>MEJORAMIENTO CARRETERA TRAMO: RANCHO DE TEJA - MOMOSTENANGO (PAVIMENTACIÓN)</t>
  </si>
  <si>
    <t>MEJORAMIENTO CARRETERA RD HUE 16 TRAMO SAN RAFAEL LA INDEPENDENCIA PET HUEHUETENANGO</t>
  </si>
  <si>
    <t>MEJORAMIENTO CARRETERA RD QUI 25, TRAMO: FTN (ALDEA SAN FRANCISCO) - INGENIEROS (FRONTERA)</t>
  </si>
  <si>
    <t>MEJORAMIENTO CARRETERA TRAMOS: RUTA CA-10 QUEZALTEPEQUE - PADRE MIGUEL - ESQUIPULAS - FRONTERA AGUA CALIENTE, RUTA CA-12 PADRE MIGUEL - FRONTERA ANGUIATU, DEPARTAMENTO DE CHIQUIMULA</t>
  </si>
  <si>
    <t xml:space="preserve">MEJORAMIENTO CARRETERA RD-QUI 21 TRAMO III: LA LIBERTAD - RIO COPON - ASENCION COPON - SAN JUAN CHACTELA.
</t>
  </si>
  <si>
    <t>MEJORAMIENTO CARRETERA RD SCH 7, TRAMO I: KM 169+018 CA-2 OCC.(CUYOTENANGO) - KM 196+000 (SAN JOSE LA MAQUINA), LONGITUD
APROXIMADA 27.0 KMS.</t>
  </si>
  <si>
    <t>MEJORAMIENTO CARRETERA RD SCH 7, TRAMO II: KM 196+000 (SAN JOSE LA MAQUINA) - KM 227+653 (EL TULATE), LONGITUD APROXIMADA 32.0 KMS.</t>
  </si>
  <si>
    <t>MEJORAMIENTO CARRETERA RD-QUI 5, TRAMO: ALDEA SANTA ROSA CHUJUYUB - SAN ANDRES SAJCABAJA</t>
  </si>
  <si>
    <t>MEJORAMIENTO CARRETERA RUTA DEPARTAMENTAL JUTIAPA 43TRAMO:
BIFURCACION CA-02 ORIENTE - ALDEA PEDRO DE ALVARADO - LA BARRONA</t>
  </si>
  <si>
    <t>MEJORAMIENTO CARRETERA RD QUICHE 4 TRAMO: SANTA CRUZ DEL QUICHE - PATZITE - CHIMENTE</t>
  </si>
  <si>
    <t xml:space="preserve">MEJORAMIENTO CARRETERA RUTA DEPARTAMENTAL SUCHITEPEQUEZ 8, TRAMO:ALDEA GUINEALES-SANTO TOMAS LA UNION </t>
  </si>
  <si>
    <t>MEJORAMIENTO CARRETERA RD GUA-50, TRAMO ALDEA LO DE MEJIA SAJCAVILLA - SAN RAIMUNDO</t>
  </si>
  <si>
    <t>MEJORAMIENTO CARRETERA TAJUMULCO - ALDEA TOCACHE (SAN PABLO) SAN MARCOS</t>
  </si>
  <si>
    <t>MEJORAMIENTO CARRETERA RD GUA - 12 TRAMO ALDEA CARRIZAL, SAN RAIMUNDO, ALDEA VUELTA GRANDE, CHUARRANCHO.</t>
  </si>
  <si>
    <t>MEJORAMIENTO CARRETERA TRAMO: ALDEA PANABAJ SANTIAGO ATITLÁN - ALDEA CHICAJAY SAN PEDRO LA LAGUNA</t>
  </si>
  <si>
    <t>MEJORAMIENTO  CARRETERA RUTA RD QUE-01 TRAMO: BIFURCACIÓN RN-01 - ALDEA LA VICTORIA, SAN JUAN OSTUNCALCO</t>
  </si>
  <si>
    <t>MEJORAMIENTO CARRETERA RD SOL 4, TRAMO TZANJUCUB - SANTA MARIA VISITACION - SANTA CLARA LA LAGUNA, SOLOLA.</t>
  </si>
  <si>
    <t>MEJORAMIENTO CARRETERA RD PET 12 DEL TRAMO: LAS CRUCES - PUESTO FRONTERIZO BETHEL, PETEN.</t>
  </si>
  <si>
    <t>MEJORAMIENTO CARRETERA TRAMO RD ESC 01 PALIN ESCUINTLA SANTA MARIA DE JESUS SACATEPEQUEZ</t>
  </si>
  <si>
    <t>MEJORAMIENTO CARRETERA RD CHM-4, TRAMO: TECPAN GUATEMALA - PATZUN</t>
  </si>
  <si>
    <t>CONSTRUCCION PUENTE VEHICULAR LAS LAJAS, RUTA NACIONAL 14.</t>
  </si>
  <si>
    <t>CONSTRUCCION PUENTE VEHICULAR SOBRE RIO LA PASIÓN, SAYAXCHE, PETEN</t>
  </si>
  <si>
    <t>CONSTRUCCION PUENTE VEHICULAR LAS VACAS</t>
  </si>
  <si>
    <t>CONSTRUCCION PASO A DESNIVEL DE LA RUTA CA-01 OCCIDENTE EST. 33+500 RETORNO A SAN BARTOLOME MILPAS ALTAS, SACATEPEQUEZ</t>
  </si>
  <si>
    <t>MEJORAMIENTO ESCUELA PRIMARIA OFICIAL
RURAL MIXTA, ALDEA CERRO CHATO, SANTA
MARIA IXHUATAN,SANTA ROSA. CÓDIGO
06-10-0443-43</t>
  </si>
  <si>
    <t>METRO CUADRADO</t>
  </si>
  <si>
    <t>MEJORAMIENTO ESCUELA PRIMARIA OFICIAL
RURAL MIXTA, ALDEA LA ESPERANZA, SANTA
MARIA IXHUATAN, SANTA ROSA, CÓDIGO
06-10-0311-43</t>
  </si>
  <si>
    <t>MEJORAMIENTO ESCUELA PRIMARIA OFICIAL
URBANA MIXTA, CANTÓN BUENA VISTA, SANTA
MARÍA IXHUATÁN, SANTA ROSA. CODIGO:
06-10-0301-43</t>
  </si>
  <si>
    <t>MEJORAMIENTO ESCUELA PRIMARIA OFICIAL
RURAL MIXTA, CASERÍO EL QUETZAL, ALDEA LA
FUENTE , JALAPA, JALAPA. UDI: 21-01-0199-43</t>
  </si>
  <si>
    <t>MEJORAMIENTO ESCUELA PRIMARIA OFICIAL
RURAL MIXTA, ALDEA SAN JOSE PINEDA, SANTA
MARÍA IXHUATAN, SANTA ROSA, CODIGO
06-10-0320-43</t>
  </si>
  <si>
    <t>MEJORAMIENTO ESCUELA PRIMARIA OFICIAL
URBANA MIXTA VICTOR MANUEL MONTERROSO
GRANADOS, BARRIO EL CALVARIO, CUILAPA,
SANTA ROSA. UDI: 06-01-1346-43</t>
  </si>
  <si>
    <t>MEJORAMIENTO ESCUELA PRIMARIA OFICIAL
RURAL MIXTA, CASERIO EL ARENAL, JALAPA,
JALAPA. UDI: 21-01-0071-43</t>
  </si>
  <si>
    <t>MEJORAMIENTO DE ESCUELAS PRIMARIAS</t>
  </si>
  <si>
    <t>REPOSICIÓN DE ESCUELAS PRIMARIAS</t>
  </si>
  <si>
    <t>REPOSICION ESCUELA PRIMARIA OFICIAL
RURAL MIXTA MARIA ALBERTINA GALVEZ SAN
ANTONIO SACATEPEQUEZ SAN MARCOS
CODIGO UDI 1203116943</t>
  </si>
  <si>
    <t>REPOSICION ESCUELA PRIMARIA OFICIAL
RURAL MIXTA CANTON TOHAMAN SIBINAL SAN MARCOS CODIGO UDI 1208040343</t>
  </si>
  <si>
    <t>REPOSICION ESCUELA PRIMARIA OFICIAL
RURAL MIXTA CASERIO BUENOS AIRES ALDEA
CHANA TAJUMULCO SAN MARCOS CODIGO UDI
1209127743</t>
  </si>
  <si>
    <t>REPOSICION ESCUELA PRIMARIA OFICIAL
RURAL MIXTA ALDEA NUEVA ZELANDIA EL
QUETZAL SAN MARCOS CODIGO UDI 1220084043</t>
  </si>
  <si>
    <t>REPOSICION ESCUELA PRIMARIA OFICIAL
RURAL MIXTA CANTON LA ESPERANZA ALDEA
RANCHO BOJON EL QUETZAL SAN MARCOS
CODIGO UDI 1220545243</t>
  </si>
  <si>
    <t>REPOSICION ESCUELA PRIMARIA OFICIAL
RURAL MIXTA ALDEA SAN FRANCISCO EL
QUETZAL SAN MARCOS CODIGO UDI 1220083543</t>
  </si>
  <si>
    <t>REPOSICION ESCUELA PRIMARIA OFICIAL
URBANA MIXTA MARIA ALBERTINA GALVEZ
GARCIA EL QUETZAL SAN MARCOS CODIGO UDI
1220083143</t>
  </si>
  <si>
    <t>REPOSICION ESCUELA PRIMARIA OFICIAL
URBANA MIXTA ALDEA LA UNIÒN, EL QUETZAL,
SAN MARCOS. CODIGO UDI: 12-20-0832-43</t>
  </si>
  <si>
    <t>REPOSICION ESCUELA PRIMARIA OFICIAL
URBANA MIXTA DR FRANCISCO ASTURIAS LA
REFORMA SAN MARCOS CODIGO UDI
1221085543</t>
  </si>
  <si>
    <t>REPOSICION ESCUELA PRIMARIA OFICIAL
RURAL MIXTA CANTON LAS GUARDIAS ALDEA
PAVOLAJ SAN JOSE OJETENAM SAN MARCOS
CODIGO UDI 1224004143</t>
  </si>
  <si>
    <t>REPOSICION ESCUELA PRIMARIA OFICIAL
RURAL MIXTA ALDEA LA ESTANCIA SIPACAPA
SAN MARCOS CODIGO UDI 1226099243</t>
  </si>
  <si>
    <t>REPOSICION ESCUELA PRIMARIA OFICIAL
RURAL MIXTA ALDEA QUEQUESIGUAN
SIPACAPA SAN MARCOS CODIGO UDI
1226099343</t>
  </si>
  <si>
    <t>REPOSICION ESCUELA PRIMARIA OFICIAL
RURAL MIXTA ALDEA LAS MINAS SIPACAPA SAN
MARCOS CODIGO UDI 1226098243</t>
  </si>
  <si>
    <t>REPOSICION ESCUELA PRIMARIA OFICIAL
RURAL MIXTA 19 DE JULIO, ALDEA RIO HONDO,
SAN LORENZO, SAN MARCOS. CODIGO UDI:
131702</t>
  </si>
  <si>
    <t>REPOSICION ESCUELA PRIMARIA OFICIAL
RURAL MIXTA CASERIO TOJCHEC ALDEA
PALAJACHUJ SAN SEBASTIAN</t>
  </si>
  <si>
    <t>REPOSICION ESCUELA PRIMARIA OFICIAL
RURAL MIXTA, CANTÓN CHEOSH ALDEA AGUA
CALIENTE , TECTITAN, HUEHUETENANGO.
CÓDIGO UDI: 13-21-1479-43</t>
  </si>
  <si>
    <t>REPOSICION ESCUELA PRIMARIA OFICIAL
URBANA MIXTA, CANTÓN TUISBOCHE ALDEA
CHISTE, TECTITAN, HUEHUETENANGO. CÓDIGO
UDI: 13-21-1481-43</t>
  </si>
  <si>
    <t>REPOSICION ESCUELA PRIMARIA OFICIAL
RURAL MIXTA, BARRIO NARANJALES, TECTITAN,
HUEHUETENANGO. CÓDIGO UDI: 13-21-0019-43</t>
  </si>
  <si>
    <t>REPOSICION ESCUELA PRIMARIA OFICIAL
RURAL MIXTA, ALDEA CHORJALE SECTOR LOS
LOPEZ, CABRICAN, QUETZALTENANGO. CÓDIGO
UDI: 09-06-0260-43</t>
  </si>
  <si>
    <t>REPOSICION ESCUELA PRIMARIA OFICIAL
RURAL MIXTA, ALDEA LA RANCHERÍA,
CABRICAN, QUETZALTENANGO. CÓDIGO UDI:
09-06-0275-43</t>
  </si>
  <si>
    <t>REPOSICION ESCUELA PRIMARIA OFICIAL
RURAL MIXTA, CANTON XETALBIJOJ, CAJOLÁ,
QUETZALTENANGO. CÓDIGO UDI: 09-07-0284-43</t>
  </si>
  <si>
    <t>REPOSICION ESCUELA PRIMARIA OFICIAL
RURAL MIXTA CANTON TUILCANABAJ
CONCEPCION CHIQUIRICHAPA
QUETZALTENANGO CODIGO UDI 0911034943</t>
  </si>
  <si>
    <t>REPOSICION ESCUELA PRIMARIA OFICIAL
RURAL MIXTA CASERIO LA LOMA ALDEA VIXBEN
HUITAN QUETZALTENANGO CÒDIGO UDI
0915042443</t>
  </si>
  <si>
    <t>REPOSICION ESCUELA PRIMARIA OFICIAL
RURAL MIXTA CASERIO TOJWABIL ALDEA EL
CARMEN PALESTINA DE LOS ALTOS
QUETZALTENANGO CODIGO UDI 0924001643</t>
  </si>
  <si>
    <t>REPOSICION ESCUELA PRIMARIA OFICIAL
RURAL MIXTA, ALDEA LA VEGA, ZACUALPA,
QUICHE. CÓDIGO UDI: 14-04-0129-43</t>
  </si>
  <si>
    <t>REPOSICION ESCUELA PRIMARIA OFICIAL
RURAL MIXTA, PARAJE XEALAS ALDEA
TZANJON, MOMOSTENANGO, TOTONICAPAN.
CÓDIGO UDI: 08-05-1691-43</t>
  </si>
  <si>
    <t>REPOSICION ESCUELA PRIMARIA OFICIAL
RURAL MIXTA, PARAJE PATUNEY ALDEA
TZANJON, MOMOSTENANGO, TOTONICAPAN.
CÓDIGO UDI: 08-05-0271-43</t>
  </si>
  <si>
    <t>REPOSICION ESCUELA PRIMARIA OFICIAL
RURAL MIXTA, PARAJE TZANXACABAL, ALDEA
CHUICACA, SANTA MARIA CHIQUIMULA,
TOTONICAPAN. CODIGO UDI: 08-06-0014-43</t>
  </si>
  <si>
    <t>REPOSICION ESCUELA PRIMARIA OFICIAL
RURAL MIXTA JOSE CRUZ PACHECO TAHAY
CANTON CHUICRUZ TOTONICAPAN
TOTONICAPAN CODIGO UDI 0801006743</t>
  </si>
  <si>
    <t>REPOSICION ESCUELA PRIMARIA FICIAL RURAL
MIXTA, CASERIO BUENA VISTA ALDEA LOS
CORRALES , CABRICAN, QUETZALTENANGO.
CÓDIGO UDI: 09-06-0846-43</t>
  </si>
  <si>
    <t>REPOSICION ESCUELA PRIMARIA OFICIAL
RURAL MIXTA CASERIO TUAJLAJ ALDEA EL
CHORJALE CABRICAN QUETZALTENANGO
CODIGO UDI 0906027343</t>
  </si>
  <si>
    <t>REPOSICION ESCUELA PRIMARIA OFICIAL
RURAL MIXTA, CASERIO BUENA VISTA LA VEGA,
CABRICAN, QUETZALTENANGO. CÓDIGO UDI:
09-06-0016-43</t>
  </si>
  <si>
    <t>REPOSICION ESCUELA PRIMARIA OFICIAL
RURAL MIXTA, EL CEBOLLIN, CABRICAN,
QUETZALTENANGO. CÓDIGO UDI: 09-06-0011-43</t>
  </si>
  <si>
    <t>REPOSICION ESCUELA PRIMARIA OFICIAL
RURAL MIXTA, CASERIO LAS MANZANAS,
CABRICAN, QUETZALTENANGO. CÓDIGO UDI:
09-06-0276-43</t>
  </si>
  <si>
    <t>REPOSICION ESCUELA PRIMARIA OFICIAL
RURAL MIXTA, CASERIO BUENA VISTA, ALDEA
EL MAZANILLO, CHIANTLA, HUEHUETENANGO.
CÓDIGO UDI: 13-02-0121-43</t>
  </si>
  <si>
    <t>REPOSICION ESCUELA PRIMARIA OFICIAL
RURAL MIXTA, ALDEA JOVI, CUILCO,
HUEHUETENANGO. CÓDIGO UDI: 13-04-0234-43</t>
  </si>
  <si>
    <t>REPOSICION ESCUELA PRIMARIA OFICIAL
RURAL MIXTA MIGUEL ANGEL GORDILLO
GUILLEN CANTON CENTRAL SAN ANTONIO
HUISTA HUEHUETENANGO CODIGO
UDI1324106343</t>
  </si>
  <si>
    <t>REPOSICION ESCUELA PRIMARIA OFICIAL
RURAL MIXTA CANTON PALANQUIX TAMBRIZAB
NAHUALA SOLOLA CODIGO UDI 0705014243</t>
  </si>
  <si>
    <t>REPOSICION ESCUELA PRIMARIA OFICIAL
RURAL MIXTA ALDEA PACOXOM NAHUALA
SOLOLA CODIGO UDI 0705016143</t>
  </si>
  <si>
    <t>REPOSICION ESCUELA PRIMARIA OFICIAL
RURAL MIXTA CASERIO PACHIPAC NAHUALA
SOLOLA CODIGO UDI 0705014643</t>
  </si>
  <si>
    <t>REPOSICION ESCUELA PRIMARIA OFICIAL
URBANA MIXTA MARIANO GALVEZ SAN LUCAS
TOLIMAN SOLOLA CODIGOI UDI 0713257743</t>
  </si>
  <si>
    <t>REPOSICION ESCUELA PRIMARIA OFICIAL
RURAL MIXTA ALDEA CHIRIJOX SANTA
CATARIAN IXTAHUACAN SOLOLA CODIGO UDI
0706022043</t>
  </si>
  <si>
    <t>REPOSICION ESCUELA PRIMARIA OFICIAL
URBANA MIXTA 3A CALLE 681 ZONA 1 SAN
FRANCISCO EL ALTO TOTONICAPAN CODIGO
UDI 0803014643</t>
  </si>
  <si>
    <t>REPOSICION ESCUELA PRIMARIA OFICIAL
URBANA MIXTA CLEMENTE MARROQUIN ROJAS
SAN PABLO SAN MARCOS CODIGO UDI
1219104043</t>
  </si>
  <si>
    <t>REPOSICION ESCUELA PRIMARIA OFICIAL
RURAL MIXTA CANTON SAN MIGUEL ALDEA
RANCHO BOJON EL QUETZAL SAN MARCOS
CODIGO UDI 1220002343</t>
  </si>
  <si>
    <t>REPOSICION ESCUELA PRIMARIA OFICIAL
URBANA MIXTA MARIO MENDEZ MONTENEGRO
CABECERA MUNICIPAL TECTITAN
HUEHUETENANGO CODIGO UDI 1321098343</t>
  </si>
  <si>
    <t>REPOSICION ESCUELA PRIMARIA OFICIAL
RURAL MIXTA PARAJE PLAN SACTZAL ALDEA
SOCHEL CONCEPCION TUTUAPA SAN MARCOS
CODIGO UDI 1206004143</t>
  </si>
  <si>
    <t>REPOSICION ESCUELA PRIMARIA OFICIAL
RURAL MIXTA ALDEA LAS CUEVAS DEL
PLATANILLO SIBINAL SAN MARCOS CODIGO UDI
1208040143</t>
  </si>
  <si>
    <t>REPOSICION ESCUELA PRIMARIA OFICIAL
RURAL MIXTA CASERIO NIMACHE SIPACAPA
SAN MARCOS CODIGO UDI 1226001543</t>
  </si>
  <si>
    <t>REPOSICION ESCUELA PRIMARIA OFICIAL
RURAL MIXTA ALDEA LOS DURAZNALES
CONCEPCION CHIQUIRICHAPA
QUETZALTENANGO CODIGO UDI 0911273443</t>
  </si>
  <si>
    <t>CONSTRUCCIÓN DE ESTABLECIMIENTOS DE EDUCACIÓN BÁSICA</t>
  </si>
  <si>
    <t>CONSTRUCCION INSTITUTO BASICO NACIONAL
BARRIO NORTE, SAN ANDRES, PETEN</t>
  </si>
  <si>
    <t>CONSTRUCCION INSTITUTO BASICO NACIONAL
Y DIVERSIFICADA, SECTOR EL MOLINO, BARRIO
SAN FRANCISCO, CUNEN, QUICHE. CODIGO UDI:
14-10-0038-45 Y 14-10-0059-46</t>
  </si>
  <si>
    <t>CONSTRUCCION INSTITUTO BASICO NACIONAL
JM, 5 AVENIDA ZONA 1, AGUACATAN,
HUEHUETENANGO</t>
  </si>
  <si>
    <t>REPOSICIÓN DE ESCUELAS DE PRE-PRIMARIA</t>
  </si>
  <si>
    <t>REPOSICION ESCUELA PREPRIMARIA OFICIAL
DE PARVULOS ANEXA A ESCUELA OFICIAL
RURAL MIXTA CANTON MORALES EL TUMBADOR
SAN MARCOS CODIGO UDI 1213336542</t>
  </si>
  <si>
    <t>REPOSICION ESCUELA PREPRIMARIA OFICIAL
RURAL MIXTA CASERIO NIMACHE ALDEA
PUEBLO VIEJO SIPACAPA SAN MARCOS
CODIGO UDI1226002942</t>
  </si>
  <si>
    <t>REPOSICIÓN DE ESCUELAS DE PRIMARIA</t>
  </si>
  <si>
    <t>REPOSICION ESCUELA PRIMARIA OFICIAL
RURAL MIXTA CANTON TOJCHINA SAN ANTONIO
SACATEPEQUEZ SAN MARCOS CODIGO UDI
1203013543</t>
  </si>
  <si>
    <t>REPOSICION ESCUELA PRIMARIA OFICIAL
RURAL MIXTA CASERIO LA UNION
COMITANCILLO SAN MARCOS CODIGO UDI
1204390043</t>
  </si>
  <si>
    <t>REPOSICION ESCUELA PRIMARIA OFICIAL
RURAL MIXTA CASERIO CHAMAQUE EL
TUMBADOR SAN MARCOS CODIGO UDI
1213058543</t>
  </si>
  <si>
    <t>REPOSICION ESCUELA PRIMARIA OFICIAL
RURAL MIXTA CASERIO SAN FRANCISCO
SECTOR SUR ALDEA RANCHO BOJON , EL
QUETZAL SAN MARCOS. CODIGO UDI:
12-20-0841-43</t>
  </si>
  <si>
    <t>REPOSICION ESCUELA PRIMARIA OFICIAL
RURAL MIXTA CASERIO RECUERDO ASTURIAS,
LA REFORMA, SAN MARCOS CODIGO UDI:
12-21-0861-43</t>
  </si>
  <si>
    <t>REPOSICION ESCUELA PRIMARIA OFICIAL
RURAL MIXTA ALDEA CHOAPEQUEZ IXCHIGUAN
SAN MARCOS CODIGO UDI 1223093443</t>
  </si>
  <si>
    <t>REPOSICION ESCUELA PRIMARIA OFICIAL
RURAL MIXTA ALDEA SAN RAFAEL GUATIVIL,
SAN CRISTOBAL CUCHO, SAN MARCOS.
CÓDIGO UDI: 12-25-0970-43</t>
  </si>
  <si>
    <t>REPOSICION ESCUELA PRIMARIA OFICIAL
RURAL MIXTA, ALDEA SAN VICENTE PACAYA,
COATEPEQUE, QUETZALTENANGO. CODIGO
UDI: 09-20-0610-43</t>
  </si>
  <si>
    <t>REPOSICION ESCUELA PRIMARIA OFICIAL
RURAL MIXTA BARRIO SAN MIGUEL COLOMBA
COSTA CUCA QUETZALTENANGO CODIGO UDI
0917002243</t>
  </si>
  <si>
    <t>REPOSICION ESCUELA PRIMARIA OFICIAL
RURAL MIXTA ALDEA EL PENSAMIENTO
COLOMBA COSTA CUCA QUETZALTENANGO
CODIGO UDI 0917361743</t>
  </si>
  <si>
    <t>REPOSICION ESCUELA PRIMARIA OFICIAL
URBANA MIXTA REGIONAL ROCAEL CASTILLO
MALDONADO, FLORES COSTA CUCA,
QUETZALTENANGO. CÓDIGO UDI: 09-22-0698-43</t>
  </si>
  <si>
    <t>REPOSICION ESCUELA PRIMARIA OFICIAL
RURAL MIXTA ALDEA BARRIOS, FLORES COSTA
CUCA, QUETZALTENANGO. CÓDIGO
UDI:09-22-0700-43</t>
  </si>
  <si>
    <t>REPOSICION ESCUELA PRIMARIA OFICIAL
RURAL MIXTA ALDEA LOS PAZ, FLORES COSTA
CUCA, QUETZALTENANGO. CÒDIGO UDI:
09-22-0707-43</t>
  </si>
  <si>
    <t>REPOSICION ESCUELA PRIMARIA OFICIAL
RURAL MIXTA ALDEA SEQUIVILLA, FLORES
COSTA CUCA, QUETZALTENANGO. CÒDIGO UDI:
09-22-0699-43</t>
  </si>
  <si>
    <t>REPOSICION ESCUELA PRIMARIA OFICIAL
RURAL MIXTA CASERÍO BENDICIÓN DE DIOS,
FLORES COSTA CUCA, QUETZALTENANGO.
CÒDIGO UDI: 09-22-4112-43</t>
  </si>
  <si>
    <t>REPOSICION ESCUELA PRIMARIA OFICIAL
RURAL MIXTA CASERIO GUADALUPE, GENOVA,
QUETZALTENANGO. CODIGO UDI: 09-21-0673-43</t>
  </si>
  <si>
    <t>REPOSICION ESCUELA PRIMARIA OFICIAL
RURAL MIXTA CASERIO LOS ALONZO NUEVA
LINDA PALESTINA DE LOS ALTOS
QUETZALTENANGO CÒDIGO UDI 0924091443</t>
  </si>
  <si>
    <t>REPOSICION ESCUELA PRIMARIA OFICIAL RURAL MIXTA, ALDEA TONINCHUM, TAJUMULCO, SAN MARCOS. CODIGO UDI: 12-09-0451-43</t>
  </si>
  <si>
    <t>REPOSICION ESCUELA PRIMARIA OFICIAL
RURAL MIXTA SECTOR EL MANANTIAL ALDEA LA
VICTORIA SAN JUAN OSTUNCALCO
QUETZALTENANGO CODIGO UDI 0909005443</t>
  </si>
  <si>
    <t>REPOSICION ESCUELA PRIMARIA OFICIAL
RURAL MIXTA ALDEA SANTA ANITA SAN MARTIN
SACATEPEQUEZ QUETZALTENANGO CODIGO
UDI 0912035743</t>
  </si>
  <si>
    <t>REPOSICION ESCUELA PRIMARIA OFICIAL
RURAL MIXTA ALDEA LA CUMBRE CASERIO
TUIPIC SAN MARTIN SACATEPEQUEZ
QUETZALTENANGO CODIGO UDI 0912001343</t>
  </si>
  <si>
    <t>REPOSICION ESCUELA PRIMARIA OFICIAL
URBANA MIXTA FRAY BARTOLOME DE LAS
CASAS CANTON EL
CALVARIOZUNILQUETZALTENANGO CODIGO
UDI 0916043043</t>
  </si>
  <si>
    <t>REPOSICION ESCUELA PRIMARIA OFICIAL
RURAL MIXTA CASERIO LA VEGAALDEA SAN
ISIDRO COMITANCILLO SAN MARCOS CODIGO
UDI 1204002443</t>
  </si>
  <si>
    <t>REPOSICION ESCUELA PRIMARIA OFICIAL
URBANA MIXTA ANGELINA YDIGORAS FUENTES
CALLE PRINCIPAL DIAGONAL 449 Z2 COLOMBA
COSTA CUCA QUETZALTENANGO CODIGO UDI
0917237743</t>
  </si>
  <si>
    <t>REPOSICION ESCUELA PRIMARIA OFICIAL
URBANA DE VARONES NO2 MARIANO GALVEZ
7A AVE Y 8A CALLE ZONA 1 MAZATENANGO
SUCHITEPEQUEZ CODIGO UDI 1001004543</t>
  </si>
  <si>
    <t>REPOSICION ESCUELA PRIMARIA OFICIAL
RURAL MIXTA NO. 1 CANTÓN XIPRIÁN, SANTA
CLARA LA LAGUNA, SOLOLÁ. CODIGO UDI:
07-07-0243-43</t>
  </si>
  <si>
    <t>REPOSICION ESCUELA PRIMARIA OFICIAL
RURAL MIXTA, SECTOR PABEYA Y CHICHIYAL,
SANTA CLARA LA LAGUNA, SOLOLA. CODIGO
UDI: 07-07-0008-43</t>
  </si>
  <si>
    <t>REPOSICION ESCUELA PRIMARIA OFICIAL
URBANA MIXTA NO. 1, 1A. AV. 1-77 ZONA 1,
SANTA CLARA LA LAGUNA, SOLOLA. CODIGO
UDI: 07-07-0242-43</t>
  </si>
  <si>
    <t>REPOSICION ESCUELA PRIMARIA OFICIAL
RURAL MIXTA ALDEA RANCHO BOJON, EL
QUETZAL, SAN MARCOS. CÓDIGO UDI:
12-20-0834-43</t>
  </si>
  <si>
    <t>REPOSICION ESCUELA PRIMARIA OFICIAL
RURAL MIXTA, SAN JUAN DEL RÍO, VILLA
HERMOSA, FLORES COSTA CUCA,
QUETZALTENANGO. CODIGO UDI: 09-22-0008-43</t>
  </si>
  <si>
    <t>REPOSICION ESCUELA PRIMARIA OFICIAL
RURAL MIXTA COLOMBA COSTA CUCA
QUETZALTENANGO CODIGO UDI 0917044943</t>
  </si>
  <si>
    <t>REPOSICION ESCUELA PRIMARIA OFICIAL
RURAL MIXTA, CANTÒN SANTA RITA, FLORES
COSTA CUCA, QUETZALTENANGO. CÒDIGO UDI:
09-22-0006-43</t>
  </si>
  <si>
    <t>REPOSICIÓN D EESTABLECIMIENTO DE EDUCACIÓN BÁSICA</t>
  </si>
  <si>
    <t>REPOSICION INSTITUTO BASICO NACIONAL
EXPERIMENTAL CON ORIENTACION
OCUPACIONAL PROFESORA MARIA CRISTINA
BARRIOS, CALZADA 25 DE ABRIL ZONA 5, SAN
MARCOS, SAN MARCOS. CODIGO UDI:
12-01-0043-45</t>
  </si>
  <si>
    <t>REPOSICION INSTITUTO BASICO DE
TELESECUNDARIA ALDEA LAS LAGUNAS, SAN
MARCOS, SAN MARCOS. CODIGO UDI:
12-01-3918-45</t>
  </si>
  <si>
    <t>REPOSICION INSTITUTO BASICO POR
COOPERATIVA BARRIO SAN MARCOS
CONCEPCION CHIQUIRICHAPA
QUETZALTENANGO CODIGO UDI 0911081545</t>
  </si>
  <si>
    <t>REPOSICIÓN DE ESTABLECIMIENTOS DE EDUCACIÓN DIVERSIFICADA</t>
  </si>
  <si>
    <t>REPOSICION INSTITUTO DIVERSIFICADO POR EL
SISTEMA DE COOPERATIVA LICEO
FRATERNIDAD, COMITANCILLO, SAN MARCOS.
CÓDIGO UDI: 12-04-4715-46</t>
  </si>
  <si>
    <t>REPOSICION INSTITUTO DIVERSIFICADO
ESCUELA NACIONAL DE CIENCIAS
COMERCIALES, 13 CALLE Y 5A AVENIDA
ESQUINA, ZONA 1, SOLOLA, SOLOLA. CODIGO
UDI: 07-01-0499-46</t>
  </si>
  <si>
    <t>AMPLIACIÓN DE ESCUELAS DE PRIMARIA</t>
  </si>
  <si>
    <t>AMPLIACION ESCUELA PRIMARIA OFICIAL
URBANA MIXTA COLONIA JERUSALEN, ZONA 8,</t>
  </si>
  <si>
    <t>AMPLIACION ESCUELA PRIMARIA OFICIAL RURAL MIXTA, ALDEA LA UNIÓN, MALACATÁN, SAN MARCOS. CÓDIGO UDI: 12-15-0684-43</t>
  </si>
  <si>
    <t>AMPLIACION ESCUELA PRIMARIA OFICIAL
RURAL MIXTA, ALDEA TZUCUBAL, NAHUALA,
SOLOLA. CODIGO UDI: 07-05-0160-43</t>
  </si>
  <si>
    <t>AMPLIACION ESCUELA PRIMARIA OFICIAL
RURAL MIXTA, CASERIO QUEXLEMUJ,
COMITANCILLO, SAN MARCOS. CODIGO UDI:
12-04-0202-43</t>
  </si>
  <si>
    <t>AMPLIACION ESCUELA PRIMARIA OFICIAL
RURAL MIXTA, ALDEA XEPAC, TECPAN
GUATEMALA, CHIMALTENANGO. CODIGO UDI:
04-06-0322-43</t>
  </si>
  <si>
    <t>CONSTRUCCION ESCUELA PRIMARIA OFICIAL
RURAL MIXTA, CASERIO SAN ANTONIO, ALDEA
PAVILTZAJ, CUILCO, HUEHUETENANGO.
CODIGO UDI: 13-04-0034-43</t>
  </si>
  <si>
    <t>CONSTRUCCIÓN DE ESTABLECIMIENTOS DE EDUCACIÓN DIVERSIFICADA</t>
  </si>
  <si>
    <t>CONSTRUCCION INSTITUTO DIVERSIFICADO E
INSTITUTO BASICO, CABECERA MUNICIPAL, SAN
ANTONIO SACATEPEQUEZ, SAN MARCOS</t>
  </si>
  <si>
    <t>AMPLIACION CENTRO DE SALUD DE VILLA
NUEVA SEGUNDO NIVEL VILLA NUEVA
GUATEMALA</t>
  </si>
  <si>
    <t>AMPLIACIÓN DE EDIFICOS DE SALUD</t>
  </si>
  <si>
    <t>CONSTRUCCIÓN DE EDIFICOS DE SALUD</t>
  </si>
  <si>
    <t>CONSTRUCCION CENTRO DE SALUD SEPUR
ZARCO EL ESTOR IZABAL</t>
  </si>
  <si>
    <t>AMPLIACIÓN DE ESTABLECIMIENTOS DE EDUCACIÓN DIVERSIFICADA</t>
  </si>
  <si>
    <t xml:space="preserve"> AMPLIACION INSTITUTO DIVERSIFICADO NACIONAL, ALDEA LAS BRISAS PETACALAPA, MALACATÁN, SAN MARCOS. CÓDIGO UDI: 12-15-0045-45</t>
  </si>
  <si>
    <t>ABRIL</t>
  </si>
  <si>
    <t>EJECICIÓN FÍSICA</t>
  </si>
  <si>
    <t>REPOSICION CARRETERA CA-12, TRAMO: KM 212+200 - FRONTERA LA ERMITA (KM 227+404), CHIQUIMULA</t>
  </si>
  <si>
    <t>REPOSICION CARRETERA RN-13, TRAMO: EL TUMBADOR - BIFURCACION RN-1 (EL RODEO), SAN MARCOS</t>
  </si>
  <si>
    <t>REPOSICION CARRETERA RUTA CA-10 TRAMO: QUEZALTEPEQUE - FRONTERA AGUA CALIENTE, CHIQUIMULA</t>
  </si>
  <si>
    <t>REPOSICION CARRETERA RN-1, TRAMO: PATZUN, CHIMALTENANGO - GODINEZ, SOLOLA</t>
  </si>
  <si>
    <t>CONSTRUCCIÓN DE CARRETERAS SECUNDARIAS</t>
  </si>
  <si>
    <t>REPOSICION CARRETERA RD-SRO-15, TRAMO: CA-1 OR. (KM 76) - SANTA MARIA IXHUATAN, SANTA ROSA</t>
  </si>
  <si>
    <t>REPOSICION CARRETERA RD-IZB-4, TRAMO: CA-9 N (KM 220), TRINCHERAS - MARISCOS - PLAYA DORADA, IZABAL</t>
  </si>
  <si>
    <t>REPOSICION CARRETERA RD-CHM-3, TRAMO: SANTA APOLONIA - SAN JOSE POAQUIL, CHIMALTENANGO</t>
  </si>
  <si>
    <t>REPOSICION CARRETERA RD GUA - 12 TRAMO: ALDEA CARRIZAL, SAN RAYMUNDO - ALDEA VUELTA GRANDE, CHUARRANCHO GUATEMALA.</t>
  </si>
  <si>
    <t>REPOSICION CARRETERA RD-QUE-15, TRAMO: SIBILIA - HUITAN, QUETZALTENANGO</t>
  </si>
  <si>
    <t>REPOSICION CARRETERA RD-ESC-2, TRAMO: BIFURCACION LIBRAMIENTO SIQUINALA - LA GOMERA, ESCUINTLA</t>
  </si>
  <si>
    <t>MEJORAMIENTO DE CAMINOS RURALES</t>
  </si>
  <si>
    <t>MEJORAMIENTO CAMINO RURAL CR-TOT 44 TRAMO: CHAQUIRAL - XESACMALJA, LONGITUD APROXIMADA 1.7 KM</t>
  </si>
  <si>
    <t>MEJORAMIENTO CAMINO RURAL CR-TOT-45 TRAMO: LIMITE XEXACMALJA - CHUANOJ - CHUANOJ, LONGITUD APROXIMADA 1.7 KM</t>
  </si>
  <si>
    <t>MEJORAMIENTO CAMINO RURAL CR-TOT-46 TRAMO: CA-01 OCCIDENTE, ESTACION 185+300 - PAXTOCA, LONGITUD APROXIMADA 1.2 KM</t>
  </si>
  <si>
    <t>MEJORAMIENTO CAMINO RURAL CR-TOT-47 TRAMO: PANQUIX - RANCHO DE TEJA, LONGITUD APROXIMADA 3.3 KM</t>
  </si>
  <si>
    <t>TOTAL</t>
  </si>
  <si>
    <t>REPOSICION CARRETERA RD GUA-01, TRAMO: 11 CALLE AV. HINCAPIE - INTERSECCION 1A CALLE BOCA DEL MONTE, GUATEMALA</t>
  </si>
  <si>
    <t xml:space="preserve"> MEJORAMIENTO CARRETERA CR-HUE 55, TRAMO: CHEPITO - OAXAQUEÑO, LONGITUD 28 KM (PAVIMENTACION)</t>
  </si>
  <si>
    <t>MINISTERIO DE COMUNICACIONES, INFRAESTRUCTURA Y VIVIENDA</t>
  </si>
  <si>
    <t>UNIDAD SECTORIAL DE PLANIFICACIÓN</t>
  </si>
  <si>
    <t>DIRECCIÓN GENERAL DE CAMINOS</t>
  </si>
  <si>
    <t>INVERSIÓN 2018</t>
  </si>
  <si>
    <t>UINIDAD DE CONTRUCCION DE EDIFICIOS DEL ESTADO -UCEE-</t>
  </si>
  <si>
    <t>MAYO</t>
  </si>
  <si>
    <t>REPOSICION CARRETERA RD-SCH-14, TRAMO: CA-2 OCC. (KM 136) - CHICACAO, SUCHITEPEQUEZ</t>
  </si>
  <si>
    <t>CONSTRUCCION CAMINO RURAL TRAMO: LOS PAJALES - CHIBAQUITO - CHITOMAX, LONGITUD APROXIMADA DE 17.5 KILÓMETROS, MUNICIPIO DE CUBULCO, DEPARTAMENTO
DE BAJA VERAPAZ.</t>
  </si>
  <si>
    <t>REPOSICION ESCUELA PREPRIMARIA OFICIAL DE PARVULOS, ESQUIPULAS PALO GORDO, SAN MARCOS. CODIGO UDI: 12-27-1117-42</t>
  </si>
  <si>
    <t>REPOSICION ESCUELA PRIMARIA OFICIAL RURAL MIXTA CASERÍO TIERRA BLANCA, ALDEA TANIL, ESQUIPULAS PALO GORDO, SAN MARCOS. CÓDIGO UDI: 12-27-0008-43</t>
  </si>
  <si>
    <t>REPOSICION ESCUELA PRIMARIA OFICIAL URBANA MIXTA PEDRO MOLINA, CANTON BETHANIA, ESQUIPULAS PALO GORDO, SAN MARCOS. CODIGO UDI: 12-27-0999-43</t>
  </si>
  <si>
    <t>REPOSICION ESCUELA PRIMARIA OFICIAL RURAL MIXTA ALDEA EL CARRIZAL, ESQUIPULAS PALO GORDO, SAN MARCOS CODIGO UDI: 12-27-1002-43</t>
  </si>
  <si>
    <t>REPOSICION ESCUELA PRIMARIA OFICIAL RURAL MIXTA, ALDEA CHIMUSINIQUE, HUEHUETENANGO, HUEHUETENANGO. CODIGO UDI: 13-01-0040-43</t>
  </si>
  <si>
    <t>REPOSICION ESCUELA PRIMARIA OFICIAL RURAL MIXTA, ALDEA XEUL, ALMOLONGA, QUETZALTENANGO. CÓDIGO UDI: 09-13-0005-43</t>
  </si>
  <si>
    <t>REPOSICION ESCUELA PRIMARIA OFICIAL RURAL MIXTA, BARRIO SAN MARCOS, CONCEPCIÓN CHIQUIRICHAPA, QUETZALTENANGO. CÓDIGO UDI: 09-11-2757-43</t>
  </si>
  <si>
    <t>REPOSICION ESCUELA PRIMARIA OFICIAL RURAL MIXTA SECTOR PIMUT CENTRO, CANTON LA CUMBRE, OLINTEPEQUE, QUETZALTENANGO. CÓDIGO UDI: 09-03-0009-43</t>
  </si>
  <si>
    <t>REPOSICION ESCUELA PRIMARIA OFICIAL RURAL MIXTA CASERIO LOS MIRANDA, ALDEA EL CARMEN, PALESTINA DE LOS ALTOS, QUETZALTENANGO. CODIGO UDI: 09-24-0023-43</t>
  </si>
  <si>
    <t>REPOSICION ESCUELA PRIMARIA OFICIAL RURAL MIXTA CASERIO EL SOCORRO, PALESTINA DE LOS ALTOS, QUETZALTENANGO. CÒDIGO UDI: 09-24-0733-43</t>
  </si>
  <si>
    <t>REPOSICION ESCUELA PRIMARIA OFICIAL RURAL MIXTA ALDEA LA VICTORIA, SAN JUAN OSTUNCALCO, QUETZALTENANGO. CÓDIGO UDI: 09-09-0313-43</t>
  </si>
  <si>
    <t>REPOSICION ESCUELA PRIMARIA OFICIAL RURAL MIXTA HERLINDA CALDERON DE AVELAR, CANTON VAQUILITO, RETALHULEU, RETALHULEU. CÓDIGO UDI: 11-01-0045-43</t>
  </si>
  <si>
    <t>REPOSICION ESCUELA PRIMARIA OFICIAL RURAL MIXTA, PARAJE AGUA TIBIA, SAN PEDRO SACATEPEQUEZ, SAN MARCOS. CODIGO UDI: 12-02-0031-43</t>
  </si>
  <si>
    <t>REPOSICION ESCUELA PRIMARIA OFICIAL RURAL MIXTA, SECTOR CENTRO ESTANCIA DE LA CRUZ, ZUNIL, QUETZALTENANGO. CÒDIGO UDI: 09-16-0435-43</t>
  </si>
  <si>
    <t>REPOSICION ESCUELA PRIMARIA OFICIAL URBANA PARA VARONES, FRANCISCO MUÑOZ , 1RA. CALLE 12-25 ZONA 3, QUETZALTENANGO, QUETZALTENANGO. CÓDIGO UDI: 09-
01-0052-4</t>
  </si>
  <si>
    <t>REPOSICION ESCUELA PRIMARIA OFICIAL RURAL MIXTA, ALDEA SUCULIQUE, HUEHUETENANGO, HUEHUETENANGO. CÓDIGO UDI: 13-01-0018-43</t>
  </si>
  <si>
    <t>REPOSICION ESCUELA PRIMARIA OFICIAL RURAL MIXTA TECUN UMAN, ALDEA XEJUYUP, NAHUALA, SOLOLA. CÓDIGO UDI.07-05-0136-43</t>
  </si>
  <si>
    <t>REPOSICION ESCUELA PRIMARIA OFICIAL RURAL MIXTA, CASERIO CHUISAJCAP, ALDEA TZUCUBAL, NAHUALA, SOLOLA. CÓDIGO UDI. 07-05-0145-43</t>
  </si>
  <si>
    <t>REPOSICION ESCUELA PRIMARIA OFICIAL RURAL MIXTA, ALDEA TZUCUBAL, SANTA CATARINA IXTAHUACAN, SOLOLA. CODIGO UDI: 07-06-0214-43</t>
  </si>
  <si>
    <t>REPOSICION ESCUELA PRIMARIA OFICIAL RURAL MIXTA REPUBLICA DE ESTADOS UNIDOS DEL NORTE, ALDEA SAN FRANCISCO, EL RODEO, SAN MARCOS. CODIGO UDI: 12-14-
0637-43</t>
  </si>
  <si>
    <t>REPOSICION ESCUELA PRIMARIA OFICIAL RURAL MIXTA, ALDEA TUIPOX CONCEPCIÓN CHIQUIRICHAPA, QUETZALTENANGO. CÓDIGO UDI: 09-11-0352-43</t>
  </si>
  <si>
    <t>REPOSICION ESCUELA PRIMARIA OFICIAL RURAL MIXTA CANTON EL MILAGRO SERCHIL SAN MARCOS SAN MARCOS CODIGO UDI 12 01 0070 43</t>
  </si>
  <si>
    <t xml:space="preserve">REPOSICION ESCUELA PRIMARIA OFICIAL URBANA MIXTA CARLOS CASTILLO ARMAS, ZONA 5, SAN MARCOS, SAN MARCOS. CODIGO UDI: 12-01-0013-43
</t>
  </si>
  <si>
    <t xml:space="preserve">REPOSICION ESCUELA PRIMARIA OFICIAL RURAL MIXTA SECTOR CHICAJALAJ, ALDEA SAN LUIS TUIMUJ, COMITANCILLO, SAN MARCOS. CÓDIGO UDI: 12-04-0045-43 </t>
  </si>
  <si>
    <t>REPOSICION ESCUELA PRIMARIA OFICIAL RURAL MIXTA ALDEA SAN ISIDRO, COMITANCILLO, SAN MARCOS</t>
  </si>
  <si>
    <t>REPOSICION ESCUELA PRIMARIA OFICIAL RURAL MIXTA SECTOR SAN JUAN EL MIRADOR, CASERIO SAN JUAN LA ESPERANZA, COMITANCILLO, SAN MARCOS. CODIGO UDI: 12-
04-0047-43</t>
  </si>
  <si>
    <t xml:space="preserve">EJECUTADO </t>
  </si>
  <si>
    <t>FONDO SOCIAL DE SOLIDARIDAD</t>
  </si>
  <si>
    <t>CONSTRUCCION PASO A DESNIVEL KM. 14+700 CA-1 CALZADA ROOSEVELT, MIXCO, GUATEMALA</t>
  </si>
  <si>
    <t xml:space="preserve">MEJORAMIENTO CARRETERA CA-14 EL RANCHO EL PROGRESO HACIA CUMBRE SANTA ELENA, COBÁN ALTA VERAPAZ (PAVIMENTACION)  </t>
  </si>
  <si>
    <t>MEJORAMIENTO CARRETERA TRAMO CA-10 BIFURCACION CA-9, RIO HONDO Y ESTANZUELA ZACAPA (PAVIMENTACION)</t>
  </si>
  <si>
    <t xml:space="preserve">MEJORAMIENTO CARRETERA RUTA CA-13 TRAMO IXLU-MONTERREY FLORES, PETEN (PAVIMENTACION) </t>
  </si>
  <si>
    <t>MEJORAMIENTO CARRETERA CA-01 OCCIDENTE BIF. SAN CRISTOBAL TOTONICAPAN KM. 188+600 A BIF. SAN LORENZO KM. 257+600, HUEHUETENANGO</t>
  </si>
  <si>
    <t xml:space="preserve">CONSTRUCCION CARRETERA , BIFURCACIÓN CA-09 NORTE, KILÓMETRO 291.500 A KILOMETRO 296.6, PUERTO BARRIOS, IZABAL </t>
  </si>
  <si>
    <t>MEJORAMIENTO CARRETERA SAN PEDRO PINULA JALAPA, HACIA SAN DIEGO ZACAPA (PAVIMENTACION)</t>
  </si>
  <si>
    <t>MEJORAMIENTO CARRETERA TRAMO ACCESO PUENTE SOBRE RIO CUILCO HACIA ALDEA TUICAMPANA, SAN MIGUEL IXTAHUACAN SAN MARCOS (PAVIMENTACION)</t>
  </si>
  <si>
    <t>MEJORAMIENTO CARRETERA TRAMO CASERIO CHUENA (KM 17+500)ALDEA LOS HORCONES -  ALDEA LLANO GRANDE -  ALDEA MALACATANCITO, HUEHUETENANGO (PAVIMENTACION) LA CAL -  ALDEA CUCAL -  BIF. CA01 OCCIDENTE,</t>
  </si>
  <si>
    <t>MEJORAMIENTO CARRETERA TRAMO ENTRADA PUENTE  CANTZELA (KM 11+644)CASERIO EL ARENAL -  ALDEA CHANXAJ  (PAVIMENTACION)(KM 19+745), SAN GASPAR IXCHIL, HUEHUETENANGO</t>
  </si>
  <si>
    <t>MEJORAMIENTO CARRETERA TRAMO CRUCERO CHUMBEL RD- SM- 18 LA HORQUETA -  BIF. PUENTE, SAN MIGUEL IXTAHUACAN, SAN MARCOS (PAVIMENTACION)</t>
  </si>
  <si>
    <t>MEJORAMIENTO CARRETERA RN- 01 DESVIO DE CA- 01 A SOLOLA, SOLOLA A PANAJACHEL, SOLOLA (PAVIMENTACION)</t>
  </si>
  <si>
    <t>MEJORAMIENTO CARRETERA BIF CA- 01 OCCIDENTE KILOMETRO 149+500 RD- 04 SANTA LUCIA UTATLAN- SAN PEDRO LA LAGUNA, SOLOLA (PAVIMENTACION)</t>
  </si>
  <si>
    <t>MEJORAMIENTO CARRETERA TRAMOS SAN JUAN SACATEPÉQUEZ-  BIFURCACIÓN PACHALI- PACHALUM, QUICHÉ (PAVIMENTACION)</t>
  </si>
  <si>
    <t>MEJORAMIENTO CARRETERA TRAMO PAJAPITA-  BIF RN 13, EL TUMBADOR SAN MARCOS (PAVIMENTACION)</t>
  </si>
  <si>
    <t>MEJORAMIENTO CARRETERA RD- 05, TRAMO SAN ANDRES SAJCABAJA- CANILLA, QUICHE (PAVIMENTACION)</t>
  </si>
  <si>
    <t>MEJORAMIENTO CARRETERA RN- 9N, TRAMO SALIDA DE HUEHUETENANGO (EST.262+650) A ENTRADA DE CHIANTLA (EST (PAVIMENTACION). 267+300), HUEHUETENANGO, HUEHUETENANGO</t>
  </si>
  <si>
    <t>MEJORAMIENTO CARRETERA TRAMO ROTONDA DE LOS TRIBUNALES A ROTONDA DE LA LICORERA, QUETZALTENANGO (PAVIMENTACION)</t>
  </si>
  <si>
    <t>MEJORAMIENTO CARRETERA TRAMO BIF. CA- 09 NORTE KM 46.86 ENTRADA FINCA SAN MIGUEL -  ALDEA EL CARMEN, SANARATE, EL PROGRESO (PAVIMENTACION)</t>
  </si>
  <si>
    <t>MEJORAMIENTO CARRETERA PUENTE EL MOTAGUA -  ALDEA LLANO GRANDE, SALAMA, BAJA VERAPAZ</t>
  </si>
  <si>
    <t>MEJORAMIENTO CARRETERA RUTA NACIONAL 11 TRAMO BIF KM 142 HACIA TECOJATE, NUEVA CONCEPCION Y RUTA RD- ESC- 27    Y TRAMO LA HORQUETA TIQUISATE A NUEVA  CONCEPCION, ESCUINTLA (PAVIMENTACION)</t>
  </si>
  <si>
    <t>MEJORAMIENTO CARRETERA RD- QUE- 13, TRAMO SAN CARLOS SIJA -  HUITAN, QUETZALTENANGO</t>
  </si>
  <si>
    <t>MEJORAMIENTO CARRETERA RD- QUE- 13 221+100 A 223+300, COATEPEQUE, QUETZALTENANGO</t>
  </si>
  <si>
    <t>MEJORAMIENTO CARRETERA RD- QUE- 13 212+300 A 216+640, ALDEA EL ROSARIO, GENOVA, QUETZALTENANGO</t>
  </si>
  <si>
    <t>MEJORAMIENTO CARRETERA RUTA CPR- QUE- 25 TRAMO SAN JERONIMO HACIA EL PALMAR, SECTOR CHUVA COLOMBA, QUETZALTENANGO</t>
  </si>
  <si>
    <t>MEJORAMIENTO CARRETERA RD- QUE- 16 EST. 228+600 HACIA EST. 230+650, PALESTINA DE LOS ALTOS- ALDEA SAN JOSE BUENA VISTA,  QUETZALTENANGO</t>
  </si>
  <si>
    <t>MEJORAMIENTO CARRETERA SAN ANTONIO SUCHITEPEQUEZ COMUNIAD CHOCOLA- SANTO TOMAS LA UNION, SUCHITEPEQUEZ.</t>
  </si>
  <si>
    <t>MEJORAMIENTO CARRETERA RN- 11 TRAMO PATULUL SUCHITEPEQUEZ EST. 152+26 A SAN LUCAS TOLIMAN EST. 176+816, SOLOLA</t>
  </si>
  <si>
    <t>MEJORAMIENTO CARRETERA BIF SANTA CRUZ DEL QUICHE- SAN ANTONIO ILOTENANGO Y RD TOTO 01</t>
  </si>
  <si>
    <t>MEJORAMIENTO CARRETERA BIF SANTA CRUZ DEL QUICHE- SAN PEDRO JOCOPILAS, ALDEA SAN PABLO, QUICHE</t>
  </si>
  <si>
    <t>MEJORAMIENTO CARRETERA RD- PET- 04,  BIF CA- 13 YAXHA, ESTACION 521+850 -  533+015, FLORES, PETEN</t>
  </si>
  <si>
    <t>MEJORAMIENTO CARRETERA RN- 01 ROTONDA LA LICORERA ESTACION 204+300 ENTRADA SAN JUAN OSTUNCALCO ESTACION 214+300 QUETZALTENANAGO</t>
  </si>
  <si>
    <t>MEJORAMIENTO CARRETERA RDSM- 01 MONUMENTO JUSTO RUFINO BARRIOS EST. 262+980 HACIA SAN LORENZO EST. 271+680, SAN MARCOS</t>
  </si>
  <si>
    <t>MEJORAMIENTO CARRETERA CIRCUNVALACION COLOMBA COSTA CUCA RD- QUE- 12 DE 222+000 A 224+710 QUETZALTENANGO</t>
  </si>
  <si>
    <t>MEJORAMIENTO CARRETERA RN- 9 NORTE, EST. 377+360 A 406+560 TRAMO SAN MATEO IXTATAN -  BARILLAS, HUEHUETENANGO</t>
  </si>
  <si>
    <t>MEJORAMIENTO CARRETERA TRAMO CRUCE A PUENTE LA BARRANQUILLA HACIA PLAN BUENA VISTA, DEL KM. 66 AL KM. 70, SANARATE, EL PROGRESO</t>
  </si>
  <si>
    <t>MEJORAMIENTO CARRETERA RN- 01 SALIDA SAN JUAN OSTUNCALCO EST. 214+700, QUETZALTENANGO A ENTRADA SAN PEDRO SACATEPEQUEZ EST. 247+400, SAN MARCOS</t>
  </si>
  <si>
    <t>MEJORAMIENTO CARRETERA KM 113+000 CABECERA MUNICIPAL HACIA  ALDEA SAN PEDRO KM 123+000, CONGUACO, JUTIAPA</t>
  </si>
  <si>
    <t xml:space="preserve">MEJORAMIENTO DE CAMINOS RURALES   </t>
  </si>
  <si>
    <t>MEJORAMIENTO CAMINO RURAL CENTRO PARAJE XEQUIAC- CANTON XANTUN, TOTONICAPAN</t>
  </si>
  <si>
    <t>MEJORAMIENTO CAMINO RURAL PARAJE PACHAQUIJCHAJ- ALDEA PATACHAJ, SAN CRISTOBAL, TOTONICAPAN</t>
  </si>
  <si>
    <t>MEJORAMIENTO CAMINO RURAL CASERIO PASUC- ALDEA LOS CIPRESES MOMOSTENANGO, TOTONICAPAN</t>
  </si>
  <si>
    <t xml:space="preserve"> MEJORAMIENTO CAMINO RURAL PARAJE TZANCORRAL- CANTON GUALTUX SANTA LUCIA LA REFORMA, TOTONICAPAN</t>
  </si>
  <si>
    <t>MEJORAMIENTO CAMINO RURAL PARAJE PASAKQUIM- ALDEA PATACHAJ SAN CRISTOBAL, TOTONICAPAN</t>
  </si>
  <si>
    <t>MEJORAMIENTO CAMINO RURAL PARAJE CHI- PEDRO CHISAC ALDEA SAN ANTONIO SIJA, SAN FRANCISCO EL ALTO, TOTONICAPAN</t>
  </si>
  <si>
    <t>MEJORAMIENTO CAMINO RURAL ALDEA XAXMOXAN- ALDEA XECOL AMAJCHEL Y AMAJCHEL CENTRO- SANTA CLARA, CHAJUL, QUICHE</t>
  </si>
  <si>
    <t>MEJORAMIENTO CAMINO RURAL A JUMAYTEPEQUE,NUEVA SANTA ROSA, ESTACION 76+210 A 80+410, SANTA ROSA</t>
  </si>
  <si>
    <t>MEJORAMIENTO CAMINO RURAL ALDEA XEQUEMEYA A CASERIO RACHOQUEL, MOMOSTENANGO, TOTONICAPAN</t>
  </si>
  <si>
    <t>MEJORAMIENTO CAMINO RURAL XOLABAJ A ALDEA PALOMORA, SAN ANDRES XECUL, TOTONICAPAN</t>
  </si>
  <si>
    <t>MEJORAMIENTO CAMINO RURAL CASERIO CAFETALES HACIA CRUZ- CHE 1, SANTA CRUZ DEL QUICHE, QUICHE</t>
  </si>
  <si>
    <t>MEJORAMIENTO CAMINO RURAL ALDEA CHIRRENOX, SAN FRANCISCO EL ALTO, TOTONICAPAN</t>
  </si>
  <si>
    <t>MEJORAMIENTO CAMINO RURAL CANTON RANCHO DE TEJA, TOTONICAPAN, TOTONICAPAN</t>
  </si>
  <si>
    <t>MEJORAMIENTO CAMINO RURAL PARAJE CHOQUISIS CHICHAJ Y CHOCOBALA, ALDEA TZANJON MOMOSTENANGO TOTONICAPAN</t>
  </si>
  <si>
    <t>MEJORAMIENTO CAMINO RURAL ALDEA BARRANECHE, MUNICIPIO DE TOTONICAPAN, DEPARTAMENTO DE TOTONICAPAN</t>
  </si>
  <si>
    <t>MEJORAMIENTO CAMINO RURAL ALDEA RANCHO DE TEJA, SAN FRANCISCO EL ALTO, TOTONICAPAN</t>
  </si>
  <si>
    <t xml:space="preserve">CONSTRUCCIÓN DE CAMINOS RURALES  </t>
  </si>
  <si>
    <t>CONSTRUCCION CAMINO RURAL MANZANOTES- GUALAN, RD ZAC- 03 DIF RD- 13</t>
  </si>
  <si>
    <t>REPOSICION CARRETERA CA-11, TRAMO: JOCOTAN (KM 203+100) - EL FLORIDO (FRONTERA CON HONDURAS), CHIQUIMULA</t>
  </si>
  <si>
    <t>REPOSICION CARRETERA CA-02 OCC. TRAMO: KM 144 (PUESTO DE CUARENTENA), SUCHITEPEQUEZ - KM 178 (INICIO PUENTE CASTILLO ARMAS), RETALHULEU</t>
  </si>
  <si>
    <t>REPOSICION CARRETERA CA-02 OCC. TRAMO: KM 178 (INICIO PUENTE CASTILLO ARMAS) - KM 198, RETALHULEU</t>
  </si>
  <si>
    <t>REPOSICION CARRETERA CA-02 OCC. TRAMO: KM 211+500, QUETZALTENANGO - KM 250+500, TECUN UMAN, SAN MARCOS</t>
  </si>
  <si>
    <t>REPOSICION CARRETERA RD-QUE-4, TRAMO: CA-2 OCC. (206+200)-ALDEA SAN MIGUELITO, GENOVA, QUETZALTENANGO.</t>
  </si>
  <si>
    <t>REPOSICION CARRETERA RD-AV-9, TRAMO: COBAN - FINCA CHITOC, ALTA VERAPAZ</t>
  </si>
  <si>
    <t>REPOSICION CARRETERA RD HUE 12, TRAMO: BIF CA-1 OCC - CAMOJA - DESVIO A SANTA ANA HUISTA, HUEHUETENANGO</t>
  </si>
  <si>
    <t>CONSTRUCCION PUENTE VEHICULAR CHITOMAX, CASERÍO CHITOMAX, MUNICIPIO DE CUBULCO, DEPARTAMENTO DE BAJA VERAPAZ</t>
  </si>
  <si>
    <t>CONSTRUCCION PUENTE VEHICULAR EL ARENAL, MOYUTA, JUTIAPA</t>
  </si>
  <si>
    <t>REPOSICION CARRETERA RD SCH-6, TRAMO: SAN ANTONIO SUCHITEPEQUEZ - SAN MIGUEL PANAN, SUCHITEPEQUEZ</t>
  </si>
  <si>
    <t>REPOSICION CARRETERA RD-SOL-6, TRAMO: SANTA CATARINA PALOPO - SAN ANTONIO PALOPO, SOLOLA</t>
  </si>
  <si>
    <t>CONSTRUCCION CAMINO RURAL ALDEA AGUA BLANCA - ALDEA LA CAMPANA, USPANTAN, QUICHE</t>
  </si>
  <si>
    <t>CONSTRUCCIÓN, MEJORAMIENTO Y REPOSICIÓN DE INFRAESTRUCTURA VIAL POR EMERGENCIA</t>
  </si>
  <si>
    <t>CONSTRUCCION DISTRIBUIDOR VIAL A NIVEL RUTA RN-14: CIUDAD VIEJA Y ALOTENANGO, SACATEPEQUEZ E INGENIO SAN DIEGO, ESCUINTLA</t>
  </si>
  <si>
    <t>REPOSICION CARRETERA RN-14, TRAMO: EST 92+100 A 96+000, ALOTENANGO, SACATEPEQUEZ Y ESCUINTLA</t>
  </si>
  <si>
    <t>REPOSICION PUENTE VEHICULAR LAS LAJAS RN-14, ALOTENANGO, SACATEPEQUEZ</t>
  </si>
  <si>
    <t>REPOSICION PUENTE VEHICULAR CHILE TRISTE RN-14, ALOTENANGO, SACATEPEQUEZ</t>
  </si>
  <si>
    <t>MEJORAMIENTO CARRETERA OBRAS DE PROTECCION, DEFENSA FLUVIAL Y DE CONTENCION EN EL CAUCE DEL RIO GUACALATE, ALOTENANGO, SACATEPEQUEZ</t>
  </si>
  <si>
    <t>MEJORAMIENTO CARRETERA OBRAS DE PROTECCION, DEFENSA FLUVIAL Y DE CONTENCION EN EL CAUCE DE LA QUEBRADA LAS LAJAS, ALOTENANGO, SACATEPEQUEZ</t>
  </si>
  <si>
    <t>CONSTRUCCION PUENTE VEHICULAR LA FE, RN-14 SAN MIGUEL LOS LOTES, ESCUINTLA, ESCUINTLA</t>
  </si>
  <si>
    <t>MEJORAMIENTO CARRETERA KM. 309 CA-01 OCCIDENTE, LA LIBERTAD, HUEHUETENANGO (PAVIMENTACION)</t>
  </si>
  <si>
    <t>MEJORAMIENTO CARRETERA RN 01, TRAMO EST. 254+000 A EST. 266+600, DE SAN MARCOS A ESQUIPULAS PALO GORDO, SAN MARCOS(PAVIMENTACION)</t>
  </si>
  <si>
    <t xml:space="preserve">CONSTRUCCIÓN DE URBANIZACIONES Y SOLUCIONES HABITACIONALES  </t>
  </si>
  <si>
    <t>CONSTRUCCION URBANIZACION Y VIVIENDA LA DIGNIDAD, ESCUINTLA, ESCUINTLA</t>
  </si>
  <si>
    <t>AMPLIACION ESCUELA PRIMARIA OFICIAL RURAL MIXTA EL JICARO, BOCA DEL MONTE, VILLA CANALES, GUATEMALA.</t>
  </si>
  <si>
    <t>AMPLIACION ESCUELA PRIMARIA OFICIAL RURAL MIXTA CASERIO OJO DE AGUA, ALDEA PIEDRA GRANDE, SAN PEDRO SACATEPEQUEZ, SAN MARCOS.</t>
  </si>
  <si>
    <t>AMPLIACION ESCUELA PRIMARIA CASERIO TIERRA BLANCA, ALDEA EXCHIMAL, AGUACATAN, HUEHUETENANGO</t>
  </si>
  <si>
    <t>REHABILITACIÓN DE ESCUELAS PRIMARIAS</t>
  </si>
  <si>
    <t>REHABILITACION ESCUELA PRIMARIA OFICIAL URBANA NUMERO 75, FUERZA AEREA, JORNADA MATUTINA, ZONA 12, GUATEMALA, GUATEMALA</t>
  </si>
  <si>
    <t>AMPLIACION ESCUELA PRIMARIA OFICIAL RURAL MIXTA CASERIO CHUVILLIL, SACAPULAS, QUICHE</t>
  </si>
  <si>
    <t>AMPLIACION ESCUELA PRIMARIA OFICIAL RURAL MIXTA ALDEA EL BRAN, CONGUACO, JUTIAPA</t>
  </si>
  <si>
    <t>CONSTRUCCION ESCUELA PRIMARIA OFICIAL RURAL MIXTA CASERÍO NUEVA UNIÓN, CHIANTLA, HUEHUETENANGO.</t>
  </si>
  <si>
    <t>AMPLIACION ESCUELA PRIMARIA OFICIAL RURAL MIXTA ALDEA XENAXICUL, AGUACATÁN, HUEHUETENANGO.</t>
  </si>
  <si>
    <t>MEJORAMIENTO CENTROS DE SALUD</t>
  </si>
  <si>
    <t>MEJORAMIENTO CENTRO DE SALUD SOLOLÁ, SOLOLÁ.</t>
  </si>
  <si>
    <t>MEJORAMIENTO CENTRO DE ATENCION PERMANENTE (CAP) TACANA, SAN MARCOS.</t>
  </si>
  <si>
    <t>MEJORAMIENTO CENTRO DE SALUD ALDEA INGENIEROS, PLAYA GRANDE, IXCAN, QUICHE</t>
  </si>
  <si>
    <t>MEJORAMIENTO CENTRO DE ATENCION PERMANENTE (CAP) SAN JUAN COTZAL, QUICHE</t>
  </si>
  <si>
    <t>REPOSICION ESCUELA PRIMARIA OFICIAL RURAL MIXTA ANITA DEL CARMEN VIUDA DE CARREDANO ALDEA PLAN DE LA GLORIA, EL TUMBADOR, SAN MARCOS. CODIGO UDI: 12-13-0586-43</t>
  </si>
  <si>
    <t>REPOSICION ESCUELA PRIMARIA OFICIAL URBANA MIXTA JOSÉ MARTÍ, COLONIA EL CARMEN, EL TUMBADOR, SAN MARCOS. CÓDIGO UDI: 12-13-0567-43</t>
  </si>
  <si>
    <t>JUNIO</t>
  </si>
  <si>
    <t>AMPLIACION CARRETERA A CUATRO CARRILES DE LA RUTA CA 09 NORTE TRAMO EL RANCHO EL PROGRESO MAYUELAS ZACAPA</t>
  </si>
  <si>
    <t>CONSTRUCCION CARRETERA , LIBRAMIENTO SAYAXCHÉ, RD PET-11, PETEN</t>
  </si>
  <si>
    <t>REPOSICION CARRETERA RD-ESC-27, TRAMO: IPALA - EL SEMILLERO, ESCUINTLA</t>
  </si>
  <si>
    <t>REPOSICION CARRETERA RD-JUT-2, TRAMO: CA-1 OR (KM 124) - LAS ANONAS, JUTIAPA</t>
  </si>
  <si>
    <t>MEJORAMIENTO CAMINO RURAL CR-HUE-36,TRAMO: SAN MARTIN CUCHUMATAN - UNION CANTINIL, HUEHUETENANGO</t>
  </si>
  <si>
    <t>MEJORAMIENTO CAMINO RURAL CR-HUE-48, TRAMO: BIF. RD-HUE-12 - AGUA ZARCA, HUEHUETENANGO</t>
  </si>
  <si>
    <t> MEJORAMIENTO CENTRO DE ATENCION PERMANENTE (CAP) SANTA CRUZ, ALTA VERAPAZ.</t>
  </si>
  <si>
    <t>CONSTRUCCION ESCUELA DE LA REFORMA (EDR) LA DIGNIDAD ESCUINTLA,ESCUINTLA.</t>
  </si>
  <si>
    <t>MEJORAMIENTO CARRETERA TRAMO: ALDEA CHINCHILLA - SAN LUIS, PETÉN</t>
  </si>
  <si>
    <t>AGOSTO</t>
  </si>
  <si>
    <t>JULIO</t>
  </si>
  <si>
    <t>REPOSICION CARRETERA CA 13 TRAMO BIFURCACION CA
09 N ENTRE RIOS FRONTERA CON HONDURAS IZABAL</t>
  </si>
  <si>
    <t>MEJORAMIENTO CARRETERA TRAMO: KM. 171 CA-1 OCCIDENTE - ALDEA XEJUYUB, NAHUALA, SOLOLA</t>
  </si>
  <si>
    <t>MEJORAMIENTO CARRETERA TRAMO: TODOS SANTOS CUCHUMATÁN - ALDEA SAN MARTÍN - CONCEPCIÓN HUISTA, HUEHUETENANGO.</t>
  </si>
  <si>
    <t>MEJORAMIENTO CARRETERA RN 7W TRAMOS CUILCO TECTITAN SUBTRAMOS EST 335 100 A 335 200 EST 346 100 A 346 200 Y EST 347 800 A 355 200 7 4 KMS HUEHUETENANGO</t>
  </si>
  <si>
    <t>MEJORAMIENTO CARRETERA RN 18 TRAMO LA CUMBRE SAN LUIS JILOTEPEQUE JALAPA</t>
  </si>
  <si>
    <t>MEJORAMIENTO CARRETERA RN7E TRAMO II: PUENTE CHASCO-LA TINTA-TELEMAN-PANZOS (PAVIMENTACION)</t>
  </si>
  <si>
    <t>MEJORAMIENTO CARRETERA RN7E TRAMO IV: EL ESTOR-PUENTE SUMACHE-RIO DULCE (PAVIMENTACION)</t>
  </si>
  <si>
    <t>MEJORAMIENTO CARRETERA RN7E TRAMO V: EL ROSARIO-SENAHU (PAVIMENTACION)</t>
  </si>
  <si>
    <t>CONSTRUCCION CARRETERA TRAMO SAN ANTONIO ILOTENANGO TOTONICAPAN ACCESOS ALASKA PAVIMENTACION</t>
  </si>
  <si>
    <t>MEJORAMIENTO CARRETERA RD SOL 04 TRAMO SANTIAGO ATITLAN KM 171 000 SAN PEDRO LA LAGUNA KM 174 220 SOLOLA</t>
  </si>
  <si>
    <t>MEJORAMIENTO CARRETERA BIFURCACION RD TOT 07 LA UNIVERSAL ALDEA SANTA ANA MOMOSTENANGO TOTONICAPAN</t>
  </si>
  <si>
    <t>MEJORAMIENTO CARRETERA RD SOL 02 TRAMO BIFURCACION CA 01 OCC KM 162 900 SANTA CATARINA IXTAHUACAN SOLOLA</t>
  </si>
  <si>
    <t>SEPTIEMBRE</t>
  </si>
  <si>
    <t>META GLOBAL</t>
  </si>
  <si>
    <t>META ANUAL</t>
  </si>
  <si>
    <t>REPOSICION CARRETERA CA-09 SUR TRAMO: PALIN - ESCUINTLA, ESCUINTLA</t>
  </si>
  <si>
    <t>REPOSICION CARRETERA RD JUT 04, TRAMO: SANTA CATARINA MITA - HORCONES - EL PROGRESO, JUTIAPA</t>
  </si>
  <si>
    <t>MEJORAMIENTO CAMINO RURAL CR-CHM-39, TRAMO: TECPAN - SAN MARTIN JILOTEPEQUE, CHIMALTENANGO</t>
  </si>
  <si>
    <t>REPOSICION ESCUELA PRIMARIA OFICIAL RURAL MIXTA ALDEA LLANO GRANDE SANTA MARIA IXHUATAN SANTA ROSA CODIGO UDI 06 10 0309 43</t>
  </si>
  <si>
    <t>REPOSICION ESCUELA PRIMARIA OFICIAL RURAL MIXTA ALDEA LAS ASTAS BARBERENA SANTA ROSA</t>
  </si>
  <si>
    <t>MEJORAMIENTO ESCUELA PRIMARIA OFICIAL RURAL MIXTA ALDEA LA FAJA CHIQUIMULILLA SANTA ROSA</t>
  </si>
  <si>
    <t>OCTUBRE</t>
  </si>
  <si>
    <t>TOTALES</t>
  </si>
  <si>
    <t>UNIDAD PARA EL DESARROLLO DE VIVIENDA POPULAR</t>
  </si>
  <si>
    <t>CONSTRUCCION MURO DE CONTENCION ASENTAMIENTO LAS MARINAS, ZONA 18, GUATEMALA, GUATEMALA</t>
  </si>
  <si>
    <t>CONSTRUCCION MURO DE CONTENCION ASENTAMIENTO ANEXO SUR, VILLA LOBOS II, ZONA 12, VILLA NUEVA, GUATEMALA</t>
  </si>
  <si>
    <t>CONSTRUCCION MURO DE CONTENCION ASENTAMIENTO UNIDOS POR LA FE, FASE II, ZONA 21, GUATEMALA, GUATEMALA</t>
  </si>
  <si>
    <t>CONSTRUCCION MURO DE CONTENCION ASENTAMIENTO PEÑA DE ORO, BARCENAS, VILLA NUEVA, GUATEMALA.</t>
  </si>
  <si>
    <t>% DE EJECUCION</t>
  </si>
  <si>
    <t>% EJECUCION</t>
  </si>
  <si>
    <t>% DE EJECUCION FISICA</t>
  </si>
  <si>
    <t>NOVIEMBRE</t>
  </si>
  <si>
    <t>CONSTRUCCION MURO DE CONTENCION ASENTAMIENTO 21 DE NOVIEMBRE, FASE II,
ZONA 7, GUATEMALA, GUATEMALA</t>
  </si>
  <si>
    <t>CONSTRUCCION PASO A DESNIVEL CA 01 ORIENTE BIF SANTA ELENA BARILLAS GUATEMALA</t>
  </si>
  <si>
    <t>AMPLIACION CARRETERA A CUATRO CARRILES DE LA RUTA CA 09 NORTE TRAMO MAYUELAS ZACAPA PUERTO BARRIOS IZABAL</t>
  </si>
  <si>
    <t>REPOSICION CARRETERA RN 1 TRAMO GODINEZ SAN ANDRES SEMETABAJ PANAJACHEL SOLOLA</t>
  </si>
  <si>
    <t>REPOSICION CARRETERA RUTA CA-09 NORTE, TRAMO: BIFURCACIÓN RD-ZAC-11, TECULUTAN - BIFURCACIÓN RN-20, SANTA CRUZ, ZACAPA</t>
  </si>
  <si>
    <t>MEJORAMIENTO CARRETERA TRAMO CA 1 ORIENTE DESVIO A PUEBLO NUEVO VINAS BARBERENA REHABILITACION</t>
  </si>
  <si>
    <t>MEJORAMIENTO CARRETERA RUTA RD PET 02 TRAMO SAN JOSE BIFURCACION RD PET 03 EL REMATE PETEN</t>
  </si>
  <si>
    <t>MEJORAMIENTO CAMINO RURAL CR AVE 06 TRAMO SAN JUAN CHAMELCO CHAMIL CHAMIZUN SAN JUAN CHAMELCO ALTA VERAPAZ</t>
  </si>
  <si>
    <t>MEJORAMIENTO PUENTE VEHICULAR MOTAGUA, CA-13 A, ESTACION 301+280 (RECONSTRUCCION)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</si>
</sst>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theme="1"/>
      <name val="Agency FB"/>
      <family val="2"/>
    </font>
    <font>
      <b/>
      <sz val="10"/>
      <color theme="1"/>
      <name val="Agency FB"/>
      <family val="2"/>
    </font>
    <font>
      <u/>
      <sz val="1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527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4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4" fontId="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/>
    <xf numFmtId="4" fontId="4" fillId="0" borderId="15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1" fontId="7" fillId="0" borderId="1" xfId="3" applyNumberFormat="1" applyFont="1" applyFill="1" applyBorder="1" applyAlignment="1">
      <alignment horizontal="center" vertical="center" shrinkToFit="1"/>
    </xf>
    <xf numFmtId="0" fontId="6" fillId="0" borderId="1" xfId="3" applyFont="1" applyFill="1" applyBorder="1" applyAlignment="1">
      <alignment vertical="top" wrapText="1"/>
    </xf>
    <xf numFmtId="44" fontId="6" fillId="0" borderId="1" xfId="3" applyNumberFormat="1" applyFont="1" applyFill="1" applyBorder="1" applyAlignment="1">
      <alignment horizontal="right" vertical="center" wrapText="1"/>
    </xf>
    <xf numFmtId="44" fontId="7" fillId="0" borderId="1" xfId="3" applyNumberFormat="1" applyFont="1" applyFill="1" applyBorder="1" applyAlignment="1">
      <alignment horizontal="left" vertical="center" shrinkToFit="1"/>
    </xf>
    <xf numFmtId="4" fontId="7" fillId="0" borderId="1" xfId="3" applyNumberFormat="1" applyFont="1" applyFill="1" applyBorder="1" applyAlignment="1">
      <alignment horizontal="center" vertical="center" shrinkToFit="1"/>
    </xf>
    <xf numFmtId="44" fontId="7" fillId="0" borderId="1" xfId="3" applyNumberFormat="1" applyFont="1" applyFill="1" applyBorder="1" applyAlignment="1">
      <alignment horizontal="right" vertical="center" shrinkToFit="1"/>
    </xf>
    <xf numFmtId="44" fontId="6" fillId="0" borderId="1" xfId="3" applyNumberFormat="1" applyFont="1" applyFill="1" applyBorder="1" applyAlignment="1">
      <alignment horizontal="left" vertical="center" wrapText="1"/>
    </xf>
    <xf numFmtId="44" fontId="6" fillId="0" borderId="1" xfId="3" applyNumberFormat="1" applyFont="1" applyFill="1" applyBorder="1" applyAlignment="1">
      <alignment horizontal="left" vertical="center" shrinkToFit="1"/>
    </xf>
    <xf numFmtId="1" fontId="7" fillId="0" borderId="1" xfId="0" applyNumberFormat="1" applyFont="1" applyFill="1" applyBorder="1" applyAlignment="1">
      <alignment horizontal="center" vertical="center" shrinkToFit="1"/>
    </xf>
    <xf numFmtId="44" fontId="7" fillId="0" borderId="1" xfId="3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top" wrapText="1"/>
    </xf>
    <xf numFmtId="44" fontId="5" fillId="0" borderId="1" xfId="0" applyNumberFormat="1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right" vertical="center" wrapText="1"/>
    </xf>
    <xf numFmtId="44" fontId="6" fillId="0" borderId="1" xfId="0" applyNumberFormat="1" applyFont="1" applyFill="1" applyBorder="1" applyAlignment="1">
      <alignment horizontal="left" vertical="center" wrapText="1"/>
    </xf>
    <xf numFmtId="44" fontId="5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center"/>
    </xf>
    <xf numFmtId="0" fontId="4" fillId="0" borderId="0" xfId="0" applyFont="1"/>
    <xf numFmtId="2" fontId="6" fillId="0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5" fillId="0" borderId="0" xfId="0" applyNumberFormat="1" applyFont="1" applyFill="1"/>
    <xf numFmtId="0" fontId="5" fillId="0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2" fontId="5" fillId="0" borderId="7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44" fontId="4" fillId="2" borderId="15" xfId="0" applyNumberFormat="1" applyFont="1" applyFill="1" applyBorder="1" applyAlignment="1">
      <alignment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1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44" fontId="6" fillId="0" borderId="1" xfId="2" applyFont="1" applyFill="1" applyBorder="1" applyAlignment="1">
      <alignment vertic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5" xfId="0" applyFont="1" applyFill="1" applyBorder="1" applyAlignment="1">
      <alignment horizontal="center" vertical="center"/>
    </xf>
    <xf numFmtId="44" fontId="3" fillId="0" borderId="15" xfId="0" applyNumberFormat="1" applyFont="1" applyFill="1" applyBorder="1"/>
    <xf numFmtId="2" fontId="3" fillId="0" borderId="15" xfId="0" applyNumberFormat="1" applyFont="1" applyFill="1" applyBorder="1" applyAlignment="1">
      <alignment horizontal="center"/>
    </xf>
    <xf numFmtId="2" fontId="3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4" fontId="6" fillId="0" borderId="3" xfId="2" applyFont="1" applyFill="1" applyBorder="1" applyAlignment="1">
      <alignment vertical="center"/>
    </xf>
    <xf numFmtId="2" fontId="6" fillId="0" borderId="3" xfId="0" applyNumberFormat="1" applyFont="1" applyFill="1" applyBorder="1" applyAlignment="1">
      <alignment horizontal="center" vertical="center"/>
    </xf>
    <xf numFmtId="0" fontId="6" fillId="0" borderId="14" xfId="0" applyFont="1" applyFill="1" applyBorder="1"/>
    <xf numFmtId="0" fontId="6" fillId="0" borderId="15" xfId="0" applyFont="1" applyFill="1" applyBorder="1"/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4" fontId="3" fillId="0" borderId="15" xfId="2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44" fontId="3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4" fontId="6" fillId="0" borderId="0" xfId="0" applyNumberFormat="1" applyFont="1" applyFill="1"/>
    <xf numFmtId="44" fontId="6" fillId="0" borderId="0" xfId="0" applyNumberFormat="1" applyFont="1" applyFill="1"/>
    <xf numFmtId="0" fontId="6" fillId="0" borderId="0" xfId="0" applyFont="1" applyFill="1" applyAlignment="1">
      <alignment horizontal="center"/>
    </xf>
    <xf numFmtId="0" fontId="3" fillId="0" borderId="25" xfId="0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44" fontId="6" fillId="0" borderId="11" xfId="2" applyFont="1" applyFill="1" applyBorder="1" applyAlignment="1">
      <alignment vertical="center"/>
    </xf>
    <xf numFmtId="2" fontId="6" fillId="0" borderId="11" xfId="0" applyNumberFormat="1" applyFont="1" applyFill="1" applyBorder="1" applyAlignment="1">
      <alignment horizontal="center" vertical="center"/>
    </xf>
    <xf numFmtId="44" fontId="3" fillId="0" borderId="25" xfId="2" applyFont="1" applyFill="1" applyBorder="1" applyAlignment="1">
      <alignment vertical="center"/>
    </xf>
    <xf numFmtId="44" fontId="6" fillId="0" borderId="15" xfId="2" applyFont="1" applyFill="1" applyBorder="1" applyAlignment="1">
      <alignment vertical="center"/>
    </xf>
    <xf numFmtId="2" fontId="6" fillId="0" borderId="15" xfId="0" applyNumberFormat="1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vertical="center"/>
    </xf>
    <xf numFmtId="4" fontId="4" fillId="0" borderId="20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22" xfId="0" applyNumberFormat="1" applyFont="1" applyFill="1" applyBorder="1" applyAlignment="1">
      <alignment horizontal="center" vertical="center"/>
    </xf>
    <xf numFmtId="2" fontId="6" fillId="0" borderId="37" xfId="0" applyNumberFormat="1" applyFont="1" applyFill="1" applyBorder="1" applyAlignment="1">
      <alignment horizontal="center" vertical="center"/>
    </xf>
    <xf numFmtId="2" fontId="6" fillId="0" borderId="18" xfId="0" applyNumberFormat="1" applyFont="1" applyFill="1" applyBorder="1" applyAlignment="1">
      <alignment horizontal="center" vertical="center"/>
    </xf>
    <xf numFmtId="2" fontId="3" fillId="0" borderId="38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44" fontId="6" fillId="0" borderId="7" xfId="2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23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6" fillId="0" borderId="3" xfId="2" applyNumberFormat="1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/>
    </xf>
    <xf numFmtId="2" fontId="6" fillId="0" borderId="7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3" fillId="0" borderId="25" xfId="2" applyNumberFormat="1" applyFont="1" applyFill="1" applyBorder="1" applyAlignment="1">
      <alignment horizontal="center" vertical="center"/>
    </xf>
    <xf numFmtId="2" fontId="3" fillId="0" borderId="15" xfId="2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5" fillId="0" borderId="0" xfId="0" applyNumberFormat="1" applyFont="1" applyFill="1"/>
    <xf numFmtId="2" fontId="4" fillId="0" borderId="6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" fontId="6" fillId="0" borderId="0" xfId="0" applyNumberFormat="1" applyFont="1" applyFill="1" applyBorder="1"/>
    <xf numFmtId="2" fontId="6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9" xfId="0" applyFont="1" applyBorder="1"/>
    <xf numFmtId="0" fontId="5" fillId="0" borderId="7" xfId="0" applyFont="1" applyBorder="1" applyAlignment="1">
      <alignment horizontal="center" vertical="center"/>
    </xf>
    <xf numFmtId="44" fontId="4" fillId="0" borderId="7" xfId="0" applyNumberFormat="1" applyFont="1" applyBorder="1"/>
    <xf numFmtId="2" fontId="4" fillId="0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7" xfId="1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/>
    </xf>
    <xf numFmtId="4" fontId="5" fillId="0" borderId="20" xfId="0" applyNumberFormat="1" applyFont="1" applyFill="1" applyBorder="1" applyAlignment="1">
      <alignment horizontal="center"/>
    </xf>
    <xf numFmtId="4" fontId="4" fillId="0" borderId="20" xfId="0" applyNumberFormat="1" applyFont="1" applyFill="1" applyBorder="1" applyAlignment="1">
      <alignment horizontal="center"/>
    </xf>
    <xf numFmtId="4" fontId="4" fillId="0" borderId="15" xfId="1" applyNumberFormat="1" applyFont="1" applyFill="1" applyBorder="1" applyAlignment="1">
      <alignment horizontal="center" vertical="center"/>
    </xf>
    <xf numFmtId="4" fontId="4" fillId="0" borderId="20" xfId="1" applyNumberFormat="1" applyFont="1" applyFill="1" applyBorder="1" applyAlignment="1">
      <alignment horizontal="center" vertical="center"/>
    </xf>
    <xf numFmtId="4" fontId="5" fillId="0" borderId="20" xfId="1" applyNumberFormat="1" applyFont="1" applyFill="1" applyBorder="1" applyAlignment="1">
      <alignment horizontal="center" vertical="center"/>
    </xf>
    <xf numFmtId="0" fontId="5" fillId="0" borderId="7" xfId="0" applyFont="1" applyFill="1" applyBorder="1"/>
    <xf numFmtId="44" fontId="4" fillId="0" borderId="41" xfId="0" applyNumberFormat="1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6" fillId="2" borderId="22" xfId="0" applyNumberFormat="1" applyFont="1" applyFill="1" applyBorder="1" applyAlignment="1">
      <alignment horizontal="center" vertical="center"/>
    </xf>
    <xf numFmtId="2" fontId="10" fillId="0" borderId="1" xfId="2" applyNumberFormat="1" applyFont="1" applyFill="1" applyBorder="1" applyAlignment="1">
      <alignment horizontal="center" vertical="center"/>
    </xf>
    <xf numFmtId="44" fontId="3" fillId="0" borderId="25" xfId="0" applyNumberFormat="1" applyFont="1" applyFill="1" applyBorder="1" applyAlignment="1">
      <alignment vertical="center"/>
    </xf>
    <xf numFmtId="2" fontId="5" fillId="0" borderId="2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wrapText="1"/>
    </xf>
    <xf numFmtId="0" fontId="5" fillId="0" borderId="7" xfId="0" applyFont="1" applyBorder="1"/>
    <xf numFmtId="44" fontId="4" fillId="0" borderId="7" xfId="1" applyFont="1" applyFill="1" applyBorder="1" applyAlignment="1">
      <alignment vertical="center"/>
    </xf>
    <xf numFmtId="4" fontId="4" fillId="0" borderId="7" xfId="1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4" fontId="5" fillId="0" borderId="7" xfId="1" applyFont="1" applyFill="1" applyBorder="1" applyAlignment="1">
      <alignment vertical="center"/>
    </xf>
    <xf numFmtId="0" fontId="4" fillId="0" borderId="44" xfId="0" applyFont="1" applyFill="1" applyBorder="1"/>
    <xf numFmtId="0" fontId="5" fillId="0" borderId="20" xfId="0" applyFont="1" applyFill="1" applyBorder="1"/>
    <xf numFmtId="0" fontId="5" fillId="0" borderId="20" xfId="0" applyFont="1" applyFill="1" applyBorder="1" applyAlignment="1">
      <alignment horizontal="center" vertical="center" wrapText="1"/>
    </xf>
    <xf numFmtId="44" fontId="5" fillId="0" borderId="20" xfId="1" applyFont="1" applyFill="1" applyBorder="1" applyAlignment="1">
      <alignment vertical="center"/>
    </xf>
    <xf numFmtId="2" fontId="5" fillId="0" borderId="20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4" xfId="0" applyFont="1" applyFill="1" applyBorder="1" applyAlignment="1"/>
    <xf numFmtId="0" fontId="4" fillId="0" borderId="15" xfId="0" applyFont="1" applyFill="1" applyBorder="1" applyAlignment="1"/>
    <xf numFmtId="0" fontId="4" fillId="0" borderId="15" xfId="0" applyFont="1" applyFill="1" applyBorder="1" applyAlignment="1">
      <alignment horizontal="center" vertical="center"/>
    </xf>
    <xf numFmtId="44" fontId="4" fillId="0" borderId="15" xfId="1" applyFont="1" applyFill="1" applyBorder="1" applyAlignment="1">
      <alignment vertical="center"/>
    </xf>
    <xf numFmtId="2" fontId="4" fillId="0" borderId="15" xfId="0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2" fontId="5" fillId="0" borderId="20" xfId="0" applyNumberFormat="1" applyFont="1" applyFill="1" applyBorder="1" applyAlignment="1">
      <alignment horizontal="center"/>
    </xf>
    <xf numFmtId="0" fontId="5" fillId="0" borderId="14" xfId="0" applyFont="1" applyFill="1" applyBorder="1"/>
    <xf numFmtId="0" fontId="5" fillId="0" borderId="15" xfId="0" applyFont="1" applyFill="1" applyBorder="1"/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/>
    </xf>
    <xf numFmtId="44" fontId="4" fillId="0" borderId="20" xfId="1" applyFont="1" applyFill="1" applyBorder="1" applyAlignment="1">
      <alignment vertical="center"/>
    </xf>
    <xf numFmtId="2" fontId="4" fillId="0" borderId="20" xfId="0" applyNumberFormat="1" applyFont="1" applyFill="1" applyBorder="1" applyAlignment="1">
      <alignment horizontal="center" vertical="center"/>
    </xf>
    <xf numFmtId="0" fontId="4" fillId="0" borderId="14" xfId="0" applyFont="1" applyFill="1" applyBorder="1"/>
    <xf numFmtId="0" fontId="4" fillId="0" borderId="15" xfId="0" applyFont="1" applyFill="1" applyBorder="1"/>
    <xf numFmtId="44" fontId="4" fillId="0" borderId="15" xfId="0" applyNumberFormat="1" applyFont="1" applyFill="1" applyBorder="1"/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vertical="center" wrapText="1"/>
    </xf>
    <xf numFmtId="44" fontId="3" fillId="0" borderId="20" xfId="1" applyFont="1" applyFill="1" applyBorder="1" applyAlignment="1">
      <alignment horizontal="center" vertical="center"/>
    </xf>
    <xf numFmtId="44" fontId="3" fillId="0" borderId="20" xfId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44" fontId="5" fillId="0" borderId="7" xfId="0" applyNumberFormat="1" applyFont="1" applyFill="1" applyBorder="1" applyAlignment="1">
      <alignment horizontal="right" vertical="center"/>
    </xf>
    <xf numFmtId="2" fontId="5" fillId="0" borderId="23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 wrapText="1"/>
    </xf>
    <xf numFmtId="44" fontId="4" fillId="0" borderId="20" xfId="0" applyNumberFormat="1" applyFont="1" applyFill="1" applyBorder="1" applyAlignment="1">
      <alignment horizontal="right" vertical="center"/>
    </xf>
    <xf numFmtId="2" fontId="4" fillId="0" borderId="4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44" fontId="4" fillId="0" borderId="15" xfId="0" applyNumberFormat="1" applyFont="1" applyFill="1" applyBorder="1" applyAlignment="1">
      <alignment horizontal="right" vertical="center"/>
    </xf>
    <xf numFmtId="2" fontId="4" fillId="0" borderId="18" xfId="0" applyNumberFormat="1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center" vertical="center"/>
    </xf>
    <xf numFmtId="4" fontId="4" fillId="0" borderId="21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top" wrapText="1"/>
    </xf>
    <xf numFmtId="44" fontId="5" fillId="0" borderId="7" xfId="0" applyNumberFormat="1" applyFont="1" applyFill="1" applyBorder="1" applyAlignment="1">
      <alignment horizontal="left" vertical="center"/>
    </xf>
    <xf numFmtId="4" fontId="7" fillId="0" borderId="7" xfId="0" applyNumberFormat="1" applyFont="1" applyFill="1" applyBorder="1" applyAlignment="1">
      <alignment horizontal="center" vertical="center" shrinkToFit="1"/>
    </xf>
    <xf numFmtId="4" fontId="7" fillId="0" borderId="7" xfId="3" applyNumberFormat="1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vertical="center" wrapText="1"/>
    </xf>
    <xf numFmtId="44" fontId="5" fillId="0" borderId="20" xfId="0" applyNumberFormat="1" applyFont="1" applyFill="1" applyBorder="1" applyAlignment="1">
      <alignment horizontal="right" vertical="center"/>
    </xf>
    <xf numFmtId="44" fontId="5" fillId="0" borderId="20" xfId="0" applyNumberFormat="1" applyFont="1" applyFill="1" applyBorder="1" applyAlignment="1">
      <alignment horizontal="left" vertical="center"/>
    </xf>
    <xf numFmtId="2" fontId="5" fillId="0" borderId="43" xfId="0" applyNumberFormat="1" applyFont="1" applyFill="1" applyBorder="1" applyAlignment="1">
      <alignment horizontal="center" vertical="center"/>
    </xf>
    <xf numFmtId="43" fontId="4" fillId="0" borderId="15" xfId="0" applyNumberFormat="1" applyFont="1" applyFill="1" applyBorder="1" applyAlignment="1">
      <alignment horizontal="right" vertical="center"/>
    </xf>
    <xf numFmtId="4" fontId="4" fillId="0" borderId="15" xfId="0" applyNumberFormat="1" applyFont="1" applyFill="1" applyBorder="1" applyAlignment="1">
      <alignment horizontal="right" vertical="center"/>
    </xf>
    <xf numFmtId="44" fontId="6" fillId="0" borderId="7" xfId="0" applyNumberFormat="1" applyFont="1" applyFill="1" applyBorder="1" applyAlignment="1">
      <alignment horizontal="right" vertical="center" wrapText="1"/>
    </xf>
    <xf numFmtId="44" fontId="6" fillId="0" borderId="7" xfId="0" applyNumberFormat="1" applyFont="1" applyFill="1" applyBorder="1" applyAlignment="1">
      <alignment horizontal="left" vertical="center" wrapText="1"/>
    </xf>
    <xf numFmtId="44" fontId="4" fillId="0" borderId="15" xfId="0" applyNumberFormat="1" applyFont="1" applyFill="1" applyBorder="1" applyAlignment="1">
      <alignment horizontal="left" vertical="center"/>
    </xf>
    <xf numFmtId="44" fontId="4" fillId="0" borderId="20" xfId="0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44" fontId="3" fillId="0" borderId="20" xfId="0" applyNumberFormat="1" applyFont="1" applyFill="1" applyBorder="1" applyAlignment="1">
      <alignment horizontal="right" vertical="center" wrapText="1"/>
    </xf>
    <xf numFmtId="44" fontId="3" fillId="0" borderId="20" xfId="0" applyNumberFormat="1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44" fontId="3" fillId="0" borderId="15" xfId="0" applyNumberFormat="1" applyFont="1" applyFill="1" applyBorder="1" applyAlignment="1">
      <alignment horizontal="right" vertical="center" wrapText="1"/>
    </xf>
    <xf numFmtId="44" fontId="3" fillId="0" borderId="15" xfId="0" applyNumberFormat="1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11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3" fillId="2" borderId="7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44" fontId="11" fillId="0" borderId="1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44" fontId="4" fillId="0" borderId="26" xfId="0" applyNumberFormat="1" applyFont="1" applyFill="1" applyBorder="1" applyAlignment="1">
      <alignment horizontal="right" vertical="center"/>
    </xf>
    <xf numFmtId="4" fontId="4" fillId="0" borderId="26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 wrapText="1"/>
    </xf>
    <xf numFmtId="44" fontId="4" fillId="0" borderId="25" xfId="0" applyNumberFormat="1" applyFont="1" applyFill="1" applyBorder="1" applyAlignment="1">
      <alignment horizontal="right" vertical="center"/>
    </xf>
    <xf numFmtId="4" fontId="4" fillId="0" borderId="25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44" fontId="5" fillId="0" borderId="15" xfId="0" applyNumberFormat="1" applyFont="1" applyFill="1" applyBorder="1" applyAlignment="1">
      <alignment horizontal="right" vertical="center"/>
    </xf>
    <xf numFmtId="4" fontId="5" fillId="0" borderId="1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44" fontId="5" fillId="0" borderId="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44" fontId="5" fillId="0" borderId="11" xfId="0" applyNumberFormat="1" applyFont="1" applyFill="1" applyBorder="1" applyAlignment="1">
      <alignment horizontal="right" vertical="center"/>
    </xf>
    <xf numFmtId="4" fontId="5" fillId="0" borderId="11" xfId="0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4" fontId="5" fillId="0" borderId="30" xfId="0" applyNumberFormat="1" applyFont="1" applyFill="1" applyBorder="1" applyAlignment="1">
      <alignment horizontal="center" vertical="center"/>
    </xf>
    <xf numFmtId="4" fontId="5" fillId="0" borderId="37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5" fillId="0" borderId="18" xfId="0" applyNumberFormat="1" applyFont="1" applyFill="1" applyBorder="1" applyAlignment="1">
      <alignment horizontal="center" vertical="center"/>
    </xf>
    <xf numFmtId="4" fontId="4" fillId="0" borderId="38" xfId="0" applyNumberFormat="1" applyFont="1" applyFill="1" applyBorder="1" applyAlignment="1">
      <alignment horizontal="center" vertical="center"/>
    </xf>
    <xf numFmtId="4" fontId="4" fillId="0" borderId="43" xfId="0" applyNumberFormat="1" applyFont="1" applyFill="1" applyBorder="1" applyAlignment="1">
      <alignment horizontal="center" vertical="center"/>
    </xf>
    <xf numFmtId="4" fontId="5" fillId="0" borderId="22" xfId="0" applyNumberFormat="1" applyFont="1" applyFill="1" applyBorder="1" applyAlignment="1">
      <alignment horizontal="center" vertical="center"/>
    </xf>
    <xf numFmtId="4" fontId="5" fillId="0" borderId="23" xfId="0" applyNumberFormat="1" applyFont="1" applyFill="1" applyBorder="1" applyAlignment="1">
      <alignment horizontal="center" vertical="center"/>
    </xf>
    <xf numFmtId="4" fontId="5" fillId="0" borderId="4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2" xfId="0" applyFont="1" applyFill="1" applyBorder="1" applyAlignment="1">
      <alignment horizontal="center"/>
    </xf>
    <xf numFmtId="44" fontId="5" fillId="0" borderId="0" xfId="0" applyNumberFormat="1" applyFont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/>
    </xf>
    <xf numFmtId="4" fontId="5" fillId="0" borderId="44" xfId="0" applyNumberFormat="1" applyFont="1" applyFill="1" applyBorder="1" applyAlignment="1">
      <alignment horizontal="center" vertical="center"/>
    </xf>
    <xf numFmtId="4" fontId="4" fillId="0" borderId="41" xfId="0" applyNumberFormat="1" applyFont="1" applyFill="1" applyBorder="1" applyAlignment="1">
      <alignment horizontal="center" vertical="center"/>
    </xf>
    <xf numFmtId="43" fontId="4" fillId="0" borderId="18" xfId="0" applyNumberFormat="1" applyFont="1" applyFill="1" applyBorder="1" applyAlignment="1">
      <alignment horizontal="right" vertical="center"/>
    </xf>
    <xf numFmtId="1" fontId="5" fillId="0" borderId="8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4" fontId="4" fillId="0" borderId="40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/>
    </xf>
    <xf numFmtId="4" fontId="5" fillId="0" borderId="24" xfId="0" applyNumberFormat="1" applyFont="1" applyFill="1" applyBorder="1" applyAlignment="1">
      <alignment horizontal="center"/>
    </xf>
    <xf numFmtId="4" fontId="4" fillId="0" borderId="41" xfId="0" applyNumberFormat="1" applyFont="1" applyFill="1" applyBorder="1" applyAlignment="1">
      <alignment horizontal="center"/>
    </xf>
    <xf numFmtId="4" fontId="5" fillId="0" borderId="36" xfId="0" applyNumberFormat="1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4" fontId="4" fillId="0" borderId="18" xfId="0" applyNumberFormat="1" applyFont="1" applyFill="1" applyBorder="1" applyAlignment="1">
      <alignment horizontal="center"/>
    </xf>
    <xf numFmtId="4" fontId="4" fillId="0" borderId="43" xfId="0" applyNumberFormat="1" applyFont="1" applyFill="1" applyBorder="1" applyAlignment="1">
      <alignment horizontal="center"/>
    </xf>
    <xf numFmtId="4" fontId="5" fillId="0" borderId="43" xfId="0" applyNumberFormat="1" applyFont="1" applyFill="1" applyBorder="1" applyAlignment="1">
      <alignment horizontal="center"/>
    </xf>
    <xf numFmtId="4" fontId="4" fillId="0" borderId="23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2" fontId="5" fillId="0" borderId="44" xfId="0" applyNumberFormat="1" applyFont="1" applyFill="1" applyBorder="1" applyAlignment="1">
      <alignment horizontal="center" vertical="center"/>
    </xf>
    <xf numFmtId="44" fontId="3" fillId="0" borderId="15" xfId="1" applyFont="1" applyFill="1" applyBorder="1" applyAlignment="1">
      <alignment horizontal="center" vertical="center"/>
    </xf>
    <xf numFmtId="44" fontId="3" fillId="0" borderId="15" xfId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2" fontId="5" fillId="0" borderId="48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2" fontId="4" fillId="0" borderId="41" xfId="0" applyNumberFormat="1" applyFont="1" applyFill="1" applyBorder="1" applyAlignment="1">
      <alignment horizontal="center" vertical="center"/>
    </xf>
    <xf numFmtId="2" fontId="5" fillId="0" borderId="41" xfId="0" applyNumberFormat="1" applyFont="1" applyFill="1" applyBorder="1" applyAlignment="1">
      <alignment horizontal="center" vertical="center"/>
    </xf>
    <xf numFmtId="1" fontId="5" fillId="0" borderId="49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44" xfId="0" applyNumberFormat="1" applyFont="1" applyFill="1" applyBorder="1" applyAlignment="1">
      <alignment horizontal="center" vertical="center"/>
    </xf>
    <xf numFmtId="2" fontId="3" fillId="0" borderId="41" xfId="0" applyNumberFormat="1" applyFont="1" applyFill="1" applyBorder="1" applyAlignment="1">
      <alignment horizontal="center" vertical="center"/>
    </xf>
    <xf numFmtId="1" fontId="6" fillId="0" borderId="49" xfId="0" applyNumberFormat="1" applyFont="1" applyFill="1" applyBorder="1" applyAlignment="1">
      <alignment horizontal="center" vertical="center"/>
    </xf>
    <xf numFmtId="2" fontId="3" fillId="2" borderId="37" xfId="0" applyNumberFormat="1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5" fillId="0" borderId="43" xfId="0" applyFont="1" applyFill="1" applyBorder="1"/>
    <xf numFmtId="2" fontId="4" fillId="0" borderId="18" xfId="0" applyNumberFormat="1" applyFont="1" applyFill="1" applyBorder="1" applyAlignment="1">
      <alignment horizontal="center"/>
    </xf>
    <xf numFmtId="2" fontId="5" fillId="0" borderId="43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 vertical="center"/>
    </xf>
    <xf numFmtId="44" fontId="5" fillId="0" borderId="0" xfId="1" applyFont="1"/>
    <xf numFmtId="44" fontId="5" fillId="0" borderId="0" xfId="0" applyNumberFormat="1" applyFont="1"/>
    <xf numFmtId="44" fontId="4" fillId="0" borderId="7" xfId="0" applyNumberFormat="1" applyFont="1" applyFill="1" applyBorder="1"/>
    <xf numFmtId="44" fontId="5" fillId="0" borderId="0" xfId="1" applyFont="1" applyFill="1"/>
    <xf numFmtId="44" fontId="5" fillId="0" borderId="0" xfId="0" applyNumberFormat="1" applyFont="1" applyFill="1"/>
    <xf numFmtId="0" fontId="6" fillId="0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horizontal="center" vertical="center"/>
    </xf>
    <xf numFmtId="2" fontId="3" fillId="0" borderId="51" xfId="0" applyNumberFormat="1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44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2" fontId="3" fillId="0" borderId="1" xfId="2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4" xfId="0" applyFont="1" applyFill="1" applyBorder="1"/>
    <xf numFmtId="2" fontId="3" fillId="0" borderId="12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44" fontId="3" fillId="2" borderId="3" xfId="1" applyNumberFormat="1" applyFont="1" applyFill="1" applyBorder="1" applyAlignment="1">
      <alignment horizontal="center" vertical="center"/>
    </xf>
    <xf numFmtId="44" fontId="4" fillId="0" borderId="0" xfId="0" applyNumberFormat="1" applyFont="1" applyBorder="1" applyAlignment="1">
      <alignment horizontal="right" vertical="center"/>
    </xf>
    <xf numFmtId="4" fontId="0" fillId="0" borderId="20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/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4" fontId="3" fillId="2" borderId="3" xfId="2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24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44" fontId="3" fillId="2" borderId="1" xfId="2" applyFont="1" applyFill="1" applyBorder="1" applyAlignment="1">
      <alignment horizontal="center" vertical="center"/>
    </xf>
    <xf numFmtId="44" fontId="3" fillId="2" borderId="11" xfId="2" applyFont="1" applyFill="1" applyBorder="1" applyAlignment="1">
      <alignment horizontal="center" vertical="center"/>
    </xf>
    <xf numFmtId="44" fontId="3" fillId="2" borderId="1" xfId="2" applyFont="1" applyFill="1" applyBorder="1" applyAlignment="1">
      <alignment horizontal="center" vertical="center" wrapText="1"/>
    </xf>
    <xf numFmtId="44" fontId="3" fillId="2" borderId="11" xfId="2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0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 wrapText="1"/>
    </xf>
    <xf numFmtId="44" fontId="3" fillId="2" borderId="11" xfId="1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44" fontId="3" fillId="2" borderId="1" xfId="1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4" fontId="3" fillId="2" borderId="3" xfId="1" applyNumberFormat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44" fontId="3" fillId="2" borderId="11" xfId="1" applyNumberFormat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 wrapText="1"/>
    </xf>
    <xf numFmtId="44" fontId="3" fillId="2" borderId="11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" fontId="3" fillId="2" borderId="22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11" fillId="0" borderId="40" xfId="0" applyFont="1" applyBorder="1" applyAlignment="1">
      <alignment horizontal="right" vertical="center"/>
    </xf>
    <xf numFmtId="0" fontId="11" fillId="0" borderId="36" xfId="0" applyFont="1" applyBorder="1" applyAlignment="1">
      <alignment horizontal="right" vertical="center"/>
    </xf>
    <xf numFmtId="0" fontId="11" fillId="0" borderId="42" xfId="0" applyFont="1" applyBorder="1" applyAlignment="1">
      <alignment horizontal="right" vertical="center"/>
    </xf>
    <xf numFmtId="44" fontId="3" fillId="2" borderId="7" xfId="1" applyNumberFormat="1" applyFont="1" applyFill="1" applyBorder="1" applyAlignment="1">
      <alignment horizontal="center" vertical="center"/>
    </xf>
    <xf numFmtId="44" fontId="3" fillId="2" borderId="7" xfId="1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2" fontId="3" fillId="2" borderId="37" xfId="0" applyNumberFormat="1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44" fontId="3" fillId="2" borderId="22" xfId="1" applyFont="1" applyFill="1" applyBorder="1" applyAlignment="1">
      <alignment horizontal="center" vertical="center" wrapText="1"/>
    </xf>
    <xf numFmtId="44" fontId="3" fillId="2" borderId="37" xfId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44" fontId="3" fillId="2" borderId="30" xfId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44" fontId="3" fillId="3" borderId="1" xfId="1" applyNumberFormat="1" applyFont="1" applyFill="1" applyBorder="1" applyAlignment="1">
      <alignment horizontal="center" vertical="center"/>
    </xf>
    <xf numFmtId="44" fontId="3" fillId="3" borderId="11" xfId="1" applyNumberFormat="1" applyFont="1" applyFill="1" applyBorder="1" applyAlignment="1">
      <alignment horizontal="center" vertical="center"/>
    </xf>
    <xf numFmtId="44" fontId="3" fillId="3" borderId="1" xfId="1" applyNumberFormat="1" applyFont="1" applyFill="1" applyBorder="1" applyAlignment="1">
      <alignment horizontal="center" vertical="center" wrapText="1"/>
    </xf>
    <xf numFmtId="44" fontId="3" fillId="3" borderId="11" xfId="1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11" xfId="0" applyNumberFormat="1" applyFont="1" applyFill="1" applyBorder="1" applyAlignment="1">
      <alignment horizontal="center" vertical="center"/>
    </xf>
    <xf numFmtId="4" fontId="3" fillId="3" borderId="22" xfId="0" applyNumberFormat="1" applyFont="1" applyFill="1" applyBorder="1" applyAlignment="1">
      <alignment horizontal="center" vertical="center"/>
    </xf>
    <xf numFmtId="4" fontId="3" fillId="3" borderId="37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4" fontId="3" fillId="3" borderId="3" xfId="1" applyNumberFormat="1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</cellXfs>
  <cellStyles count="4">
    <cellStyle name="Moneda" xfId="1" builtinId="4"/>
    <cellStyle name="Moned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W221"/>
  <sheetViews>
    <sheetView view="pageBreakPreview" zoomScale="75" zoomScaleNormal="120" zoomScaleSheetLayoutView="75" workbookViewId="0">
      <selection activeCell="H201" sqref="H201"/>
    </sheetView>
  </sheetViews>
  <sheetFormatPr baseColWidth="10" defaultRowHeight="15" x14ac:dyDescent="0.2"/>
  <cols>
    <col min="1" max="1" width="11.42578125" style="49"/>
    <col min="2" max="2" width="9.42578125" style="49" customWidth="1"/>
    <col min="3" max="3" width="41.5703125" style="78" customWidth="1"/>
    <col min="4" max="4" width="16.42578125" style="49" customWidth="1"/>
    <col min="5" max="5" width="24.28515625" style="49" customWidth="1"/>
    <col min="6" max="6" width="26" style="49" customWidth="1"/>
    <col min="7" max="7" width="23.28515625" style="49" customWidth="1"/>
    <col min="8" max="8" width="23.28515625" style="58" customWidth="1"/>
    <col min="9" max="9" width="19.85546875" style="40" customWidth="1"/>
    <col min="10" max="10" width="16.42578125" style="40" customWidth="1"/>
    <col min="11" max="11" width="11.42578125" style="40" customWidth="1"/>
    <col min="12" max="12" width="13.7109375" style="40" customWidth="1"/>
    <col min="13" max="13" width="11.42578125" style="40" customWidth="1"/>
    <col min="14" max="17" width="11.42578125" style="58" customWidth="1"/>
    <col min="18" max="18" width="13.42578125" style="58" customWidth="1"/>
    <col min="19" max="19" width="21.7109375" style="58" customWidth="1"/>
    <col min="20" max="21" width="17.85546875" style="58" customWidth="1"/>
    <col min="22" max="22" width="11.42578125" style="108" customWidth="1"/>
    <col min="23" max="23" width="11.42578125" style="49" customWidth="1"/>
    <col min="24" max="16384" width="11.42578125" style="49"/>
  </cols>
  <sheetData>
    <row r="1" spans="1:23" x14ac:dyDescent="0.25">
      <c r="A1" s="423" t="s">
        <v>266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</row>
    <row r="2" spans="1:23" x14ac:dyDescent="0.25">
      <c r="A2" s="423" t="s">
        <v>267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</row>
    <row r="3" spans="1:23" x14ac:dyDescent="0.25">
      <c r="A3" s="423" t="s">
        <v>268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</row>
    <row r="4" spans="1:23" x14ac:dyDescent="0.25">
      <c r="A4" s="424" t="s">
        <v>269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</row>
    <row r="5" spans="1:23" ht="15.75" thickBot="1" x14ac:dyDescent="0.3">
      <c r="A5" s="440" t="s">
        <v>432</v>
      </c>
      <c r="B5" s="440"/>
      <c r="C5" s="3"/>
      <c r="D5" s="2"/>
      <c r="E5" s="2"/>
      <c r="F5" s="2"/>
      <c r="G5" s="2"/>
      <c r="H5" s="119"/>
      <c r="I5" s="1"/>
      <c r="J5" s="86"/>
      <c r="K5" s="1"/>
      <c r="L5" s="1"/>
      <c r="M5" s="1"/>
      <c r="N5" s="1"/>
      <c r="O5" s="40"/>
      <c r="P5" s="40"/>
      <c r="V5" s="132"/>
    </row>
    <row r="6" spans="1:23" ht="31.5" customHeight="1" x14ac:dyDescent="0.2">
      <c r="A6" s="427" t="s">
        <v>2</v>
      </c>
      <c r="B6" s="430" t="s">
        <v>3</v>
      </c>
      <c r="C6" s="433" t="s">
        <v>4</v>
      </c>
      <c r="D6" s="436" t="s">
        <v>5</v>
      </c>
      <c r="E6" s="439" t="s">
        <v>6</v>
      </c>
      <c r="F6" s="439"/>
      <c r="G6" s="439"/>
      <c r="H6" s="420" t="s">
        <v>7</v>
      </c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2"/>
    </row>
    <row r="7" spans="1:23" ht="27" customHeight="1" x14ac:dyDescent="0.2">
      <c r="A7" s="428"/>
      <c r="B7" s="431"/>
      <c r="C7" s="434"/>
      <c r="D7" s="437"/>
      <c r="E7" s="443" t="s">
        <v>8</v>
      </c>
      <c r="F7" s="443" t="s">
        <v>9</v>
      </c>
      <c r="G7" s="445" t="s">
        <v>10</v>
      </c>
      <c r="H7" s="425" t="s">
        <v>424</v>
      </c>
      <c r="I7" s="425" t="s">
        <v>425</v>
      </c>
      <c r="J7" s="425" t="s">
        <v>9</v>
      </c>
      <c r="K7" s="434" t="s">
        <v>246</v>
      </c>
      <c r="L7" s="434"/>
      <c r="M7" s="434"/>
      <c r="N7" s="434"/>
      <c r="O7" s="434"/>
      <c r="P7" s="434"/>
      <c r="Q7" s="434"/>
      <c r="R7" s="434"/>
      <c r="S7" s="135"/>
      <c r="T7" s="157"/>
      <c r="U7" s="157"/>
      <c r="V7" s="418" t="s">
        <v>263</v>
      </c>
    </row>
    <row r="8" spans="1:23" ht="27.75" customHeight="1" thickBot="1" x14ac:dyDescent="0.25">
      <c r="A8" s="429"/>
      <c r="B8" s="432"/>
      <c r="C8" s="435"/>
      <c r="D8" s="438"/>
      <c r="E8" s="444"/>
      <c r="F8" s="444"/>
      <c r="G8" s="446"/>
      <c r="H8" s="426"/>
      <c r="I8" s="426"/>
      <c r="J8" s="426"/>
      <c r="K8" s="127" t="s">
        <v>11</v>
      </c>
      <c r="L8" s="127" t="s">
        <v>12</v>
      </c>
      <c r="M8" s="127" t="s">
        <v>13</v>
      </c>
      <c r="N8" s="127" t="s">
        <v>245</v>
      </c>
      <c r="O8" s="127" t="s">
        <v>271</v>
      </c>
      <c r="P8" s="127" t="s">
        <v>399</v>
      </c>
      <c r="Q8" s="127" t="s">
        <v>410</v>
      </c>
      <c r="R8" s="127" t="s">
        <v>409</v>
      </c>
      <c r="S8" s="127" t="s">
        <v>423</v>
      </c>
      <c r="T8" s="155" t="s">
        <v>432</v>
      </c>
      <c r="U8" s="366" t="s">
        <v>442</v>
      </c>
      <c r="V8" s="419"/>
    </row>
    <row r="9" spans="1:23" s="59" customFormat="1" ht="15.75" thickBot="1" x14ac:dyDescent="0.3">
      <c r="A9" s="383" t="s">
        <v>18</v>
      </c>
      <c r="B9" s="384"/>
      <c r="C9" s="385"/>
      <c r="D9" s="384"/>
      <c r="E9" s="384"/>
      <c r="F9" s="384"/>
      <c r="G9" s="384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7"/>
      <c r="S9" s="387"/>
      <c r="T9" s="388"/>
      <c r="U9" s="388"/>
      <c r="V9" s="389"/>
    </row>
    <row r="10" spans="1:23" ht="54.75" customHeight="1" x14ac:dyDescent="0.2">
      <c r="A10" s="71">
        <v>1</v>
      </c>
      <c r="B10" s="72">
        <v>24234</v>
      </c>
      <c r="C10" s="33" t="s">
        <v>0</v>
      </c>
      <c r="D10" s="72" t="s">
        <v>1</v>
      </c>
      <c r="E10" s="73">
        <v>329625000</v>
      </c>
      <c r="F10" s="73">
        <v>280222452</v>
      </c>
      <c r="G10" s="73">
        <v>276177173.57999998</v>
      </c>
      <c r="H10" s="120">
        <v>29</v>
      </c>
      <c r="I10" s="74">
        <v>7.7</v>
      </c>
      <c r="J10" s="74">
        <v>8.6</v>
      </c>
      <c r="K10" s="74">
        <v>0</v>
      </c>
      <c r="L10" s="74">
        <v>0</v>
      </c>
      <c r="M10" s="74">
        <v>0</v>
      </c>
      <c r="N10" s="74">
        <v>2.17</v>
      </c>
      <c r="O10" s="74">
        <v>0</v>
      </c>
      <c r="P10" s="74">
        <v>0</v>
      </c>
      <c r="Q10" s="74">
        <v>2.65</v>
      </c>
      <c r="R10" s="74">
        <v>0.24</v>
      </c>
      <c r="S10" s="74">
        <v>0.15</v>
      </c>
      <c r="T10" s="74">
        <v>0.09</v>
      </c>
      <c r="U10" s="74">
        <v>0.26</v>
      </c>
      <c r="V10" s="400">
        <f>SUM(K10:U10)</f>
        <v>5.5600000000000005</v>
      </c>
      <c r="W10" s="134"/>
    </row>
    <row r="11" spans="1:23" ht="70.5" customHeight="1" x14ac:dyDescent="0.2">
      <c r="A11" s="60">
        <v>2</v>
      </c>
      <c r="B11" s="46">
        <v>60132</v>
      </c>
      <c r="C11" s="34" t="s">
        <v>14</v>
      </c>
      <c r="D11" s="46" t="s">
        <v>1</v>
      </c>
      <c r="E11" s="61">
        <v>150000000</v>
      </c>
      <c r="F11" s="61">
        <v>54400000</v>
      </c>
      <c r="G11" s="61">
        <v>16207005.699999999</v>
      </c>
      <c r="H11" s="121">
        <v>3</v>
      </c>
      <c r="I11" s="48">
        <v>1.67</v>
      </c>
      <c r="J11" s="48">
        <v>0.72</v>
      </c>
      <c r="K11" s="48">
        <v>0</v>
      </c>
      <c r="L11" s="48">
        <v>0</v>
      </c>
      <c r="M11" s="48">
        <v>0</v>
      </c>
      <c r="N11" s="48">
        <v>1.33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01">
        <f>SUM(K11:U11)</f>
        <v>1.33</v>
      </c>
      <c r="W11" s="134"/>
    </row>
    <row r="12" spans="1:23" ht="99.75" x14ac:dyDescent="0.2">
      <c r="A12" s="60">
        <v>3</v>
      </c>
      <c r="B12" s="46">
        <v>130705</v>
      </c>
      <c r="C12" s="34" t="s">
        <v>15</v>
      </c>
      <c r="D12" s="46" t="s">
        <v>1</v>
      </c>
      <c r="E12" s="61">
        <v>190000000</v>
      </c>
      <c r="F12" s="61">
        <v>225417304</v>
      </c>
      <c r="G12" s="61">
        <v>203470217.74000001</v>
      </c>
      <c r="H12" s="121">
        <v>14</v>
      </c>
      <c r="I12" s="48">
        <v>4</v>
      </c>
      <c r="J12" s="48">
        <v>8.42</v>
      </c>
      <c r="K12" s="48">
        <v>0</v>
      </c>
      <c r="L12" s="48">
        <v>1</v>
      </c>
      <c r="M12" s="48">
        <v>1.92</v>
      </c>
      <c r="N12" s="48">
        <v>0.79</v>
      </c>
      <c r="O12" s="48">
        <v>0.27</v>
      </c>
      <c r="P12" s="48">
        <v>0</v>
      </c>
      <c r="Q12" s="48">
        <v>0.35</v>
      </c>
      <c r="R12" s="105">
        <v>1.5</v>
      </c>
      <c r="S12" s="48">
        <v>0.81</v>
      </c>
      <c r="T12" s="48">
        <v>0.34</v>
      </c>
      <c r="U12" s="48">
        <v>3.03</v>
      </c>
      <c r="V12" s="401">
        <f t="shared" ref="V12:V15" si="0">SUM(K12:U12)</f>
        <v>10.01</v>
      </c>
      <c r="W12" s="134"/>
    </row>
    <row r="13" spans="1:23" ht="85.5" x14ac:dyDescent="0.2">
      <c r="A13" s="60">
        <v>4</v>
      </c>
      <c r="B13" s="46">
        <v>171379</v>
      </c>
      <c r="C13" s="34" t="s">
        <v>16</v>
      </c>
      <c r="D13" s="46" t="s">
        <v>1</v>
      </c>
      <c r="E13" s="61">
        <v>500000</v>
      </c>
      <c r="F13" s="61">
        <v>0</v>
      </c>
      <c r="G13" s="61">
        <v>0</v>
      </c>
      <c r="H13" s="121">
        <v>12</v>
      </c>
      <c r="I13" s="48">
        <v>4</v>
      </c>
      <c r="J13" s="48">
        <v>1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01">
        <f t="shared" si="0"/>
        <v>0</v>
      </c>
      <c r="W13" s="134"/>
    </row>
    <row r="14" spans="1:23" ht="42.75" x14ac:dyDescent="0.2">
      <c r="A14" s="60">
        <v>5</v>
      </c>
      <c r="B14" s="46">
        <v>189902</v>
      </c>
      <c r="C14" s="34" t="s">
        <v>17</v>
      </c>
      <c r="D14" s="46" t="s">
        <v>1</v>
      </c>
      <c r="E14" s="61">
        <v>30000000</v>
      </c>
      <c r="F14" s="61">
        <v>0</v>
      </c>
      <c r="G14" s="61">
        <v>0</v>
      </c>
      <c r="H14" s="121">
        <v>31</v>
      </c>
      <c r="I14" s="48">
        <v>15.5</v>
      </c>
      <c r="J14" s="48">
        <v>8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01">
        <f t="shared" si="0"/>
        <v>0</v>
      </c>
      <c r="W14" s="134"/>
    </row>
    <row r="15" spans="1:23" ht="57" x14ac:dyDescent="0.2">
      <c r="A15" s="60">
        <v>6</v>
      </c>
      <c r="B15" s="46">
        <v>221396</v>
      </c>
      <c r="C15" s="34" t="s">
        <v>400</v>
      </c>
      <c r="D15" s="46" t="s">
        <v>1</v>
      </c>
      <c r="E15" s="61">
        <v>0</v>
      </c>
      <c r="F15" s="61"/>
      <c r="G15" s="61">
        <v>0</v>
      </c>
      <c r="H15" s="121">
        <v>80.55</v>
      </c>
      <c r="I15" s="48">
        <v>1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01">
        <f t="shared" si="0"/>
        <v>0</v>
      </c>
      <c r="W15" s="134"/>
    </row>
    <row r="16" spans="1:23" ht="57" x14ac:dyDescent="0.2">
      <c r="A16" s="60">
        <v>7</v>
      </c>
      <c r="B16" s="46">
        <v>221397</v>
      </c>
      <c r="C16" s="34" t="s">
        <v>445</v>
      </c>
      <c r="D16" s="46" t="s">
        <v>1</v>
      </c>
      <c r="E16" s="61">
        <v>0</v>
      </c>
      <c r="F16" s="61">
        <v>100000</v>
      </c>
      <c r="G16" s="61">
        <v>0</v>
      </c>
      <c r="H16" s="121">
        <v>135</v>
      </c>
      <c r="I16" s="48">
        <v>1</v>
      </c>
      <c r="J16" s="48">
        <v>0.06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01">
        <f t="shared" ref="V16" si="1">SUM(K16:U16)</f>
        <v>0</v>
      </c>
      <c r="W16" s="134"/>
    </row>
    <row r="17" spans="1:23" s="68" customFormat="1" x14ac:dyDescent="0.25">
      <c r="A17" s="402"/>
      <c r="B17" s="392"/>
      <c r="C17" s="393"/>
      <c r="D17" s="392"/>
      <c r="E17" s="394">
        <f>SUM(E10:E16)</f>
        <v>700125000</v>
      </c>
      <c r="F17" s="394">
        <f>SUM(F10:F16)</f>
        <v>560139756</v>
      </c>
      <c r="G17" s="394">
        <f>SUM(G10:G16)</f>
        <v>495854397.01999998</v>
      </c>
      <c r="H17" s="391">
        <f>SUM(H10:H16)</f>
        <v>304.55</v>
      </c>
      <c r="I17" s="395"/>
      <c r="J17" s="395"/>
      <c r="K17" s="395"/>
      <c r="L17" s="395"/>
      <c r="M17" s="395"/>
      <c r="N17" s="391"/>
      <c r="O17" s="391"/>
      <c r="P17" s="391"/>
      <c r="Q17" s="391"/>
      <c r="R17" s="391"/>
      <c r="S17" s="391"/>
      <c r="T17" s="391"/>
      <c r="U17" s="391"/>
      <c r="V17" s="401"/>
      <c r="W17" s="134"/>
    </row>
    <row r="18" spans="1:23" x14ac:dyDescent="0.2">
      <c r="A18" s="403" t="s">
        <v>19</v>
      </c>
      <c r="B18" s="396"/>
      <c r="C18" s="393"/>
      <c r="D18" s="396"/>
      <c r="E18" s="397"/>
      <c r="F18" s="397"/>
      <c r="G18" s="397"/>
      <c r="H18" s="48"/>
      <c r="I18" s="398"/>
      <c r="J18" s="398"/>
      <c r="K18" s="398"/>
      <c r="L18" s="398"/>
      <c r="M18" s="398"/>
      <c r="N18" s="48"/>
      <c r="O18" s="48"/>
      <c r="P18" s="48"/>
      <c r="Q18" s="48"/>
      <c r="R18" s="48"/>
      <c r="S18" s="48"/>
      <c r="T18" s="48"/>
      <c r="U18" s="48"/>
      <c r="V18" s="404"/>
      <c r="W18" s="134"/>
    </row>
    <row r="19" spans="1:23" ht="42.75" x14ac:dyDescent="0.2">
      <c r="A19" s="60">
        <v>8</v>
      </c>
      <c r="B19" s="46">
        <v>154599</v>
      </c>
      <c r="C19" s="34" t="s">
        <v>20</v>
      </c>
      <c r="D19" s="46" t="s">
        <v>21</v>
      </c>
      <c r="E19" s="61">
        <v>40000000</v>
      </c>
      <c r="F19" s="61">
        <v>0</v>
      </c>
      <c r="G19" s="61">
        <v>0</v>
      </c>
      <c r="H19" s="121">
        <v>200</v>
      </c>
      <c r="I19" s="48">
        <v>70</v>
      </c>
      <c r="J19" s="48">
        <v>70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01">
        <f>SUM(K19:U19)</f>
        <v>0</v>
      </c>
      <c r="W19" s="134"/>
    </row>
    <row r="20" spans="1:23" ht="57" x14ac:dyDescent="0.2">
      <c r="A20" s="60">
        <f>A19+1</f>
        <v>9</v>
      </c>
      <c r="B20" s="46">
        <v>189823</v>
      </c>
      <c r="C20" s="34" t="s">
        <v>22</v>
      </c>
      <c r="D20" s="46" t="s">
        <v>21</v>
      </c>
      <c r="E20" s="61">
        <v>500000</v>
      </c>
      <c r="F20" s="61">
        <v>0</v>
      </c>
      <c r="G20" s="61">
        <v>0</v>
      </c>
      <c r="H20" s="121">
        <v>123</v>
      </c>
      <c r="I20" s="48">
        <v>53</v>
      </c>
      <c r="J20" s="48">
        <v>1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01">
        <f t="shared" ref="V20:V22" si="2">SUM(K20:U20)</f>
        <v>0</v>
      </c>
      <c r="W20" s="134"/>
    </row>
    <row r="21" spans="1:23" ht="57" x14ac:dyDescent="0.2">
      <c r="A21" s="60">
        <f>A20+1</f>
        <v>10</v>
      </c>
      <c r="B21" s="46">
        <v>189831</v>
      </c>
      <c r="C21" s="34" t="s">
        <v>23</v>
      </c>
      <c r="D21" s="46" t="s">
        <v>21</v>
      </c>
      <c r="E21" s="61">
        <v>250000</v>
      </c>
      <c r="F21" s="61">
        <v>0</v>
      </c>
      <c r="G21" s="61">
        <v>0</v>
      </c>
      <c r="H21" s="121">
        <v>126</v>
      </c>
      <c r="I21" s="48">
        <v>126</v>
      </c>
      <c r="J21" s="48">
        <v>1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01">
        <f t="shared" si="2"/>
        <v>0</v>
      </c>
      <c r="W21" s="134"/>
    </row>
    <row r="22" spans="1:23" ht="28.5" x14ac:dyDescent="0.2">
      <c r="A22" s="60">
        <f>A21+1</f>
        <v>11</v>
      </c>
      <c r="B22" s="46">
        <v>210328</v>
      </c>
      <c r="C22" s="34" t="s">
        <v>367</v>
      </c>
      <c r="D22" s="46" t="s">
        <v>21</v>
      </c>
      <c r="E22" s="61">
        <v>0</v>
      </c>
      <c r="F22" s="61">
        <v>8100000</v>
      </c>
      <c r="G22" s="61">
        <v>0</v>
      </c>
      <c r="H22" s="121">
        <v>99.62</v>
      </c>
      <c r="I22" s="48">
        <v>33</v>
      </c>
      <c r="J22" s="48">
        <v>33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01">
        <f t="shared" si="2"/>
        <v>0</v>
      </c>
      <c r="W22" s="134"/>
    </row>
    <row r="23" spans="1:23" x14ac:dyDescent="0.25">
      <c r="A23" s="405"/>
      <c r="B23" s="397"/>
      <c r="C23" s="46"/>
      <c r="D23" s="397"/>
      <c r="E23" s="394">
        <f t="shared" ref="E23:G23" si="3">SUM(E19:E22)</f>
        <v>40750000</v>
      </c>
      <c r="F23" s="394">
        <f t="shared" si="3"/>
        <v>8100000</v>
      </c>
      <c r="G23" s="394">
        <f t="shared" si="3"/>
        <v>0</v>
      </c>
      <c r="H23" s="391">
        <f>SUM(H19:H22)</f>
        <v>548.62</v>
      </c>
      <c r="I23" s="395"/>
      <c r="J23" s="395"/>
      <c r="K23" s="395"/>
      <c r="L23" s="395"/>
      <c r="M23" s="395"/>
      <c r="N23" s="395"/>
      <c r="O23" s="395"/>
      <c r="P23" s="395"/>
      <c r="Q23" s="391"/>
      <c r="R23" s="391"/>
      <c r="S23" s="391"/>
      <c r="T23" s="391"/>
      <c r="U23" s="391"/>
      <c r="V23" s="401"/>
      <c r="W23" s="134"/>
    </row>
    <row r="24" spans="1:23" x14ac:dyDescent="0.2">
      <c r="A24" s="403" t="s">
        <v>19</v>
      </c>
      <c r="B24" s="397"/>
      <c r="C24" s="46"/>
      <c r="D24" s="397"/>
      <c r="E24" s="397"/>
      <c r="F24" s="397"/>
      <c r="G24" s="397"/>
      <c r="H24" s="48"/>
      <c r="I24" s="398"/>
      <c r="J24" s="398"/>
      <c r="K24" s="398"/>
      <c r="L24" s="398"/>
      <c r="M24" s="398"/>
      <c r="N24" s="48"/>
      <c r="O24" s="48"/>
      <c r="P24" s="48"/>
      <c r="Q24" s="48"/>
      <c r="R24" s="48"/>
      <c r="S24" s="48"/>
      <c r="T24" s="48"/>
      <c r="U24" s="48"/>
      <c r="V24" s="404"/>
      <c r="W24" s="134"/>
    </row>
    <row r="25" spans="1:23" ht="28.5" x14ac:dyDescent="0.2">
      <c r="A25" s="60">
        <v>12</v>
      </c>
      <c r="B25" s="46">
        <v>136547</v>
      </c>
      <c r="C25" s="34" t="s">
        <v>24</v>
      </c>
      <c r="D25" s="46" t="s">
        <v>25</v>
      </c>
      <c r="E25" s="61">
        <v>1200000</v>
      </c>
      <c r="F25" s="61">
        <v>0</v>
      </c>
      <c r="G25" s="61">
        <v>0</v>
      </c>
      <c r="H25" s="121">
        <v>1</v>
      </c>
      <c r="I25" s="48">
        <v>1</v>
      </c>
      <c r="J25" s="48">
        <v>1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01">
        <f>SUM(K25:U25)</f>
        <v>0</v>
      </c>
      <c r="W25" s="134"/>
    </row>
    <row r="26" spans="1:23" x14ac:dyDescent="0.25">
      <c r="A26" s="402"/>
      <c r="B26" s="392"/>
      <c r="C26" s="393"/>
      <c r="D26" s="392"/>
      <c r="E26" s="102">
        <f>+E25</f>
        <v>1200000</v>
      </c>
      <c r="F26" s="102">
        <f>+F25</f>
        <v>0</v>
      </c>
      <c r="G26" s="102">
        <f>+G25</f>
        <v>0</v>
      </c>
      <c r="H26" s="399">
        <v>1</v>
      </c>
      <c r="I26" s="395"/>
      <c r="J26" s="395"/>
      <c r="K26" s="391"/>
      <c r="L26" s="391"/>
      <c r="M26" s="391"/>
      <c r="N26" s="391"/>
      <c r="O26" s="391"/>
      <c r="P26" s="391"/>
      <c r="Q26" s="391"/>
      <c r="R26" s="391"/>
      <c r="S26" s="391"/>
      <c r="T26" s="391"/>
      <c r="U26" s="391"/>
      <c r="V26" s="401"/>
      <c r="W26" s="134"/>
    </row>
    <row r="27" spans="1:23" x14ac:dyDescent="0.2">
      <c r="A27" s="403" t="s">
        <v>26</v>
      </c>
      <c r="B27" s="397"/>
      <c r="C27" s="46"/>
      <c r="D27" s="397"/>
      <c r="E27" s="397"/>
      <c r="F27" s="397"/>
      <c r="G27" s="397"/>
      <c r="H27" s="48"/>
      <c r="I27" s="398"/>
      <c r="J27" s="398"/>
      <c r="K27" s="398"/>
      <c r="L27" s="398"/>
      <c r="M27" s="398"/>
      <c r="N27" s="48"/>
      <c r="O27" s="48"/>
      <c r="P27" s="48"/>
      <c r="Q27" s="48"/>
      <c r="R27" s="48"/>
      <c r="S27" s="48"/>
      <c r="T27" s="48"/>
      <c r="U27" s="48"/>
      <c r="V27" s="404"/>
      <c r="W27" s="134"/>
    </row>
    <row r="28" spans="1:23" ht="51.75" customHeight="1" x14ac:dyDescent="0.2">
      <c r="A28" s="60">
        <v>13</v>
      </c>
      <c r="B28" s="46">
        <v>190098</v>
      </c>
      <c r="C28" s="34" t="s">
        <v>27</v>
      </c>
      <c r="D28" s="46" t="s">
        <v>21</v>
      </c>
      <c r="E28" s="61">
        <v>40000000</v>
      </c>
      <c r="F28" s="61">
        <v>0</v>
      </c>
      <c r="G28" s="61">
        <v>0</v>
      </c>
      <c r="H28" s="121">
        <v>3</v>
      </c>
      <c r="I28" s="48">
        <v>0.6</v>
      </c>
      <c r="J28" s="48">
        <v>1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01">
        <f t="shared" ref="V28:V31" si="4">SUM(K28:U28)</f>
        <v>0</v>
      </c>
      <c r="W28" s="134"/>
    </row>
    <row r="29" spans="1:23" ht="48.75" customHeight="1" x14ac:dyDescent="0.2">
      <c r="A29" s="60">
        <f>A28+1</f>
        <v>14</v>
      </c>
      <c r="B29" s="46">
        <v>209134</v>
      </c>
      <c r="C29" s="34" t="s">
        <v>28</v>
      </c>
      <c r="D29" s="46" t="s">
        <v>21</v>
      </c>
      <c r="E29" s="61">
        <v>0</v>
      </c>
      <c r="F29" s="61">
        <v>2459861</v>
      </c>
      <c r="G29" s="61">
        <v>2213874.81</v>
      </c>
      <c r="H29" s="121">
        <v>150</v>
      </c>
      <c r="I29" s="48">
        <v>1</v>
      </c>
      <c r="J29" s="48">
        <v>2.0099999999999998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0.7</v>
      </c>
      <c r="R29" s="48">
        <v>0</v>
      </c>
      <c r="S29" s="48">
        <v>0</v>
      </c>
      <c r="T29" s="48">
        <v>0</v>
      </c>
      <c r="U29" s="48">
        <v>0</v>
      </c>
      <c r="V29" s="401">
        <f t="shared" si="4"/>
        <v>0.7</v>
      </c>
      <c r="W29" s="134"/>
    </row>
    <row r="30" spans="1:23" ht="48.75" customHeight="1" x14ac:dyDescent="0.2">
      <c r="A30" s="60">
        <f>A29+1</f>
        <v>15</v>
      </c>
      <c r="B30" s="46">
        <v>209196</v>
      </c>
      <c r="C30" s="34" t="s">
        <v>444</v>
      </c>
      <c r="D30" s="46" t="s">
        <v>21</v>
      </c>
      <c r="E30" s="61">
        <v>0</v>
      </c>
      <c r="F30" s="61">
        <v>100000</v>
      </c>
      <c r="G30" s="61">
        <v>0</v>
      </c>
      <c r="H30" s="121">
        <v>1500</v>
      </c>
      <c r="I30" s="48">
        <v>41</v>
      </c>
      <c r="J30" s="48">
        <v>1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01">
        <f t="shared" ref="V30" si="5">SUM(K30:U30)</f>
        <v>0</v>
      </c>
      <c r="W30" s="134"/>
    </row>
    <row r="31" spans="1:23" ht="55.5" customHeight="1" x14ac:dyDescent="0.2">
      <c r="A31" s="60">
        <f>A30+1</f>
        <v>16</v>
      </c>
      <c r="B31" s="46">
        <v>209418</v>
      </c>
      <c r="C31" s="34" t="s">
        <v>29</v>
      </c>
      <c r="D31" s="46" t="s">
        <v>21</v>
      </c>
      <c r="E31" s="61">
        <v>0</v>
      </c>
      <c r="F31" s="61">
        <v>2800000</v>
      </c>
      <c r="G31" s="61">
        <v>785558.58</v>
      </c>
      <c r="H31" s="121">
        <v>600</v>
      </c>
      <c r="I31" s="48">
        <v>1</v>
      </c>
      <c r="J31" s="48">
        <v>1.02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0.36</v>
      </c>
      <c r="T31" s="48">
        <v>0</v>
      </c>
      <c r="U31" s="48">
        <v>0</v>
      </c>
      <c r="V31" s="401">
        <f t="shared" si="4"/>
        <v>0.36</v>
      </c>
      <c r="W31" s="134"/>
    </row>
    <row r="32" spans="1:23" x14ac:dyDescent="0.25">
      <c r="A32" s="405"/>
      <c r="B32" s="397"/>
      <c r="C32" s="46"/>
      <c r="D32" s="397"/>
      <c r="E32" s="394">
        <f t="shared" ref="E32:H32" si="6">SUM(E28:E31)</f>
        <v>40000000</v>
      </c>
      <c r="F32" s="394">
        <f t="shared" si="6"/>
        <v>5359861</v>
      </c>
      <c r="G32" s="394">
        <f t="shared" si="6"/>
        <v>2999433.39</v>
      </c>
      <c r="H32" s="391">
        <f t="shared" si="6"/>
        <v>2253</v>
      </c>
      <c r="I32" s="395"/>
      <c r="J32" s="395"/>
      <c r="K32" s="395"/>
      <c r="L32" s="395"/>
      <c r="M32" s="395"/>
      <c r="N32" s="391"/>
      <c r="O32" s="391"/>
      <c r="P32" s="391"/>
      <c r="Q32" s="391"/>
      <c r="R32" s="391"/>
      <c r="S32" s="391"/>
      <c r="T32" s="391"/>
      <c r="U32" s="391"/>
      <c r="V32" s="401"/>
      <c r="W32" s="134"/>
    </row>
    <row r="33" spans="1:23" x14ac:dyDescent="0.2">
      <c r="A33" s="403" t="s">
        <v>30</v>
      </c>
      <c r="B33" s="397"/>
      <c r="C33" s="46"/>
      <c r="D33" s="397"/>
      <c r="E33" s="397"/>
      <c r="F33" s="397"/>
      <c r="G33" s="397"/>
      <c r="H33" s="48"/>
      <c r="I33" s="398"/>
      <c r="J33" s="398"/>
      <c r="K33" s="398"/>
      <c r="L33" s="398"/>
      <c r="M33" s="398"/>
      <c r="N33" s="48"/>
      <c r="O33" s="48"/>
      <c r="P33" s="48"/>
      <c r="Q33" s="48"/>
      <c r="R33" s="48"/>
      <c r="S33" s="48"/>
      <c r="T33" s="48"/>
      <c r="U33" s="48"/>
      <c r="V33" s="404"/>
      <c r="W33" s="134"/>
    </row>
    <row r="34" spans="1:23" ht="85.5" x14ac:dyDescent="0.2">
      <c r="A34" s="60">
        <v>17</v>
      </c>
      <c r="B34" s="46">
        <v>4332</v>
      </c>
      <c r="C34" s="34" t="s">
        <v>31</v>
      </c>
      <c r="D34" s="46" t="s">
        <v>1</v>
      </c>
      <c r="E34" s="61">
        <v>10000000</v>
      </c>
      <c r="F34" s="61">
        <v>0</v>
      </c>
      <c r="G34" s="61">
        <v>0</v>
      </c>
      <c r="H34" s="121">
        <v>14</v>
      </c>
      <c r="I34" s="48">
        <v>6.8</v>
      </c>
      <c r="J34" s="48">
        <v>7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01">
        <f t="shared" ref="V34:V63" si="7">SUM(K34:U34)</f>
        <v>0</v>
      </c>
      <c r="W34" s="134"/>
    </row>
    <row r="35" spans="1:23" ht="42.75" x14ac:dyDescent="0.2">
      <c r="A35" s="60">
        <f>A34+1</f>
        <v>18</v>
      </c>
      <c r="B35" s="46">
        <v>37474</v>
      </c>
      <c r="C35" s="34" t="s">
        <v>32</v>
      </c>
      <c r="D35" s="46" t="s">
        <v>1</v>
      </c>
      <c r="E35" s="61">
        <v>25000000</v>
      </c>
      <c r="F35" s="61">
        <v>0</v>
      </c>
      <c r="G35" s="61">
        <v>0</v>
      </c>
      <c r="H35" s="121">
        <v>4.3499999999999996</v>
      </c>
      <c r="I35" s="48">
        <v>1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01">
        <f t="shared" si="7"/>
        <v>0</v>
      </c>
      <c r="W35" s="134"/>
    </row>
    <row r="36" spans="1:23" ht="42.75" x14ac:dyDescent="0.2">
      <c r="A36" s="60">
        <f>A35+1</f>
        <v>19</v>
      </c>
      <c r="B36" s="46">
        <v>149860</v>
      </c>
      <c r="C36" s="34" t="s">
        <v>247</v>
      </c>
      <c r="D36" s="46" t="s">
        <v>1</v>
      </c>
      <c r="E36" s="61">
        <v>0</v>
      </c>
      <c r="F36" s="61">
        <v>31115210</v>
      </c>
      <c r="G36" s="61">
        <v>30630284.969999999</v>
      </c>
      <c r="H36" s="121">
        <v>15.2</v>
      </c>
      <c r="I36" s="48">
        <v>8.9</v>
      </c>
      <c r="J36" s="48">
        <v>9.43</v>
      </c>
      <c r="K36" s="48">
        <v>0</v>
      </c>
      <c r="L36" s="48">
        <v>0</v>
      </c>
      <c r="M36" s="48">
        <v>0</v>
      </c>
      <c r="N36" s="48">
        <v>5.96</v>
      </c>
      <c r="O36" s="48">
        <v>0.01</v>
      </c>
      <c r="P36" s="48">
        <v>0</v>
      </c>
      <c r="Q36" s="48">
        <v>0.19</v>
      </c>
      <c r="R36" s="105">
        <v>1.84</v>
      </c>
      <c r="S36" s="48">
        <v>0.86</v>
      </c>
      <c r="T36" s="48">
        <v>0.82</v>
      </c>
      <c r="U36" s="48">
        <v>0</v>
      </c>
      <c r="V36" s="401">
        <f t="shared" si="7"/>
        <v>9.68</v>
      </c>
      <c r="W36" s="134"/>
    </row>
    <row r="37" spans="1:23" ht="57" x14ac:dyDescent="0.2">
      <c r="A37" s="60">
        <f t="shared" ref="A37:A90" si="8">A36+1</f>
        <v>20</v>
      </c>
      <c r="B37" s="46">
        <v>201976</v>
      </c>
      <c r="C37" s="34" t="s">
        <v>33</v>
      </c>
      <c r="D37" s="46" t="s">
        <v>1</v>
      </c>
      <c r="E37" s="61">
        <v>0</v>
      </c>
      <c r="F37" s="61">
        <v>80234678</v>
      </c>
      <c r="G37" s="61">
        <v>71696590.019999996</v>
      </c>
      <c r="H37" s="121">
        <v>38</v>
      </c>
      <c r="I37" s="48">
        <v>19</v>
      </c>
      <c r="J37" s="48">
        <v>25.07</v>
      </c>
      <c r="K37" s="48">
        <v>0</v>
      </c>
      <c r="L37" s="48">
        <v>0</v>
      </c>
      <c r="M37" s="48">
        <v>0</v>
      </c>
      <c r="N37" s="48">
        <v>4.8099999999999996</v>
      </c>
      <c r="O37" s="48">
        <v>2.2200000000000002</v>
      </c>
      <c r="P37" s="48">
        <v>1.92</v>
      </c>
      <c r="Q37" s="48">
        <v>1.97</v>
      </c>
      <c r="R37" s="105">
        <v>3.47</v>
      </c>
      <c r="S37" s="48">
        <v>2.59</v>
      </c>
      <c r="T37" s="48">
        <v>2.33</v>
      </c>
      <c r="U37" s="48">
        <v>0</v>
      </c>
      <c r="V37" s="401">
        <f t="shared" si="7"/>
        <v>19.310000000000002</v>
      </c>
      <c r="W37" s="134"/>
    </row>
    <row r="38" spans="1:23" ht="57" x14ac:dyDescent="0.2">
      <c r="A38" s="60">
        <f t="shared" si="8"/>
        <v>21</v>
      </c>
      <c r="B38" s="46">
        <v>207422</v>
      </c>
      <c r="C38" s="34" t="s">
        <v>34</v>
      </c>
      <c r="D38" s="46" t="s">
        <v>1</v>
      </c>
      <c r="E38" s="61">
        <v>0</v>
      </c>
      <c r="F38" s="61">
        <v>34320005</v>
      </c>
      <c r="G38" s="61">
        <v>31332713.57</v>
      </c>
      <c r="H38" s="121">
        <v>13</v>
      </c>
      <c r="I38" s="48">
        <v>7.6</v>
      </c>
      <c r="J38" s="48">
        <v>10.84</v>
      </c>
      <c r="K38" s="48">
        <v>0</v>
      </c>
      <c r="L38" s="48">
        <v>0</v>
      </c>
      <c r="M38" s="48">
        <v>0</v>
      </c>
      <c r="N38" s="48">
        <v>3.16</v>
      </c>
      <c r="O38" s="48">
        <v>1.86</v>
      </c>
      <c r="P38" s="48">
        <v>2.73</v>
      </c>
      <c r="Q38" s="48">
        <v>1.61</v>
      </c>
      <c r="R38" s="105">
        <v>0.03</v>
      </c>
      <c r="S38" s="48">
        <v>0.01</v>
      </c>
      <c r="T38" s="48">
        <v>0.08</v>
      </c>
      <c r="U38" s="48">
        <v>0</v>
      </c>
      <c r="V38" s="401">
        <f t="shared" si="7"/>
        <v>9.4799999999999986</v>
      </c>
      <c r="W38" s="134"/>
    </row>
    <row r="39" spans="1:23" ht="42.75" x14ac:dyDescent="0.2">
      <c r="A39" s="60">
        <f t="shared" si="8"/>
        <v>22</v>
      </c>
      <c r="B39" s="46">
        <v>207434</v>
      </c>
      <c r="C39" s="34" t="s">
        <v>35</v>
      </c>
      <c r="D39" s="46" t="s">
        <v>1</v>
      </c>
      <c r="E39" s="61">
        <v>0</v>
      </c>
      <c r="F39" s="61">
        <v>8812309</v>
      </c>
      <c r="G39" s="61">
        <v>7812308.2800000003</v>
      </c>
      <c r="H39" s="121">
        <v>13</v>
      </c>
      <c r="I39" s="48">
        <v>7.6</v>
      </c>
      <c r="J39" s="48">
        <v>4.1900000000000004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0.3</v>
      </c>
      <c r="Q39" s="48">
        <v>0.14000000000000001</v>
      </c>
      <c r="R39" s="105">
        <v>2.88</v>
      </c>
      <c r="S39" s="48">
        <v>0.28000000000000003</v>
      </c>
      <c r="T39" s="48">
        <v>0.35</v>
      </c>
      <c r="U39" s="48">
        <v>0.4</v>
      </c>
      <c r="V39" s="401">
        <f t="shared" si="7"/>
        <v>4.3499999999999996</v>
      </c>
      <c r="W39" s="134"/>
    </row>
    <row r="40" spans="1:23" ht="57" x14ac:dyDescent="0.2">
      <c r="A40" s="60">
        <f t="shared" si="8"/>
        <v>23</v>
      </c>
      <c r="B40" s="46">
        <v>207590</v>
      </c>
      <c r="C40" s="34" t="s">
        <v>36</v>
      </c>
      <c r="D40" s="46" t="s">
        <v>1</v>
      </c>
      <c r="E40" s="61">
        <v>0</v>
      </c>
      <c r="F40" s="61">
        <v>106085710</v>
      </c>
      <c r="G40" s="61">
        <v>85085709.430000007</v>
      </c>
      <c r="H40" s="121">
        <v>30</v>
      </c>
      <c r="I40" s="48">
        <v>17.5</v>
      </c>
      <c r="J40" s="48">
        <v>35.36</v>
      </c>
      <c r="K40" s="48">
        <v>0</v>
      </c>
      <c r="L40" s="48">
        <v>0</v>
      </c>
      <c r="M40" s="48">
        <v>0</v>
      </c>
      <c r="N40" s="48">
        <v>0</v>
      </c>
      <c r="O40" s="48">
        <v>0.35</v>
      </c>
      <c r="P40" s="48">
        <v>3.32</v>
      </c>
      <c r="Q40" s="48">
        <v>7.54</v>
      </c>
      <c r="R40" s="105">
        <v>1.17</v>
      </c>
      <c r="S40" s="48">
        <v>0.05</v>
      </c>
      <c r="T40" s="48">
        <v>0</v>
      </c>
      <c r="U40" s="48">
        <v>0.04</v>
      </c>
      <c r="V40" s="401">
        <f t="shared" si="7"/>
        <v>12.47</v>
      </c>
      <c r="W40" s="134"/>
    </row>
    <row r="41" spans="1:23" ht="57" x14ac:dyDescent="0.2">
      <c r="A41" s="60">
        <f t="shared" si="8"/>
        <v>24</v>
      </c>
      <c r="B41" s="46">
        <v>207592</v>
      </c>
      <c r="C41" s="34" t="s">
        <v>37</v>
      </c>
      <c r="D41" s="46" t="s">
        <v>1</v>
      </c>
      <c r="E41" s="61">
        <v>0</v>
      </c>
      <c r="F41" s="61">
        <v>20349345</v>
      </c>
      <c r="G41" s="61">
        <v>16477090.220000001</v>
      </c>
      <c r="H41" s="121">
        <v>9</v>
      </c>
      <c r="I41" s="48">
        <v>4.2</v>
      </c>
      <c r="J41" s="48">
        <v>6.36</v>
      </c>
      <c r="K41" s="48">
        <v>0</v>
      </c>
      <c r="L41" s="48">
        <v>0</v>
      </c>
      <c r="M41" s="48">
        <v>0</v>
      </c>
      <c r="N41" s="48">
        <v>0.78</v>
      </c>
      <c r="O41" s="48">
        <v>0</v>
      </c>
      <c r="P41" s="48">
        <v>1.8</v>
      </c>
      <c r="Q41" s="48">
        <v>0.4</v>
      </c>
      <c r="R41" s="48">
        <v>0</v>
      </c>
      <c r="S41" s="48">
        <v>2.1800000000000002</v>
      </c>
      <c r="T41" s="48">
        <v>0</v>
      </c>
      <c r="U41" s="48">
        <v>0</v>
      </c>
      <c r="V41" s="401">
        <f t="shared" si="7"/>
        <v>5.16</v>
      </c>
      <c r="W41" s="134"/>
    </row>
    <row r="42" spans="1:23" ht="42.75" x14ac:dyDescent="0.2">
      <c r="A42" s="60">
        <f t="shared" si="8"/>
        <v>25</v>
      </c>
      <c r="B42" s="46">
        <v>207593</v>
      </c>
      <c r="C42" s="34" t="s">
        <v>38</v>
      </c>
      <c r="D42" s="46" t="s">
        <v>1</v>
      </c>
      <c r="E42" s="61">
        <v>0</v>
      </c>
      <c r="F42" s="61">
        <v>15000000</v>
      </c>
      <c r="G42" s="61">
        <v>4392002.74</v>
      </c>
      <c r="H42" s="121">
        <v>13</v>
      </c>
      <c r="I42" s="48">
        <v>8.6999999999999993</v>
      </c>
      <c r="J42" s="48">
        <v>4.6900000000000004</v>
      </c>
      <c r="K42" s="48">
        <v>0</v>
      </c>
      <c r="L42" s="48">
        <v>0</v>
      </c>
      <c r="M42" s="48">
        <v>0</v>
      </c>
      <c r="N42" s="48">
        <v>0</v>
      </c>
      <c r="O42" s="48">
        <v>1.07</v>
      </c>
      <c r="P42" s="48">
        <v>0</v>
      </c>
      <c r="Q42" s="48">
        <v>0.32</v>
      </c>
      <c r="R42" s="48">
        <v>0</v>
      </c>
      <c r="S42" s="48">
        <v>0</v>
      </c>
      <c r="T42" s="48">
        <v>0</v>
      </c>
      <c r="U42" s="48">
        <v>0</v>
      </c>
      <c r="V42" s="401">
        <f t="shared" si="7"/>
        <v>1.3900000000000001</v>
      </c>
      <c r="W42" s="134"/>
    </row>
    <row r="43" spans="1:23" ht="42.75" x14ac:dyDescent="0.2">
      <c r="A43" s="60">
        <f t="shared" si="8"/>
        <v>26</v>
      </c>
      <c r="B43" s="46">
        <v>207594</v>
      </c>
      <c r="C43" s="34" t="s">
        <v>39</v>
      </c>
      <c r="D43" s="46" t="s">
        <v>1</v>
      </c>
      <c r="E43" s="61">
        <v>0</v>
      </c>
      <c r="F43" s="61">
        <v>23726673</v>
      </c>
      <c r="G43" s="61">
        <v>13748354.439999999</v>
      </c>
      <c r="H43" s="121">
        <v>7</v>
      </c>
      <c r="I43" s="48">
        <v>3.5</v>
      </c>
      <c r="J43" s="48">
        <v>7.66</v>
      </c>
      <c r="K43" s="48">
        <v>0</v>
      </c>
      <c r="L43" s="48">
        <v>0</v>
      </c>
      <c r="M43" s="48">
        <v>0</v>
      </c>
      <c r="N43" s="48">
        <v>0.6</v>
      </c>
      <c r="O43" s="48">
        <v>1.17</v>
      </c>
      <c r="P43" s="48">
        <v>0</v>
      </c>
      <c r="Q43" s="48">
        <v>1.3</v>
      </c>
      <c r="R43" s="105">
        <v>0.1</v>
      </c>
      <c r="S43" s="48">
        <v>0.13</v>
      </c>
      <c r="T43" s="48">
        <v>0.02</v>
      </c>
      <c r="U43" s="48">
        <v>0</v>
      </c>
      <c r="V43" s="401">
        <f t="shared" si="7"/>
        <v>3.3200000000000003</v>
      </c>
      <c r="W43" s="134"/>
    </row>
    <row r="44" spans="1:23" ht="42.75" x14ac:dyDescent="0.2">
      <c r="A44" s="60">
        <f t="shared" si="8"/>
        <v>27</v>
      </c>
      <c r="B44" s="46">
        <v>208025</v>
      </c>
      <c r="C44" s="34" t="s">
        <v>39</v>
      </c>
      <c r="D44" s="46" t="s">
        <v>1</v>
      </c>
      <c r="E44" s="61">
        <v>0</v>
      </c>
      <c r="F44" s="61">
        <v>20274701</v>
      </c>
      <c r="G44" s="61">
        <v>17454866.219999999</v>
      </c>
      <c r="H44" s="121">
        <v>7</v>
      </c>
      <c r="I44" s="48">
        <v>4.08</v>
      </c>
      <c r="J44" s="48">
        <v>6.34</v>
      </c>
      <c r="K44" s="48">
        <v>0</v>
      </c>
      <c r="L44" s="48">
        <v>0</v>
      </c>
      <c r="M44" s="48">
        <v>0</v>
      </c>
      <c r="N44" s="48">
        <v>0.15</v>
      </c>
      <c r="O44" s="48">
        <v>0.64</v>
      </c>
      <c r="P44" s="48">
        <v>0</v>
      </c>
      <c r="Q44" s="48">
        <v>0.87</v>
      </c>
      <c r="R44" s="105">
        <v>2.2400000000000002</v>
      </c>
      <c r="S44" s="48">
        <v>1.02</v>
      </c>
      <c r="T44" s="48">
        <v>0</v>
      </c>
      <c r="U44" s="48">
        <v>0.01</v>
      </c>
      <c r="V44" s="401">
        <f t="shared" si="7"/>
        <v>4.93</v>
      </c>
      <c r="W44" s="134"/>
    </row>
    <row r="45" spans="1:23" ht="42.75" x14ac:dyDescent="0.2">
      <c r="A45" s="60">
        <f t="shared" si="8"/>
        <v>28</v>
      </c>
      <c r="B45" s="46">
        <v>208415</v>
      </c>
      <c r="C45" s="34" t="s">
        <v>446</v>
      </c>
      <c r="D45" s="46" t="s">
        <v>1</v>
      </c>
      <c r="E45" s="61">
        <v>0</v>
      </c>
      <c r="F45" s="61">
        <v>1300000</v>
      </c>
      <c r="G45" s="61">
        <v>0</v>
      </c>
      <c r="H45" s="121">
        <v>19</v>
      </c>
      <c r="I45" s="48">
        <v>0.56999999999999995</v>
      </c>
      <c r="J45" s="48">
        <v>0.59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01">
        <f t="shared" ref="V45" si="9">SUM(K45:U45)</f>
        <v>0</v>
      </c>
      <c r="W45" s="134"/>
    </row>
    <row r="46" spans="1:23" ht="71.25" x14ac:dyDescent="0.2">
      <c r="A46" s="60">
        <f t="shared" si="8"/>
        <v>29</v>
      </c>
      <c r="B46" s="46">
        <v>208416</v>
      </c>
      <c r="C46" s="34" t="s">
        <v>40</v>
      </c>
      <c r="D46" s="46" t="s">
        <v>1</v>
      </c>
      <c r="E46" s="61">
        <v>0</v>
      </c>
      <c r="F46" s="61">
        <v>10385653</v>
      </c>
      <c r="G46" s="61">
        <v>9437361.9499999993</v>
      </c>
      <c r="H46" s="121">
        <v>6.7</v>
      </c>
      <c r="I46" s="48">
        <v>6.7</v>
      </c>
      <c r="J46" s="48">
        <v>3.24</v>
      </c>
      <c r="K46" s="48">
        <v>0</v>
      </c>
      <c r="L46" s="48">
        <v>0</v>
      </c>
      <c r="M46" s="48">
        <v>0</v>
      </c>
      <c r="N46" s="48">
        <v>0</v>
      </c>
      <c r="O46" s="48">
        <v>0.75</v>
      </c>
      <c r="P46" s="48">
        <v>0</v>
      </c>
      <c r="Q46" s="48">
        <v>0.43</v>
      </c>
      <c r="R46" s="105">
        <v>0.03</v>
      </c>
      <c r="S46" s="48">
        <v>0.75</v>
      </c>
      <c r="T46" s="48">
        <v>0.11</v>
      </c>
      <c r="U46" s="48">
        <v>0</v>
      </c>
      <c r="V46" s="401">
        <f t="shared" si="7"/>
        <v>2.0699999999999998</v>
      </c>
      <c r="W46" s="134"/>
    </row>
    <row r="47" spans="1:23" ht="42.75" x14ac:dyDescent="0.2">
      <c r="A47" s="60">
        <f t="shared" si="8"/>
        <v>30</v>
      </c>
      <c r="B47" s="46">
        <v>208419</v>
      </c>
      <c r="C47" s="34" t="s">
        <v>248</v>
      </c>
      <c r="D47" s="46" t="s">
        <v>1</v>
      </c>
      <c r="E47" s="61">
        <v>0</v>
      </c>
      <c r="F47" s="61">
        <v>26031463</v>
      </c>
      <c r="G47" s="61">
        <v>19415704.629999999</v>
      </c>
      <c r="H47" s="121">
        <v>14.85</v>
      </c>
      <c r="I47" s="48">
        <v>9.9</v>
      </c>
      <c r="J47" s="48">
        <v>15.58</v>
      </c>
      <c r="K47" s="48">
        <v>0</v>
      </c>
      <c r="L47" s="48">
        <v>0</v>
      </c>
      <c r="M47" s="48">
        <v>0</v>
      </c>
      <c r="N47" s="48">
        <v>8.39</v>
      </c>
      <c r="O47" s="48">
        <v>0</v>
      </c>
      <c r="P47" s="48">
        <v>0</v>
      </c>
      <c r="Q47" s="48">
        <v>0.24</v>
      </c>
      <c r="R47" s="48">
        <v>0</v>
      </c>
      <c r="S47" s="48">
        <v>0.25</v>
      </c>
      <c r="T47" s="48">
        <v>0</v>
      </c>
      <c r="U47" s="48">
        <v>0</v>
      </c>
      <c r="V47" s="401">
        <f t="shared" si="7"/>
        <v>8.8800000000000008</v>
      </c>
      <c r="W47" s="134"/>
    </row>
    <row r="48" spans="1:23" ht="28.5" x14ac:dyDescent="0.2">
      <c r="A48" s="60">
        <f t="shared" si="8"/>
        <v>31</v>
      </c>
      <c r="B48" s="46">
        <v>208645</v>
      </c>
      <c r="C48" s="34" t="s">
        <v>41</v>
      </c>
      <c r="D48" s="46" t="s">
        <v>1</v>
      </c>
      <c r="E48" s="61">
        <v>0</v>
      </c>
      <c r="F48" s="61">
        <v>30000000</v>
      </c>
      <c r="G48" s="61">
        <v>27701919.109999999</v>
      </c>
      <c r="H48" s="121">
        <v>23</v>
      </c>
      <c r="I48" s="48">
        <v>15.33</v>
      </c>
      <c r="J48" s="48">
        <v>18.75</v>
      </c>
      <c r="K48" s="48">
        <v>0</v>
      </c>
      <c r="L48" s="48">
        <v>0</v>
      </c>
      <c r="M48" s="48">
        <v>0</v>
      </c>
      <c r="N48" s="48">
        <v>15.01</v>
      </c>
      <c r="O48" s="48">
        <v>0</v>
      </c>
      <c r="P48" s="48">
        <v>0</v>
      </c>
      <c r="Q48" s="48">
        <v>0</v>
      </c>
      <c r="R48" s="48">
        <v>0</v>
      </c>
      <c r="S48" s="48">
        <v>0.26</v>
      </c>
      <c r="T48" s="48">
        <v>0.08</v>
      </c>
      <c r="U48" s="48">
        <v>0</v>
      </c>
      <c r="V48" s="401">
        <f t="shared" si="7"/>
        <v>15.35</v>
      </c>
      <c r="W48" s="134"/>
    </row>
    <row r="49" spans="1:23" ht="42.75" x14ac:dyDescent="0.2">
      <c r="A49" s="60">
        <f t="shared" si="8"/>
        <v>32</v>
      </c>
      <c r="B49" s="46">
        <v>208647</v>
      </c>
      <c r="C49" s="34" t="s">
        <v>42</v>
      </c>
      <c r="D49" s="46" t="s">
        <v>1</v>
      </c>
      <c r="E49" s="61">
        <v>0</v>
      </c>
      <c r="F49" s="61">
        <v>45126447</v>
      </c>
      <c r="G49" s="61">
        <v>39069331.990000002</v>
      </c>
      <c r="H49" s="121">
        <v>19</v>
      </c>
      <c r="I49" s="48">
        <v>12.67</v>
      </c>
      <c r="J49" s="48">
        <v>16.12</v>
      </c>
      <c r="K49" s="48">
        <v>0</v>
      </c>
      <c r="L49" s="48">
        <v>0</v>
      </c>
      <c r="M49" s="48">
        <v>0</v>
      </c>
      <c r="N49" s="48">
        <v>5.15</v>
      </c>
      <c r="O49" s="48">
        <v>1.1000000000000001</v>
      </c>
      <c r="P49" s="48">
        <v>0</v>
      </c>
      <c r="Q49" s="48">
        <v>0.48</v>
      </c>
      <c r="R49" s="105">
        <v>2.21</v>
      </c>
      <c r="S49" s="48">
        <v>0.9</v>
      </c>
      <c r="T49" s="48">
        <v>0</v>
      </c>
      <c r="U49" s="48">
        <v>0</v>
      </c>
      <c r="V49" s="401">
        <f t="shared" si="7"/>
        <v>9.8400000000000016</v>
      </c>
      <c r="W49" s="134"/>
    </row>
    <row r="50" spans="1:23" ht="42.75" x14ac:dyDescent="0.2">
      <c r="A50" s="60">
        <f t="shared" si="8"/>
        <v>33</v>
      </c>
      <c r="B50" s="46">
        <v>208924</v>
      </c>
      <c r="C50" s="34" t="s">
        <v>43</v>
      </c>
      <c r="D50" s="46" t="s">
        <v>1</v>
      </c>
      <c r="E50" s="61">
        <v>0</v>
      </c>
      <c r="F50" s="61">
        <v>19451975</v>
      </c>
      <c r="G50" s="61">
        <v>17855259.879999999</v>
      </c>
      <c r="H50" s="121">
        <v>22</v>
      </c>
      <c r="I50" s="48">
        <v>14.67</v>
      </c>
      <c r="J50" s="48">
        <v>6.27</v>
      </c>
      <c r="K50" s="48">
        <v>0</v>
      </c>
      <c r="L50" s="48">
        <v>0</v>
      </c>
      <c r="M50" s="48">
        <v>0</v>
      </c>
      <c r="N50" s="48">
        <v>0</v>
      </c>
      <c r="O50" s="48">
        <v>1.39</v>
      </c>
      <c r="P50" s="48">
        <v>1.62</v>
      </c>
      <c r="Q50" s="48">
        <v>0.53</v>
      </c>
      <c r="R50" s="105">
        <v>0.06</v>
      </c>
      <c r="S50" s="48">
        <v>0.76</v>
      </c>
      <c r="T50" s="48">
        <v>1.53</v>
      </c>
      <c r="U50" s="48">
        <v>1.55</v>
      </c>
      <c r="V50" s="401">
        <f t="shared" si="7"/>
        <v>7.44</v>
      </c>
      <c r="W50" s="134"/>
    </row>
    <row r="51" spans="1:23" ht="57" x14ac:dyDescent="0.2">
      <c r="A51" s="60">
        <f t="shared" si="8"/>
        <v>34</v>
      </c>
      <c r="B51" s="46">
        <v>209051</v>
      </c>
      <c r="C51" s="34" t="s">
        <v>249</v>
      </c>
      <c r="D51" s="46" t="s">
        <v>1</v>
      </c>
      <c r="E51" s="61"/>
      <c r="F51" s="61">
        <v>13382164</v>
      </c>
      <c r="G51" s="61">
        <v>12798987.029999999</v>
      </c>
      <c r="H51" s="121">
        <v>36</v>
      </c>
      <c r="I51" s="48">
        <v>7.2</v>
      </c>
      <c r="J51" s="48">
        <v>3.52</v>
      </c>
      <c r="K51" s="48">
        <v>0</v>
      </c>
      <c r="L51" s="48">
        <v>0</v>
      </c>
      <c r="M51" s="48">
        <v>0</v>
      </c>
      <c r="N51" s="48">
        <v>0.28000000000000003</v>
      </c>
      <c r="O51" s="48">
        <v>0</v>
      </c>
      <c r="P51" s="48">
        <v>0.98</v>
      </c>
      <c r="Q51" s="48">
        <v>0.83</v>
      </c>
      <c r="R51" s="105">
        <v>0.1</v>
      </c>
      <c r="S51" s="48">
        <v>0.1</v>
      </c>
      <c r="T51" s="48">
        <v>0</v>
      </c>
      <c r="U51" s="48">
        <v>1.4</v>
      </c>
      <c r="V51" s="401">
        <f t="shared" si="7"/>
        <v>3.69</v>
      </c>
      <c r="W51" s="134"/>
    </row>
    <row r="52" spans="1:23" ht="42.75" x14ac:dyDescent="0.2">
      <c r="A52" s="60">
        <f t="shared" si="8"/>
        <v>35</v>
      </c>
      <c r="B52" s="46">
        <v>209064</v>
      </c>
      <c r="C52" s="34" t="s">
        <v>250</v>
      </c>
      <c r="D52" s="46" t="s">
        <v>1</v>
      </c>
      <c r="E52" s="61">
        <v>0</v>
      </c>
      <c r="F52" s="61">
        <v>30079327</v>
      </c>
      <c r="G52" s="61">
        <v>26509104.289999999</v>
      </c>
      <c r="H52" s="121">
        <v>16.3</v>
      </c>
      <c r="I52" s="48">
        <v>11</v>
      </c>
      <c r="J52" s="48">
        <v>16.3</v>
      </c>
      <c r="K52" s="48">
        <v>0</v>
      </c>
      <c r="L52" s="48">
        <v>0</v>
      </c>
      <c r="M52" s="48">
        <v>0</v>
      </c>
      <c r="N52" s="48">
        <v>5.56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01">
        <f t="shared" si="7"/>
        <v>5.56</v>
      </c>
      <c r="W52" s="134"/>
    </row>
    <row r="53" spans="1:23" ht="57" x14ac:dyDescent="0.2">
      <c r="A53" s="60">
        <f t="shared" si="8"/>
        <v>36</v>
      </c>
      <c r="B53" s="46">
        <v>209679</v>
      </c>
      <c r="C53" s="34" t="s">
        <v>264</v>
      </c>
      <c r="D53" s="46" t="s">
        <v>1</v>
      </c>
      <c r="E53" s="61">
        <v>0</v>
      </c>
      <c r="F53" s="61">
        <v>17089344</v>
      </c>
      <c r="G53" s="61">
        <v>14050728.630000001</v>
      </c>
      <c r="H53" s="121">
        <v>5.4</v>
      </c>
      <c r="I53" s="48">
        <v>1.08</v>
      </c>
      <c r="J53" s="48">
        <v>5.03</v>
      </c>
      <c r="K53" s="48">
        <v>0</v>
      </c>
      <c r="L53" s="48">
        <v>0</v>
      </c>
      <c r="M53" s="48">
        <v>0</v>
      </c>
      <c r="N53" s="48">
        <v>0</v>
      </c>
      <c r="O53" s="48">
        <v>1.85</v>
      </c>
      <c r="P53" s="48">
        <v>0.16</v>
      </c>
      <c r="Q53" s="48">
        <v>0.25</v>
      </c>
      <c r="R53" s="105">
        <v>0.1</v>
      </c>
      <c r="S53" s="48">
        <v>0.91</v>
      </c>
      <c r="T53" s="48">
        <v>0</v>
      </c>
      <c r="U53" s="48">
        <v>0</v>
      </c>
      <c r="V53" s="401">
        <f t="shared" si="7"/>
        <v>3.2700000000000005</v>
      </c>
      <c r="W53" s="134"/>
    </row>
    <row r="54" spans="1:23" ht="42.75" x14ac:dyDescent="0.2">
      <c r="A54" s="60">
        <f t="shared" si="8"/>
        <v>37</v>
      </c>
      <c r="B54" s="46">
        <v>210036</v>
      </c>
      <c r="C54" s="34" t="s">
        <v>427</v>
      </c>
      <c r="D54" s="46" t="s">
        <v>1</v>
      </c>
      <c r="E54" s="61">
        <v>0</v>
      </c>
      <c r="F54" s="61">
        <v>1970000</v>
      </c>
      <c r="G54" s="61">
        <v>0</v>
      </c>
      <c r="H54" s="121">
        <v>18.41</v>
      </c>
      <c r="I54" s="48">
        <v>0.54</v>
      </c>
      <c r="J54" s="48">
        <v>0.47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105">
        <v>0</v>
      </c>
      <c r="S54" s="48">
        <v>0</v>
      </c>
      <c r="T54" s="48">
        <v>0</v>
      </c>
      <c r="U54" s="48">
        <v>0</v>
      </c>
      <c r="V54" s="401">
        <f t="shared" si="7"/>
        <v>0</v>
      </c>
      <c r="W54" s="134"/>
    </row>
    <row r="55" spans="1:23" ht="57" x14ac:dyDescent="0.2">
      <c r="A55" s="60">
        <f t="shared" si="8"/>
        <v>38</v>
      </c>
      <c r="B55" s="46">
        <v>209020</v>
      </c>
      <c r="C55" s="34" t="s">
        <v>44</v>
      </c>
      <c r="D55" s="46" t="s">
        <v>1</v>
      </c>
      <c r="E55" s="61">
        <v>0</v>
      </c>
      <c r="F55" s="61">
        <v>9400000</v>
      </c>
      <c r="G55" s="61">
        <v>9301740.7799999993</v>
      </c>
      <c r="H55" s="121">
        <v>24</v>
      </c>
      <c r="I55" s="48">
        <v>15</v>
      </c>
      <c r="J55" s="48">
        <v>4.4800000000000004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2</v>
      </c>
      <c r="R55" s="105">
        <v>0.94</v>
      </c>
      <c r="S55" s="48">
        <v>0.75</v>
      </c>
      <c r="T55" s="48">
        <v>0.81</v>
      </c>
      <c r="U55" s="48">
        <v>0</v>
      </c>
      <c r="V55" s="401">
        <f t="shared" si="7"/>
        <v>4.5</v>
      </c>
      <c r="W55" s="134"/>
    </row>
    <row r="56" spans="1:23" ht="42.75" x14ac:dyDescent="0.2">
      <c r="A56" s="60">
        <f t="shared" si="8"/>
        <v>39</v>
      </c>
      <c r="B56" s="46">
        <v>209024</v>
      </c>
      <c r="C56" s="34" t="s">
        <v>426</v>
      </c>
      <c r="D56" s="46" t="s">
        <v>1</v>
      </c>
      <c r="E56" s="61">
        <v>0</v>
      </c>
      <c r="F56" s="61">
        <v>959051</v>
      </c>
      <c r="G56" s="61">
        <v>0</v>
      </c>
      <c r="H56" s="121">
        <v>14</v>
      </c>
      <c r="I56" s="48">
        <v>1.05</v>
      </c>
      <c r="J56" s="48">
        <v>0.38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105">
        <v>0</v>
      </c>
      <c r="S56" s="48">
        <v>0</v>
      </c>
      <c r="T56" s="48">
        <v>0</v>
      </c>
      <c r="U56" s="48">
        <v>0</v>
      </c>
      <c r="V56" s="401">
        <f t="shared" si="7"/>
        <v>0</v>
      </c>
      <c r="W56" s="134"/>
    </row>
    <row r="57" spans="1:23" ht="28.5" x14ac:dyDescent="0.2">
      <c r="A57" s="60">
        <f t="shared" si="8"/>
        <v>40</v>
      </c>
      <c r="B57" s="46">
        <v>209043</v>
      </c>
      <c r="C57" s="34" t="s">
        <v>45</v>
      </c>
      <c r="D57" s="46" t="s">
        <v>1</v>
      </c>
      <c r="E57" s="61">
        <v>0</v>
      </c>
      <c r="F57" s="61">
        <v>3253905</v>
      </c>
      <c r="G57" s="61">
        <v>3134551.08</v>
      </c>
      <c r="H57" s="121">
        <v>21</v>
      </c>
      <c r="I57" s="48">
        <v>18</v>
      </c>
      <c r="J57" s="48">
        <v>1.47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0.74</v>
      </c>
      <c r="R57" s="105">
        <v>0.35</v>
      </c>
      <c r="S57" s="48">
        <v>0</v>
      </c>
      <c r="T57" s="48">
        <v>0</v>
      </c>
      <c r="U57" s="48">
        <v>0</v>
      </c>
      <c r="V57" s="401">
        <f t="shared" si="7"/>
        <v>1.0899999999999999</v>
      </c>
      <c r="W57" s="134"/>
    </row>
    <row r="58" spans="1:23" ht="57" x14ac:dyDescent="0.2">
      <c r="A58" s="60">
        <f t="shared" si="8"/>
        <v>41</v>
      </c>
      <c r="B58" s="46">
        <v>209047</v>
      </c>
      <c r="C58" s="34" t="s">
        <v>46</v>
      </c>
      <c r="D58" s="46" t="s">
        <v>1</v>
      </c>
      <c r="E58" s="61">
        <v>0</v>
      </c>
      <c r="F58" s="61">
        <v>0</v>
      </c>
      <c r="G58" s="61">
        <v>0</v>
      </c>
      <c r="H58" s="121">
        <v>14</v>
      </c>
      <c r="I58" s="48">
        <v>9</v>
      </c>
      <c r="J58" s="48">
        <v>9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01">
        <f t="shared" si="7"/>
        <v>0</v>
      </c>
      <c r="W58" s="134"/>
    </row>
    <row r="59" spans="1:23" ht="57" x14ac:dyDescent="0.2">
      <c r="A59" s="60">
        <f t="shared" si="8"/>
        <v>42</v>
      </c>
      <c r="B59" s="46">
        <v>209677</v>
      </c>
      <c r="C59" s="34" t="s">
        <v>47</v>
      </c>
      <c r="D59" s="46" t="s">
        <v>1</v>
      </c>
      <c r="E59" s="61">
        <v>0</v>
      </c>
      <c r="F59" s="61">
        <v>1900000</v>
      </c>
      <c r="G59" s="61">
        <v>684454.41</v>
      </c>
      <c r="H59" s="121">
        <v>19.899999999999999</v>
      </c>
      <c r="I59" s="48">
        <v>3.98</v>
      </c>
      <c r="J59" s="48">
        <v>0.79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0.18</v>
      </c>
      <c r="Q59" s="48">
        <v>0</v>
      </c>
      <c r="R59" s="48">
        <v>0</v>
      </c>
      <c r="S59" s="48">
        <v>0</v>
      </c>
      <c r="T59" s="48">
        <v>0</v>
      </c>
      <c r="U59" s="48">
        <v>0.37</v>
      </c>
      <c r="V59" s="401">
        <f t="shared" si="7"/>
        <v>0.55000000000000004</v>
      </c>
      <c r="W59" s="134"/>
    </row>
    <row r="60" spans="1:23" ht="57" x14ac:dyDescent="0.2">
      <c r="A60" s="60">
        <f t="shared" si="8"/>
        <v>43</v>
      </c>
      <c r="B60" s="46">
        <v>209678</v>
      </c>
      <c r="C60" s="34" t="s">
        <v>48</v>
      </c>
      <c r="D60" s="46" t="s">
        <v>1</v>
      </c>
      <c r="E60" s="61">
        <v>0</v>
      </c>
      <c r="F60" s="61">
        <v>52364790</v>
      </c>
      <c r="G60" s="61">
        <v>52003729.109999999</v>
      </c>
      <c r="H60" s="121">
        <v>27</v>
      </c>
      <c r="I60" s="48">
        <v>5.4</v>
      </c>
      <c r="J60" s="48">
        <v>15.87</v>
      </c>
      <c r="K60" s="48">
        <v>0</v>
      </c>
      <c r="L60" s="48">
        <v>0</v>
      </c>
      <c r="M60" s="48">
        <v>0</v>
      </c>
      <c r="N60" s="48">
        <v>0</v>
      </c>
      <c r="O60" s="48">
        <v>5.45</v>
      </c>
      <c r="P60" s="48">
        <v>0.08</v>
      </c>
      <c r="Q60" s="48">
        <v>0</v>
      </c>
      <c r="R60" s="48">
        <v>0</v>
      </c>
      <c r="S60" s="48">
        <v>0.01</v>
      </c>
      <c r="T60" s="48">
        <v>0.12</v>
      </c>
      <c r="U60" s="48">
        <v>0</v>
      </c>
      <c r="V60" s="401">
        <f t="shared" si="7"/>
        <v>5.66</v>
      </c>
      <c r="W60" s="134"/>
    </row>
    <row r="61" spans="1:23" ht="71.25" x14ac:dyDescent="0.2">
      <c r="A61" s="60">
        <f t="shared" si="8"/>
        <v>44</v>
      </c>
      <c r="B61" s="46">
        <v>209682</v>
      </c>
      <c r="C61" s="34" t="s">
        <v>49</v>
      </c>
      <c r="D61" s="46" t="s">
        <v>1</v>
      </c>
      <c r="E61" s="61">
        <v>0</v>
      </c>
      <c r="F61" s="61">
        <v>55499235</v>
      </c>
      <c r="G61" s="61">
        <v>53982574.399999999</v>
      </c>
      <c r="H61" s="121">
        <v>35</v>
      </c>
      <c r="I61" s="48">
        <v>7</v>
      </c>
      <c r="J61" s="48">
        <v>13.3</v>
      </c>
      <c r="K61" s="48">
        <v>0</v>
      </c>
      <c r="L61" s="48">
        <v>0</v>
      </c>
      <c r="M61" s="48">
        <v>0</v>
      </c>
      <c r="N61" s="48">
        <v>1.1100000000000001</v>
      </c>
      <c r="O61" s="48">
        <v>0.14000000000000001</v>
      </c>
      <c r="P61" s="48">
        <v>0.67</v>
      </c>
      <c r="Q61" s="48">
        <v>2.81</v>
      </c>
      <c r="R61" s="105">
        <v>1.27</v>
      </c>
      <c r="S61" s="48">
        <v>0.2</v>
      </c>
      <c r="T61" s="48">
        <v>0.02</v>
      </c>
      <c r="U61" s="48">
        <v>0</v>
      </c>
      <c r="V61" s="401">
        <f t="shared" si="7"/>
        <v>6.22</v>
      </c>
      <c r="W61" s="134"/>
    </row>
    <row r="62" spans="1:23" ht="57" x14ac:dyDescent="0.2">
      <c r="A62" s="60">
        <f t="shared" si="8"/>
        <v>45</v>
      </c>
      <c r="B62" s="46">
        <v>209708</v>
      </c>
      <c r="C62" s="34" t="s">
        <v>50</v>
      </c>
      <c r="D62" s="46" t="s">
        <v>1</v>
      </c>
      <c r="E62" s="61">
        <v>0</v>
      </c>
      <c r="F62" s="61">
        <v>15400000</v>
      </c>
      <c r="G62" s="61">
        <v>1514954.9</v>
      </c>
      <c r="H62" s="121">
        <v>32</v>
      </c>
      <c r="I62" s="48">
        <v>6.4</v>
      </c>
      <c r="J62" s="48">
        <v>4.5199999999999996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0.17</v>
      </c>
      <c r="R62" s="48">
        <v>0</v>
      </c>
      <c r="S62" s="48">
        <v>0</v>
      </c>
      <c r="T62" s="48">
        <v>0</v>
      </c>
      <c r="U62" s="48">
        <v>3.89</v>
      </c>
      <c r="V62" s="401">
        <f t="shared" si="7"/>
        <v>4.0600000000000005</v>
      </c>
      <c r="W62" s="134"/>
    </row>
    <row r="63" spans="1:23" ht="54.75" customHeight="1" x14ac:dyDescent="0.2">
      <c r="A63" s="60">
        <f t="shared" si="8"/>
        <v>46</v>
      </c>
      <c r="B63" s="46">
        <v>209837</v>
      </c>
      <c r="C63" s="34" t="s">
        <v>411</v>
      </c>
      <c r="D63" s="46" t="s">
        <v>1</v>
      </c>
      <c r="E63" s="34"/>
      <c r="F63" s="61">
        <v>3000000</v>
      </c>
      <c r="G63" s="61">
        <v>0</v>
      </c>
      <c r="H63" s="121">
        <v>23</v>
      </c>
      <c r="I63" s="48">
        <v>1.1299999999999999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01">
        <f t="shared" si="7"/>
        <v>0</v>
      </c>
      <c r="W63" s="134"/>
    </row>
    <row r="64" spans="1:23" x14ac:dyDescent="0.25">
      <c r="A64" s="60"/>
      <c r="B64" s="392"/>
      <c r="C64" s="393"/>
      <c r="D64" s="392"/>
      <c r="E64" s="394">
        <f>SUM(E34:E62)</f>
        <v>35000000</v>
      </c>
      <c r="F64" s="394">
        <f t="shared" ref="F64:G64" si="10">SUM(F34:F63)</f>
        <v>676511985</v>
      </c>
      <c r="G64" s="394">
        <f t="shared" si="10"/>
        <v>566090322.07999992</v>
      </c>
      <c r="H64" s="391">
        <f>SUM(H34:H63)</f>
        <v>554.11</v>
      </c>
      <c r="I64" s="395"/>
      <c r="J64" s="395"/>
      <c r="K64" s="395"/>
      <c r="L64" s="395"/>
      <c r="M64" s="395"/>
      <c r="N64" s="395"/>
      <c r="O64" s="395"/>
      <c r="P64" s="395"/>
      <c r="Q64" s="391"/>
      <c r="R64" s="391"/>
      <c r="S64" s="391"/>
      <c r="T64" s="391"/>
      <c r="U64" s="391"/>
      <c r="V64" s="401"/>
      <c r="W64" s="134"/>
    </row>
    <row r="65" spans="1:23" x14ac:dyDescent="0.2">
      <c r="A65" s="447" t="s">
        <v>71</v>
      </c>
      <c r="B65" s="448"/>
      <c r="C65" s="448"/>
      <c r="D65" s="448"/>
      <c r="E65" s="448"/>
      <c r="F65" s="448"/>
      <c r="G65" s="397"/>
      <c r="H65" s="48"/>
      <c r="I65" s="398"/>
      <c r="J65" s="398"/>
      <c r="K65" s="398"/>
      <c r="L65" s="398"/>
      <c r="M65" s="398"/>
      <c r="N65" s="48"/>
      <c r="O65" s="48"/>
      <c r="P65" s="48"/>
      <c r="Q65" s="48"/>
      <c r="R65" s="48"/>
      <c r="S65" s="48"/>
      <c r="T65" s="48"/>
      <c r="U65" s="48"/>
      <c r="V65" s="404"/>
      <c r="W65" s="134"/>
    </row>
    <row r="66" spans="1:23" ht="57" x14ac:dyDescent="0.2">
      <c r="A66" s="60">
        <v>47</v>
      </c>
      <c r="B66" s="46">
        <v>2431</v>
      </c>
      <c r="C66" s="34" t="s">
        <v>51</v>
      </c>
      <c r="D66" s="46" t="s">
        <v>1</v>
      </c>
      <c r="E66" s="61">
        <v>25000000</v>
      </c>
      <c r="F66" s="61">
        <v>0</v>
      </c>
      <c r="G66" s="61">
        <v>0</v>
      </c>
      <c r="H66" s="121">
        <v>9.0299999999999994</v>
      </c>
      <c r="I66" s="48">
        <v>4.5199999999999996</v>
      </c>
      <c r="J66" s="48">
        <v>6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01">
        <f t="shared" ref="V66:V90" si="11">SUM(K66:U66)</f>
        <v>0</v>
      </c>
      <c r="W66" s="134"/>
    </row>
    <row r="67" spans="1:23" ht="57" x14ac:dyDescent="0.2">
      <c r="A67" s="60">
        <f t="shared" si="8"/>
        <v>48</v>
      </c>
      <c r="B67" s="46">
        <v>2449</v>
      </c>
      <c r="C67" s="34" t="s">
        <v>448</v>
      </c>
      <c r="D67" s="46" t="s">
        <v>1</v>
      </c>
      <c r="E67" s="61">
        <v>0</v>
      </c>
      <c r="F67" s="61">
        <v>1095520</v>
      </c>
      <c r="G67" s="61">
        <v>0</v>
      </c>
      <c r="H67" s="121">
        <v>5</v>
      </c>
      <c r="I67" s="48">
        <v>3</v>
      </c>
      <c r="J67" s="48">
        <v>2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01">
        <f t="shared" ref="V67" si="12">SUM(K67:U67)</f>
        <v>0</v>
      </c>
      <c r="W67" s="134"/>
    </row>
    <row r="68" spans="1:23" ht="99.75" x14ac:dyDescent="0.2">
      <c r="A68" s="60">
        <f t="shared" si="8"/>
        <v>49</v>
      </c>
      <c r="B68" s="46">
        <v>6412</v>
      </c>
      <c r="C68" s="34" t="s">
        <v>52</v>
      </c>
      <c r="D68" s="46" t="s">
        <v>1</v>
      </c>
      <c r="E68" s="61">
        <v>5000000</v>
      </c>
      <c r="F68" s="61">
        <v>0</v>
      </c>
      <c r="G68" s="61">
        <v>0</v>
      </c>
      <c r="H68" s="121">
        <v>13</v>
      </c>
      <c r="I68" s="48">
        <v>4.8</v>
      </c>
      <c r="J68" s="48">
        <v>7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01">
        <f t="shared" si="11"/>
        <v>0</v>
      </c>
      <c r="W68" s="134"/>
    </row>
    <row r="69" spans="1:23" ht="71.25" x14ac:dyDescent="0.2">
      <c r="A69" s="60">
        <f t="shared" si="8"/>
        <v>50</v>
      </c>
      <c r="B69" s="46">
        <v>10109</v>
      </c>
      <c r="C69" s="34" t="s">
        <v>53</v>
      </c>
      <c r="D69" s="46" t="s">
        <v>1</v>
      </c>
      <c r="E69" s="61">
        <v>20000000</v>
      </c>
      <c r="F69" s="61">
        <v>0</v>
      </c>
      <c r="G69" s="61">
        <v>0</v>
      </c>
      <c r="H69" s="121">
        <v>8</v>
      </c>
      <c r="I69" s="48">
        <v>4.2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01">
        <f t="shared" si="11"/>
        <v>0</v>
      </c>
      <c r="W69" s="134"/>
    </row>
    <row r="70" spans="1:23" ht="71.25" x14ac:dyDescent="0.2">
      <c r="A70" s="60">
        <f t="shared" si="8"/>
        <v>51</v>
      </c>
      <c r="B70" s="46">
        <v>15149</v>
      </c>
      <c r="C70" s="34" t="s">
        <v>54</v>
      </c>
      <c r="D70" s="46" t="s">
        <v>1</v>
      </c>
      <c r="E70" s="61">
        <v>40000000</v>
      </c>
      <c r="F70" s="61">
        <v>7000000</v>
      </c>
      <c r="G70" s="61">
        <v>3219739.81</v>
      </c>
      <c r="H70" s="121">
        <v>15</v>
      </c>
      <c r="I70" s="48">
        <v>6.4</v>
      </c>
      <c r="J70" s="48">
        <v>1.62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105">
        <v>0.34</v>
      </c>
      <c r="S70" s="48">
        <v>0.75</v>
      </c>
      <c r="T70" s="48">
        <v>0</v>
      </c>
      <c r="U70" s="48">
        <v>0</v>
      </c>
      <c r="V70" s="401">
        <f t="shared" si="11"/>
        <v>1.0900000000000001</v>
      </c>
      <c r="W70" s="134"/>
    </row>
    <row r="71" spans="1:23" ht="42.75" x14ac:dyDescent="0.2">
      <c r="A71" s="60">
        <f t="shared" si="8"/>
        <v>52</v>
      </c>
      <c r="B71" s="46">
        <v>34968</v>
      </c>
      <c r="C71" s="34" t="s">
        <v>55</v>
      </c>
      <c r="D71" s="46" t="s">
        <v>1</v>
      </c>
      <c r="E71" s="61">
        <v>35014763</v>
      </c>
      <c r="F71" s="61">
        <v>58901629</v>
      </c>
      <c r="G71" s="61">
        <v>58232072.149999999</v>
      </c>
      <c r="H71" s="121">
        <v>10</v>
      </c>
      <c r="I71" s="48">
        <v>5</v>
      </c>
      <c r="J71" s="48">
        <v>3.93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0.46</v>
      </c>
      <c r="Q71" s="48">
        <v>0.35</v>
      </c>
      <c r="R71" s="105">
        <v>0.45</v>
      </c>
      <c r="S71" s="48">
        <v>1.54</v>
      </c>
      <c r="T71" s="48">
        <v>0.1</v>
      </c>
      <c r="U71" s="48">
        <v>0.15</v>
      </c>
      <c r="V71" s="401">
        <f t="shared" si="11"/>
        <v>3.05</v>
      </c>
      <c r="W71" s="134"/>
    </row>
    <row r="72" spans="1:23" ht="42.75" x14ac:dyDescent="0.2">
      <c r="A72" s="60">
        <f t="shared" si="8"/>
        <v>53</v>
      </c>
      <c r="B72" s="46">
        <v>34972</v>
      </c>
      <c r="C72" s="34" t="s">
        <v>416</v>
      </c>
      <c r="D72" s="46" t="s">
        <v>1</v>
      </c>
      <c r="E72" s="61">
        <v>0</v>
      </c>
      <c r="F72" s="61">
        <v>3832926</v>
      </c>
      <c r="G72" s="61">
        <v>0</v>
      </c>
      <c r="H72" s="121">
        <v>4</v>
      </c>
      <c r="I72" s="48">
        <v>1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48">
        <v>0</v>
      </c>
      <c r="V72" s="401">
        <f t="shared" si="11"/>
        <v>0</v>
      </c>
      <c r="W72" s="134"/>
    </row>
    <row r="73" spans="1:23" ht="57" x14ac:dyDescent="0.2">
      <c r="A73" s="60">
        <f t="shared" si="8"/>
        <v>54</v>
      </c>
      <c r="B73" s="46">
        <v>34973</v>
      </c>
      <c r="C73" s="34" t="s">
        <v>56</v>
      </c>
      <c r="D73" s="46" t="s">
        <v>1</v>
      </c>
      <c r="E73" s="61">
        <v>30000000</v>
      </c>
      <c r="F73" s="61">
        <v>8661570</v>
      </c>
      <c r="G73" s="61">
        <v>8291020.1299999999</v>
      </c>
      <c r="H73" s="121">
        <v>6</v>
      </c>
      <c r="I73" s="48">
        <v>4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01">
        <f t="shared" si="11"/>
        <v>0</v>
      </c>
      <c r="W73" s="134"/>
    </row>
    <row r="74" spans="1:23" ht="57" x14ac:dyDescent="0.2">
      <c r="A74" s="60">
        <f t="shared" si="8"/>
        <v>55</v>
      </c>
      <c r="B74" s="46">
        <v>34976</v>
      </c>
      <c r="C74" s="34" t="s">
        <v>417</v>
      </c>
      <c r="D74" s="46" t="s">
        <v>1</v>
      </c>
      <c r="E74" s="61">
        <v>0</v>
      </c>
      <c r="F74" s="61">
        <v>3966851</v>
      </c>
      <c r="G74" s="61">
        <v>0</v>
      </c>
      <c r="H74" s="121">
        <v>1.86</v>
      </c>
      <c r="I74" s="48">
        <v>1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401">
        <f t="shared" si="11"/>
        <v>0</v>
      </c>
      <c r="W74" s="134"/>
    </row>
    <row r="75" spans="1:23" ht="42.75" x14ac:dyDescent="0.2">
      <c r="A75" s="60">
        <f t="shared" si="8"/>
        <v>56</v>
      </c>
      <c r="B75" s="46">
        <v>34978</v>
      </c>
      <c r="C75" s="34" t="s">
        <v>418</v>
      </c>
      <c r="D75" s="46" t="s">
        <v>1</v>
      </c>
      <c r="E75" s="61">
        <v>0</v>
      </c>
      <c r="F75" s="61">
        <v>3102530</v>
      </c>
      <c r="G75" s="61">
        <v>0</v>
      </c>
      <c r="H75" s="121">
        <v>3</v>
      </c>
      <c r="I75" s="48">
        <v>1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01">
        <f t="shared" si="11"/>
        <v>0</v>
      </c>
      <c r="W75" s="134"/>
    </row>
    <row r="76" spans="1:23" ht="57" x14ac:dyDescent="0.2">
      <c r="A76" s="60">
        <f t="shared" si="8"/>
        <v>57</v>
      </c>
      <c r="B76" s="46">
        <v>37470</v>
      </c>
      <c r="C76" s="34" t="s">
        <v>57</v>
      </c>
      <c r="D76" s="46" t="s">
        <v>1</v>
      </c>
      <c r="E76" s="61">
        <v>30000000</v>
      </c>
      <c r="F76" s="61">
        <v>0</v>
      </c>
      <c r="G76" s="61">
        <v>0</v>
      </c>
      <c r="H76" s="121">
        <v>19</v>
      </c>
      <c r="I76" s="48">
        <v>8.65</v>
      </c>
      <c r="J76" s="48">
        <v>2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01">
        <f t="shared" si="11"/>
        <v>0</v>
      </c>
      <c r="W76" s="134"/>
    </row>
    <row r="77" spans="1:23" ht="42.75" x14ac:dyDescent="0.2">
      <c r="A77" s="60">
        <f t="shared" si="8"/>
        <v>58</v>
      </c>
      <c r="B77" s="46">
        <v>37502</v>
      </c>
      <c r="C77" s="34" t="s">
        <v>58</v>
      </c>
      <c r="D77" s="46" t="s">
        <v>1</v>
      </c>
      <c r="E77" s="61">
        <v>5000000</v>
      </c>
      <c r="F77" s="61">
        <v>0</v>
      </c>
      <c r="G77" s="61">
        <v>0</v>
      </c>
      <c r="H77" s="121">
        <v>6.34</v>
      </c>
      <c r="I77" s="48">
        <v>3.6</v>
      </c>
      <c r="J77" s="48">
        <v>3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01">
        <f t="shared" si="11"/>
        <v>0</v>
      </c>
      <c r="W77" s="134"/>
    </row>
    <row r="78" spans="1:23" ht="57" x14ac:dyDescent="0.2">
      <c r="A78" s="60">
        <f t="shared" si="8"/>
        <v>59</v>
      </c>
      <c r="B78" s="46">
        <v>4339</v>
      </c>
      <c r="C78" s="34" t="s">
        <v>419</v>
      </c>
      <c r="D78" s="46" t="s">
        <v>1</v>
      </c>
      <c r="E78" s="61">
        <v>0</v>
      </c>
      <c r="F78" s="61">
        <v>0</v>
      </c>
      <c r="G78" s="61">
        <v>0</v>
      </c>
      <c r="H78" s="121">
        <v>8</v>
      </c>
      <c r="I78" s="48">
        <v>1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01">
        <f t="shared" si="11"/>
        <v>0</v>
      </c>
      <c r="W78" s="134"/>
    </row>
    <row r="79" spans="1:23" ht="42.75" x14ac:dyDescent="0.2">
      <c r="A79" s="60">
        <f t="shared" si="8"/>
        <v>60</v>
      </c>
      <c r="B79" s="46">
        <v>59458</v>
      </c>
      <c r="C79" s="34" t="s">
        <v>59</v>
      </c>
      <c r="D79" s="46" t="s">
        <v>1</v>
      </c>
      <c r="E79" s="61">
        <v>0</v>
      </c>
      <c r="F79" s="61">
        <v>8000000</v>
      </c>
      <c r="G79" s="61">
        <v>0</v>
      </c>
      <c r="H79" s="121">
        <v>5</v>
      </c>
      <c r="I79" s="48">
        <v>2.78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01">
        <f t="shared" si="11"/>
        <v>0</v>
      </c>
      <c r="W79" s="134"/>
    </row>
    <row r="80" spans="1:23" ht="71.25" x14ac:dyDescent="0.2">
      <c r="A80" s="60">
        <f t="shared" si="8"/>
        <v>61</v>
      </c>
      <c r="B80" s="46">
        <v>66159</v>
      </c>
      <c r="C80" s="34" t="s">
        <v>60</v>
      </c>
      <c r="D80" s="46" t="s">
        <v>1</v>
      </c>
      <c r="E80" s="61">
        <v>70000000</v>
      </c>
      <c r="F80" s="61">
        <v>47000000</v>
      </c>
      <c r="G80" s="61">
        <v>46998807.789999999</v>
      </c>
      <c r="H80" s="121">
        <v>56.75</v>
      </c>
      <c r="I80" s="48">
        <v>7.2</v>
      </c>
      <c r="J80" s="48">
        <v>3.87</v>
      </c>
      <c r="K80" s="48">
        <v>0</v>
      </c>
      <c r="L80" s="48">
        <v>0</v>
      </c>
      <c r="M80" s="48">
        <v>0</v>
      </c>
      <c r="N80" s="48">
        <v>0.92</v>
      </c>
      <c r="O80" s="48">
        <v>0</v>
      </c>
      <c r="P80" s="48">
        <v>0</v>
      </c>
      <c r="Q80" s="48">
        <v>0</v>
      </c>
      <c r="R80" s="105">
        <v>1.1299999999999999</v>
      </c>
      <c r="S80" s="48">
        <v>1.46</v>
      </c>
      <c r="T80" s="48">
        <v>0</v>
      </c>
      <c r="U80" s="48">
        <v>0</v>
      </c>
      <c r="V80" s="401">
        <f t="shared" si="11"/>
        <v>3.51</v>
      </c>
      <c r="W80" s="134"/>
    </row>
    <row r="81" spans="1:23" ht="57" x14ac:dyDescent="0.2">
      <c r="A81" s="60">
        <f t="shared" si="8"/>
        <v>62</v>
      </c>
      <c r="B81" s="46">
        <v>75943</v>
      </c>
      <c r="C81" s="34" t="s">
        <v>61</v>
      </c>
      <c r="D81" s="46" t="s">
        <v>1</v>
      </c>
      <c r="E81" s="61">
        <v>10000000</v>
      </c>
      <c r="F81" s="61">
        <v>0</v>
      </c>
      <c r="G81" s="61">
        <v>0</v>
      </c>
      <c r="H81" s="121">
        <v>36.799999999999997</v>
      </c>
      <c r="I81" s="48">
        <v>14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01">
        <f t="shared" si="11"/>
        <v>0</v>
      </c>
      <c r="W81" s="134"/>
    </row>
    <row r="82" spans="1:23" ht="57" x14ac:dyDescent="0.2">
      <c r="A82" s="60">
        <f t="shared" si="8"/>
        <v>63</v>
      </c>
      <c r="B82" s="46">
        <v>96096</v>
      </c>
      <c r="C82" s="34" t="s">
        <v>62</v>
      </c>
      <c r="D82" s="46" t="s">
        <v>1</v>
      </c>
      <c r="E82" s="61">
        <v>5000000</v>
      </c>
      <c r="F82" s="61">
        <v>0</v>
      </c>
      <c r="G82" s="61">
        <v>0</v>
      </c>
      <c r="H82" s="121">
        <v>13.9</v>
      </c>
      <c r="I82" s="48">
        <v>2.5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01">
        <f t="shared" si="11"/>
        <v>0</v>
      </c>
      <c r="W82" s="134"/>
    </row>
    <row r="83" spans="1:23" ht="85.5" x14ac:dyDescent="0.2">
      <c r="A83" s="60">
        <f t="shared" si="8"/>
        <v>64</v>
      </c>
      <c r="B83" s="46">
        <v>102580</v>
      </c>
      <c r="C83" s="34" t="s">
        <v>63</v>
      </c>
      <c r="D83" s="46" t="s">
        <v>1</v>
      </c>
      <c r="E83" s="61">
        <v>10000000</v>
      </c>
      <c r="F83" s="61">
        <v>0</v>
      </c>
      <c r="G83" s="61">
        <v>0</v>
      </c>
      <c r="H83" s="121">
        <v>13.9</v>
      </c>
      <c r="I83" s="48">
        <v>4.5999999999999996</v>
      </c>
      <c r="J83" s="48">
        <v>6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48">
        <v>0</v>
      </c>
      <c r="V83" s="401">
        <f t="shared" si="11"/>
        <v>0</v>
      </c>
      <c r="W83" s="134"/>
    </row>
    <row r="84" spans="1:23" ht="42.75" x14ac:dyDescent="0.2">
      <c r="A84" s="60">
        <f t="shared" si="8"/>
        <v>65</v>
      </c>
      <c r="B84" s="46">
        <v>189880</v>
      </c>
      <c r="C84" s="34" t="s">
        <v>64</v>
      </c>
      <c r="D84" s="46" t="s">
        <v>1</v>
      </c>
      <c r="E84" s="61">
        <v>15000000</v>
      </c>
      <c r="F84" s="61">
        <v>16337992</v>
      </c>
      <c r="G84" s="61">
        <v>13451146.449999999</v>
      </c>
      <c r="H84" s="121">
        <v>14.6</v>
      </c>
      <c r="I84" s="48">
        <v>8.5</v>
      </c>
      <c r="J84" s="48">
        <v>3.14</v>
      </c>
      <c r="K84" s="48">
        <v>0</v>
      </c>
      <c r="L84" s="48">
        <v>0</v>
      </c>
      <c r="M84" s="48">
        <v>0</v>
      </c>
      <c r="N84" s="48">
        <v>0.8</v>
      </c>
      <c r="O84" s="48">
        <v>0.64</v>
      </c>
      <c r="P84" s="48">
        <v>0</v>
      </c>
      <c r="Q84" s="48">
        <v>0.21</v>
      </c>
      <c r="R84" s="105">
        <v>0.4</v>
      </c>
      <c r="S84" s="48">
        <v>0</v>
      </c>
      <c r="T84" s="48">
        <v>0.68500000000000005</v>
      </c>
      <c r="U84" s="48">
        <v>0</v>
      </c>
      <c r="V84" s="401">
        <f t="shared" si="11"/>
        <v>2.7349999999999999</v>
      </c>
      <c r="W84" s="134"/>
    </row>
    <row r="85" spans="1:23" ht="42.75" x14ac:dyDescent="0.2">
      <c r="A85" s="60">
        <f t="shared" si="8"/>
        <v>66</v>
      </c>
      <c r="B85" s="46">
        <v>190088</v>
      </c>
      <c r="C85" s="34" t="s">
        <v>65</v>
      </c>
      <c r="D85" s="46" t="s">
        <v>1</v>
      </c>
      <c r="E85" s="61">
        <v>500000</v>
      </c>
      <c r="F85" s="61">
        <v>0</v>
      </c>
      <c r="G85" s="61">
        <v>0</v>
      </c>
      <c r="H85" s="121">
        <v>36</v>
      </c>
      <c r="I85" s="48">
        <v>12</v>
      </c>
      <c r="J85" s="48">
        <v>1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01">
        <f t="shared" si="11"/>
        <v>0</v>
      </c>
      <c r="W85" s="134"/>
    </row>
    <row r="86" spans="1:23" ht="42.75" x14ac:dyDescent="0.2">
      <c r="A86" s="60">
        <f t="shared" si="8"/>
        <v>67</v>
      </c>
      <c r="B86" s="46">
        <v>190113</v>
      </c>
      <c r="C86" s="34" t="s">
        <v>66</v>
      </c>
      <c r="D86" s="46" t="s">
        <v>1</v>
      </c>
      <c r="E86" s="61">
        <v>480000</v>
      </c>
      <c r="F86" s="61">
        <v>251644</v>
      </c>
      <c r="G86" s="61">
        <v>251643.44</v>
      </c>
      <c r="H86" s="121">
        <v>6</v>
      </c>
      <c r="I86" s="48">
        <v>6</v>
      </c>
      <c r="J86" s="48">
        <v>0.53</v>
      </c>
      <c r="K86" s="48">
        <v>0</v>
      </c>
      <c r="L86" s="48">
        <v>0</v>
      </c>
      <c r="M86" s="48">
        <v>0</v>
      </c>
      <c r="N86" s="48">
        <v>1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48">
        <v>0</v>
      </c>
      <c r="V86" s="401">
        <f t="shared" si="11"/>
        <v>1</v>
      </c>
      <c r="W86" s="134"/>
    </row>
    <row r="87" spans="1:23" ht="28.5" x14ac:dyDescent="0.2">
      <c r="A87" s="60">
        <f t="shared" si="8"/>
        <v>68</v>
      </c>
      <c r="B87" s="46">
        <v>190116</v>
      </c>
      <c r="C87" s="34" t="s">
        <v>67</v>
      </c>
      <c r="D87" s="46" t="s">
        <v>1</v>
      </c>
      <c r="E87" s="61">
        <v>400000</v>
      </c>
      <c r="F87" s="61">
        <v>0</v>
      </c>
      <c r="G87" s="61">
        <v>0</v>
      </c>
      <c r="H87" s="121">
        <v>5</v>
      </c>
      <c r="I87" s="48">
        <v>5</v>
      </c>
      <c r="J87" s="48">
        <v>1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8">
        <v>0</v>
      </c>
      <c r="V87" s="401">
        <f t="shared" si="11"/>
        <v>0</v>
      </c>
      <c r="W87" s="134"/>
    </row>
    <row r="88" spans="1:23" ht="42.75" x14ac:dyDescent="0.2">
      <c r="A88" s="60">
        <f t="shared" si="8"/>
        <v>69</v>
      </c>
      <c r="B88" s="46">
        <v>190117</v>
      </c>
      <c r="C88" s="34" t="s">
        <v>68</v>
      </c>
      <c r="D88" s="46" t="s">
        <v>1</v>
      </c>
      <c r="E88" s="61">
        <v>80000</v>
      </c>
      <c r="F88" s="61">
        <v>0</v>
      </c>
      <c r="G88" s="61">
        <v>0</v>
      </c>
      <c r="H88" s="121">
        <v>2</v>
      </c>
      <c r="I88" s="48">
        <v>2</v>
      </c>
      <c r="J88" s="48">
        <v>1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>
        <v>0</v>
      </c>
      <c r="U88" s="48">
        <v>0</v>
      </c>
      <c r="V88" s="401">
        <f t="shared" si="11"/>
        <v>0</v>
      </c>
      <c r="W88" s="134"/>
    </row>
    <row r="89" spans="1:23" ht="71.25" x14ac:dyDescent="0.2">
      <c r="A89" s="60">
        <f t="shared" si="8"/>
        <v>70</v>
      </c>
      <c r="B89" s="46">
        <v>190125</v>
      </c>
      <c r="C89" s="34" t="s">
        <v>69</v>
      </c>
      <c r="D89" s="46" t="s">
        <v>1</v>
      </c>
      <c r="E89" s="61">
        <v>500000</v>
      </c>
      <c r="F89" s="61">
        <v>0</v>
      </c>
      <c r="G89" s="61">
        <v>0</v>
      </c>
      <c r="H89" s="121">
        <v>13</v>
      </c>
      <c r="I89" s="48">
        <v>6</v>
      </c>
      <c r="J89" s="48">
        <v>1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01">
        <f t="shared" si="11"/>
        <v>0</v>
      </c>
      <c r="W89" s="134"/>
    </row>
    <row r="90" spans="1:23" ht="28.5" x14ac:dyDescent="0.2">
      <c r="A90" s="60">
        <f t="shared" si="8"/>
        <v>71</v>
      </c>
      <c r="B90" s="46">
        <v>190126</v>
      </c>
      <c r="C90" s="34" t="s">
        <v>70</v>
      </c>
      <c r="D90" s="46" t="s">
        <v>1</v>
      </c>
      <c r="E90" s="61">
        <v>30000000</v>
      </c>
      <c r="F90" s="61">
        <v>57268975</v>
      </c>
      <c r="G90" s="61">
        <v>57268974.670000002</v>
      </c>
      <c r="H90" s="121">
        <v>31</v>
      </c>
      <c r="I90" s="48">
        <v>14</v>
      </c>
      <c r="J90" s="48">
        <v>11.01</v>
      </c>
      <c r="K90" s="48">
        <v>0</v>
      </c>
      <c r="L90" s="48">
        <v>0</v>
      </c>
      <c r="M90" s="48">
        <v>0</v>
      </c>
      <c r="N90" s="48">
        <v>5.32</v>
      </c>
      <c r="O90" s="48">
        <v>0.64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401">
        <f t="shared" si="11"/>
        <v>5.96</v>
      </c>
      <c r="W90" s="134"/>
    </row>
    <row r="91" spans="1:23" x14ac:dyDescent="0.25">
      <c r="A91" s="405"/>
      <c r="B91" s="397"/>
      <c r="C91" s="46"/>
      <c r="D91" s="397"/>
      <c r="E91" s="394">
        <f t="shared" ref="E91:G91" si="13">SUM(E66:E90)</f>
        <v>331974763</v>
      </c>
      <c r="F91" s="394">
        <f t="shared" si="13"/>
        <v>215419637</v>
      </c>
      <c r="G91" s="394">
        <f t="shared" si="13"/>
        <v>187713404.44</v>
      </c>
      <c r="H91" s="391">
        <f>SUM(H66:H90)</f>
        <v>342.18000000000006</v>
      </c>
      <c r="I91" s="395"/>
      <c r="J91" s="395"/>
      <c r="K91" s="395"/>
      <c r="L91" s="395"/>
      <c r="M91" s="395"/>
      <c r="N91" s="395"/>
      <c r="O91" s="395"/>
      <c r="P91" s="395"/>
      <c r="Q91" s="391"/>
      <c r="R91" s="391"/>
      <c r="S91" s="391"/>
      <c r="T91" s="391"/>
      <c r="U91" s="391"/>
      <c r="V91" s="401"/>
      <c r="W91" s="134"/>
    </row>
    <row r="92" spans="1:23" x14ac:dyDescent="0.25">
      <c r="A92" s="403" t="s">
        <v>91</v>
      </c>
      <c r="B92" s="397"/>
      <c r="C92" s="46"/>
      <c r="D92" s="397"/>
      <c r="E92" s="392"/>
      <c r="F92" s="392"/>
      <c r="G92" s="392"/>
      <c r="H92" s="391"/>
      <c r="I92" s="395"/>
      <c r="J92" s="395"/>
      <c r="K92" s="398"/>
      <c r="L92" s="398"/>
      <c r="M92" s="398"/>
      <c r="N92" s="48"/>
      <c r="O92" s="48"/>
      <c r="P92" s="48"/>
      <c r="Q92" s="48"/>
      <c r="R92" s="48"/>
      <c r="S92" s="48"/>
      <c r="T92" s="48"/>
      <c r="U92" s="48"/>
      <c r="V92" s="404"/>
      <c r="W92" s="134"/>
    </row>
    <row r="93" spans="1:23" ht="57" x14ac:dyDescent="0.2">
      <c r="A93" s="60">
        <v>72</v>
      </c>
      <c r="B93" s="46">
        <v>209133</v>
      </c>
      <c r="C93" s="34" t="s">
        <v>413</v>
      </c>
      <c r="D93" s="46" t="s">
        <v>1</v>
      </c>
      <c r="E93" s="61">
        <v>0</v>
      </c>
      <c r="F93" s="61">
        <v>0</v>
      </c>
      <c r="G93" s="61">
        <v>0</v>
      </c>
      <c r="H93" s="121">
        <v>23.8</v>
      </c>
      <c r="I93" s="48">
        <v>1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401">
        <f t="shared" ref="V93:V97" si="14">SUM(K93:U93)</f>
        <v>0</v>
      </c>
      <c r="W93" s="134"/>
    </row>
    <row r="94" spans="1:23" ht="42.75" x14ac:dyDescent="0.2">
      <c r="A94" s="60">
        <f t="shared" ref="A94:A97" si="15">A93+1</f>
        <v>73</v>
      </c>
      <c r="B94" s="46">
        <v>209138</v>
      </c>
      <c r="C94" s="34" t="s">
        <v>412</v>
      </c>
      <c r="D94" s="46" t="s">
        <v>1</v>
      </c>
      <c r="E94" s="61">
        <v>0</v>
      </c>
      <c r="F94" s="61">
        <v>0</v>
      </c>
      <c r="G94" s="61">
        <v>0</v>
      </c>
      <c r="H94" s="121">
        <v>42</v>
      </c>
      <c r="I94" s="48">
        <v>1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0</v>
      </c>
      <c r="U94" s="48">
        <v>0</v>
      </c>
      <c r="V94" s="401">
        <f t="shared" si="14"/>
        <v>0</v>
      </c>
      <c r="W94" s="134"/>
    </row>
    <row r="95" spans="1:23" ht="71.25" x14ac:dyDescent="0.2">
      <c r="A95" s="60">
        <f t="shared" si="15"/>
        <v>74</v>
      </c>
      <c r="B95" s="46">
        <v>209139</v>
      </c>
      <c r="C95" s="34" t="s">
        <v>414</v>
      </c>
      <c r="D95" s="46" t="s">
        <v>1</v>
      </c>
      <c r="E95" s="61">
        <v>0</v>
      </c>
      <c r="F95" s="61">
        <v>0</v>
      </c>
      <c r="G95" s="61">
        <v>0</v>
      </c>
      <c r="H95" s="121">
        <v>7.6</v>
      </c>
      <c r="I95" s="48">
        <v>1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48">
        <v>0</v>
      </c>
      <c r="V95" s="401">
        <f t="shared" si="14"/>
        <v>0</v>
      </c>
      <c r="W95" s="134"/>
    </row>
    <row r="96" spans="1:23" ht="42.75" x14ac:dyDescent="0.2">
      <c r="A96" s="60">
        <f t="shared" si="15"/>
        <v>75</v>
      </c>
      <c r="B96" s="46">
        <v>211604</v>
      </c>
      <c r="C96" s="34" t="s">
        <v>415</v>
      </c>
      <c r="D96" s="46" t="s">
        <v>1</v>
      </c>
      <c r="E96" s="61">
        <v>0</v>
      </c>
      <c r="F96" s="61">
        <v>0</v>
      </c>
      <c r="G96" s="61">
        <v>0</v>
      </c>
      <c r="H96" s="121">
        <v>12</v>
      </c>
      <c r="I96" s="48">
        <v>1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48">
        <v>0</v>
      </c>
      <c r="V96" s="401">
        <f t="shared" si="14"/>
        <v>0</v>
      </c>
      <c r="W96" s="134"/>
    </row>
    <row r="97" spans="1:23" ht="42.75" x14ac:dyDescent="0.2">
      <c r="A97" s="60">
        <f t="shared" si="15"/>
        <v>76</v>
      </c>
      <c r="B97" s="46">
        <v>116535</v>
      </c>
      <c r="C97" s="34" t="s">
        <v>72</v>
      </c>
      <c r="D97" s="46" t="s">
        <v>25</v>
      </c>
      <c r="E97" s="61">
        <v>3200000</v>
      </c>
      <c r="F97" s="61">
        <v>850000</v>
      </c>
      <c r="G97" s="61">
        <v>0</v>
      </c>
      <c r="H97" s="121">
        <v>50</v>
      </c>
      <c r="I97" s="48">
        <v>25</v>
      </c>
      <c r="J97" s="48">
        <v>1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48">
        <v>0</v>
      </c>
      <c r="V97" s="401">
        <f t="shared" si="14"/>
        <v>0</v>
      </c>
      <c r="W97" s="134"/>
    </row>
    <row r="98" spans="1:23" s="68" customFormat="1" x14ac:dyDescent="0.25">
      <c r="A98" s="402"/>
      <c r="B98" s="392"/>
      <c r="C98" s="393"/>
      <c r="D98" s="392"/>
      <c r="E98" s="102">
        <f t="shared" ref="E98:G98" si="16">SUM(E93:E97)</f>
        <v>3200000</v>
      </c>
      <c r="F98" s="102">
        <f t="shared" si="16"/>
        <v>850000</v>
      </c>
      <c r="G98" s="102">
        <f t="shared" si="16"/>
        <v>0</v>
      </c>
      <c r="H98" s="399">
        <f>SUM(H93:H97)</f>
        <v>135.39999999999998</v>
      </c>
      <c r="I98" s="395"/>
      <c r="J98" s="395"/>
      <c r="K98" s="395"/>
      <c r="L98" s="395"/>
      <c r="M98" s="395"/>
      <c r="N98" s="395"/>
      <c r="O98" s="395"/>
      <c r="P98" s="395"/>
      <c r="Q98" s="395"/>
      <c r="R98" s="391"/>
      <c r="S98" s="391"/>
      <c r="T98" s="391"/>
      <c r="U98" s="391"/>
      <c r="V98" s="401"/>
      <c r="W98" s="134"/>
    </row>
    <row r="99" spans="1:23" x14ac:dyDescent="0.2">
      <c r="A99" s="403" t="s">
        <v>73</v>
      </c>
      <c r="B99" s="397"/>
      <c r="C99" s="46"/>
      <c r="D99" s="397"/>
      <c r="E99" s="397"/>
      <c r="F99" s="397"/>
      <c r="G99" s="397"/>
      <c r="H99" s="48"/>
      <c r="I99" s="398"/>
      <c r="J99" s="398"/>
      <c r="K99" s="398"/>
      <c r="L99" s="398"/>
      <c r="M99" s="398"/>
      <c r="N99" s="48"/>
      <c r="O99" s="48"/>
      <c r="P99" s="48"/>
      <c r="Q99" s="48"/>
      <c r="R99" s="48"/>
      <c r="S99" s="48"/>
      <c r="T99" s="48"/>
      <c r="U99" s="48"/>
      <c r="V99" s="404"/>
      <c r="W99" s="134"/>
    </row>
    <row r="100" spans="1:23" ht="28.5" x14ac:dyDescent="0.2">
      <c r="A100" s="60">
        <v>77</v>
      </c>
      <c r="B100" s="46">
        <v>190127</v>
      </c>
      <c r="C100" s="34" t="s">
        <v>74</v>
      </c>
      <c r="D100" s="46" t="s">
        <v>1</v>
      </c>
      <c r="E100" s="61">
        <v>40000000</v>
      </c>
      <c r="F100" s="61">
        <v>31476869</v>
      </c>
      <c r="G100" s="61">
        <v>17612580.890000001</v>
      </c>
      <c r="H100" s="121">
        <v>0.24</v>
      </c>
      <c r="I100" s="48">
        <v>0.22</v>
      </c>
      <c r="J100" s="48">
        <v>0.03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105">
        <v>0.01</v>
      </c>
      <c r="S100" s="48">
        <v>0.01</v>
      </c>
      <c r="T100" s="48">
        <v>0</v>
      </c>
      <c r="U100" s="48">
        <v>0</v>
      </c>
      <c r="V100" s="401">
        <f>SUM(K100:U100)</f>
        <v>0.02</v>
      </c>
      <c r="W100" s="134"/>
    </row>
    <row r="101" spans="1:23" x14ac:dyDescent="0.25">
      <c r="A101" s="405"/>
      <c r="B101" s="397"/>
      <c r="C101" s="46"/>
      <c r="D101" s="397"/>
      <c r="E101" s="102">
        <f>+E100</f>
        <v>40000000</v>
      </c>
      <c r="F101" s="102">
        <f>+F100</f>
        <v>31476869</v>
      </c>
      <c r="G101" s="102">
        <f>+G100</f>
        <v>17612580.890000001</v>
      </c>
      <c r="H101" s="399"/>
      <c r="I101" s="395"/>
      <c r="J101" s="395"/>
      <c r="K101" s="395"/>
      <c r="L101" s="395"/>
      <c r="M101" s="395"/>
      <c r="N101" s="391"/>
      <c r="O101" s="391"/>
      <c r="P101" s="391"/>
      <c r="Q101" s="391"/>
      <c r="R101" s="391"/>
      <c r="S101" s="391"/>
      <c r="T101" s="391"/>
      <c r="U101" s="391"/>
      <c r="V101" s="401"/>
      <c r="W101" s="134"/>
    </row>
    <row r="102" spans="1:23" x14ac:dyDescent="0.2">
      <c r="A102" s="403" t="s">
        <v>251</v>
      </c>
      <c r="B102" s="397"/>
      <c r="C102" s="46"/>
      <c r="D102" s="397"/>
      <c r="E102" s="397"/>
      <c r="F102" s="397"/>
      <c r="G102" s="397"/>
      <c r="H102" s="48"/>
      <c r="I102" s="398"/>
      <c r="J102" s="398"/>
      <c r="K102" s="398"/>
      <c r="L102" s="398"/>
      <c r="M102" s="398"/>
      <c r="N102" s="48"/>
      <c r="O102" s="48"/>
      <c r="P102" s="48"/>
      <c r="Q102" s="48"/>
      <c r="R102" s="48"/>
      <c r="S102" s="48"/>
      <c r="T102" s="48"/>
      <c r="U102" s="48"/>
      <c r="V102" s="404"/>
      <c r="W102" s="134"/>
    </row>
    <row r="103" spans="1:23" ht="57" x14ac:dyDescent="0.2">
      <c r="A103" s="60">
        <v>78</v>
      </c>
      <c r="B103" s="46">
        <v>116528</v>
      </c>
      <c r="C103" s="34" t="s">
        <v>75</v>
      </c>
      <c r="D103" s="46" t="s">
        <v>1</v>
      </c>
      <c r="E103" s="61">
        <v>50000000</v>
      </c>
      <c r="F103" s="61">
        <v>0</v>
      </c>
      <c r="G103" s="61">
        <v>0</v>
      </c>
      <c r="H103" s="121">
        <v>23.59</v>
      </c>
      <c r="I103" s="48">
        <v>8.73</v>
      </c>
      <c r="J103" s="48">
        <v>7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v>0</v>
      </c>
      <c r="V103" s="401">
        <f>SUM(K103:U103)</f>
        <v>0</v>
      </c>
      <c r="W103" s="134"/>
    </row>
    <row r="104" spans="1:23" ht="42.75" x14ac:dyDescent="0.2">
      <c r="A104" s="60">
        <f t="shared" ref="A104:A112" si="17">A103+1</f>
        <v>79</v>
      </c>
      <c r="B104" s="46">
        <v>132258</v>
      </c>
      <c r="C104" s="34" t="s">
        <v>76</v>
      </c>
      <c r="D104" s="46" t="s">
        <v>1</v>
      </c>
      <c r="E104" s="61">
        <v>30000000</v>
      </c>
      <c r="F104" s="61">
        <v>16181000</v>
      </c>
      <c r="G104" s="61">
        <v>2928084.34</v>
      </c>
      <c r="H104" s="121">
        <v>46</v>
      </c>
      <c r="I104" s="48">
        <v>13.9</v>
      </c>
      <c r="J104" s="48">
        <v>7.38</v>
      </c>
      <c r="K104" s="48">
        <v>0</v>
      </c>
      <c r="L104" s="48">
        <v>0</v>
      </c>
      <c r="M104" s="48">
        <v>0</v>
      </c>
      <c r="N104" s="48">
        <v>0</v>
      </c>
      <c r="O104" s="48">
        <v>0.35</v>
      </c>
      <c r="P104" s="48">
        <v>0</v>
      </c>
      <c r="Q104" s="48">
        <v>0</v>
      </c>
      <c r="R104" s="48">
        <v>0</v>
      </c>
      <c r="S104" s="48">
        <v>0</v>
      </c>
      <c r="T104" s="48">
        <v>0</v>
      </c>
      <c r="U104" s="48">
        <v>0</v>
      </c>
      <c r="V104" s="401">
        <f t="shared" ref="V104:V112" si="18">SUM(K104:U104)</f>
        <v>0.35</v>
      </c>
      <c r="W104" s="134"/>
    </row>
    <row r="105" spans="1:23" ht="42.75" x14ac:dyDescent="0.2">
      <c r="A105" s="60">
        <f t="shared" si="17"/>
        <v>80</v>
      </c>
      <c r="B105" s="46">
        <v>173534</v>
      </c>
      <c r="C105" s="34" t="s">
        <v>77</v>
      </c>
      <c r="D105" s="46" t="s">
        <v>1</v>
      </c>
      <c r="E105" s="61">
        <v>40000000</v>
      </c>
      <c r="F105" s="61">
        <v>0</v>
      </c>
      <c r="G105" s="61">
        <v>0</v>
      </c>
      <c r="H105" s="121">
        <v>17.5</v>
      </c>
      <c r="I105" s="48">
        <v>7.87</v>
      </c>
      <c r="J105" s="48">
        <v>8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0</v>
      </c>
      <c r="U105" s="48">
        <v>0</v>
      </c>
      <c r="V105" s="401">
        <f t="shared" si="18"/>
        <v>0</v>
      </c>
      <c r="W105" s="134"/>
    </row>
    <row r="106" spans="1:23" ht="42.75" x14ac:dyDescent="0.2">
      <c r="A106" s="60">
        <f t="shared" si="17"/>
        <v>81</v>
      </c>
      <c r="B106" s="46">
        <v>189444</v>
      </c>
      <c r="C106" s="34" t="s">
        <v>78</v>
      </c>
      <c r="D106" s="46" t="s">
        <v>1</v>
      </c>
      <c r="E106" s="61">
        <v>18300000</v>
      </c>
      <c r="F106" s="61">
        <v>23204105</v>
      </c>
      <c r="G106" s="61">
        <v>23203946.289999999</v>
      </c>
      <c r="H106" s="121">
        <v>18</v>
      </c>
      <c r="I106" s="48">
        <v>12</v>
      </c>
      <c r="J106" s="48">
        <v>4.3899999999999997</v>
      </c>
      <c r="K106" s="48">
        <v>0</v>
      </c>
      <c r="L106" s="48">
        <v>0</v>
      </c>
      <c r="M106" s="48">
        <v>1.45</v>
      </c>
      <c r="N106" s="48">
        <v>1.36</v>
      </c>
      <c r="O106" s="48">
        <v>0.56999999999999995</v>
      </c>
      <c r="P106" s="48">
        <v>0</v>
      </c>
      <c r="Q106" s="48">
        <v>0.28000000000000003</v>
      </c>
      <c r="R106" s="105">
        <v>0.95</v>
      </c>
      <c r="S106" s="48">
        <v>0.09</v>
      </c>
      <c r="T106" s="48">
        <v>0</v>
      </c>
      <c r="U106" s="48">
        <v>0</v>
      </c>
      <c r="V106" s="401">
        <f t="shared" si="18"/>
        <v>4.7</v>
      </c>
      <c r="W106" s="134"/>
    </row>
    <row r="107" spans="1:23" ht="42.75" x14ac:dyDescent="0.2">
      <c r="A107" s="60">
        <f t="shared" si="17"/>
        <v>82</v>
      </c>
      <c r="B107" s="46">
        <v>190099</v>
      </c>
      <c r="C107" s="34" t="s">
        <v>79</v>
      </c>
      <c r="D107" s="46" t="s">
        <v>1</v>
      </c>
      <c r="E107" s="61">
        <v>384000</v>
      </c>
      <c r="F107" s="61">
        <v>0</v>
      </c>
      <c r="G107" s="61">
        <v>0</v>
      </c>
      <c r="H107" s="121">
        <v>6</v>
      </c>
      <c r="I107" s="48">
        <v>2</v>
      </c>
      <c r="J107" s="48">
        <v>1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0</v>
      </c>
      <c r="U107" s="48">
        <v>0</v>
      </c>
      <c r="V107" s="401">
        <f t="shared" si="18"/>
        <v>0</v>
      </c>
      <c r="W107" s="134"/>
    </row>
    <row r="108" spans="1:23" ht="42.75" x14ac:dyDescent="0.2">
      <c r="A108" s="60">
        <f t="shared" si="17"/>
        <v>83</v>
      </c>
      <c r="B108" s="46">
        <v>190104</v>
      </c>
      <c r="C108" s="34" t="s">
        <v>80</v>
      </c>
      <c r="D108" s="46" t="s">
        <v>1</v>
      </c>
      <c r="E108" s="61">
        <v>500000</v>
      </c>
      <c r="F108" s="61">
        <v>0</v>
      </c>
      <c r="G108" s="61">
        <v>0</v>
      </c>
      <c r="H108" s="121">
        <v>13.5</v>
      </c>
      <c r="I108" s="48">
        <v>7.5</v>
      </c>
      <c r="J108" s="48">
        <v>1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48">
        <v>0</v>
      </c>
      <c r="V108" s="401">
        <f t="shared" si="18"/>
        <v>0</v>
      </c>
      <c r="W108" s="134"/>
    </row>
    <row r="109" spans="1:23" ht="42.75" x14ac:dyDescent="0.2">
      <c r="A109" s="60">
        <f t="shared" si="17"/>
        <v>84</v>
      </c>
      <c r="B109" s="46">
        <v>190119</v>
      </c>
      <c r="C109" s="34" t="s">
        <v>81</v>
      </c>
      <c r="D109" s="46" t="s">
        <v>1</v>
      </c>
      <c r="E109" s="61">
        <v>15240000</v>
      </c>
      <c r="F109" s="61">
        <v>0</v>
      </c>
      <c r="G109" s="61">
        <v>0</v>
      </c>
      <c r="H109" s="121">
        <v>15</v>
      </c>
      <c r="I109" s="48">
        <v>8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401">
        <f t="shared" si="18"/>
        <v>0</v>
      </c>
      <c r="W109" s="134"/>
    </row>
    <row r="110" spans="1:23" ht="28.5" x14ac:dyDescent="0.2">
      <c r="A110" s="60">
        <f t="shared" si="17"/>
        <v>85</v>
      </c>
      <c r="B110" s="46">
        <v>190120</v>
      </c>
      <c r="C110" s="34" t="s">
        <v>82</v>
      </c>
      <c r="D110" s="46" t="s">
        <v>1</v>
      </c>
      <c r="E110" s="61">
        <v>1792000</v>
      </c>
      <c r="F110" s="61">
        <v>1000000</v>
      </c>
      <c r="G110" s="61">
        <v>999999.99</v>
      </c>
      <c r="H110" s="121">
        <v>28</v>
      </c>
      <c r="I110" s="48">
        <v>8</v>
      </c>
      <c r="J110" s="48">
        <v>1</v>
      </c>
      <c r="K110" s="48">
        <v>0</v>
      </c>
      <c r="L110" s="48">
        <v>0</v>
      </c>
      <c r="M110" s="48">
        <v>0.9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48">
        <v>0</v>
      </c>
      <c r="V110" s="401">
        <f t="shared" si="18"/>
        <v>0.9</v>
      </c>
      <c r="W110" s="134"/>
    </row>
    <row r="111" spans="1:23" ht="57" x14ac:dyDescent="0.2">
      <c r="A111" s="60">
        <f t="shared" si="17"/>
        <v>86</v>
      </c>
      <c r="B111" s="46">
        <v>208896</v>
      </c>
      <c r="C111" s="34" t="s">
        <v>83</v>
      </c>
      <c r="D111" s="46" t="s">
        <v>1</v>
      </c>
      <c r="E111" s="61">
        <v>0</v>
      </c>
      <c r="F111" s="61">
        <v>19025381</v>
      </c>
      <c r="G111" s="61">
        <v>19023825.899999999</v>
      </c>
      <c r="H111" s="121">
        <v>5.6</v>
      </c>
      <c r="I111" s="48">
        <v>3.73</v>
      </c>
      <c r="J111" s="48">
        <v>5.95</v>
      </c>
      <c r="K111" s="48">
        <v>0</v>
      </c>
      <c r="L111" s="48">
        <v>0</v>
      </c>
      <c r="M111" s="48">
        <v>0</v>
      </c>
      <c r="N111" s="48">
        <v>0.82</v>
      </c>
      <c r="O111" s="48">
        <v>1.33</v>
      </c>
      <c r="P111" s="48">
        <v>0.62</v>
      </c>
      <c r="Q111" s="48">
        <v>0.01</v>
      </c>
      <c r="R111" s="105">
        <v>0.54</v>
      </c>
      <c r="S111" s="48">
        <v>0</v>
      </c>
      <c r="T111" s="48">
        <v>0</v>
      </c>
      <c r="U111" s="48">
        <v>0</v>
      </c>
      <c r="V111" s="401">
        <f t="shared" si="18"/>
        <v>3.32</v>
      </c>
      <c r="W111" s="134"/>
    </row>
    <row r="112" spans="1:23" ht="42.75" x14ac:dyDescent="0.2">
      <c r="A112" s="60">
        <f t="shared" si="17"/>
        <v>87</v>
      </c>
      <c r="B112" s="46">
        <v>211931</v>
      </c>
      <c r="C112" s="34" t="s">
        <v>401</v>
      </c>
      <c r="D112" s="46" t="s">
        <v>1</v>
      </c>
      <c r="E112" s="61">
        <v>0</v>
      </c>
      <c r="F112" s="61">
        <v>500000</v>
      </c>
      <c r="G112" s="61">
        <v>0</v>
      </c>
      <c r="H112" s="121">
        <v>16</v>
      </c>
      <c r="I112" s="48">
        <v>1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01">
        <f t="shared" si="18"/>
        <v>0</v>
      </c>
      <c r="W112" s="134"/>
    </row>
    <row r="113" spans="1:23" x14ac:dyDescent="0.25">
      <c r="A113" s="405"/>
      <c r="B113" s="397"/>
      <c r="C113" s="46"/>
      <c r="D113" s="397"/>
      <c r="E113" s="394">
        <f t="shared" ref="E113:G113" si="19">SUM(E103:E112)</f>
        <v>156216000</v>
      </c>
      <c r="F113" s="394">
        <f t="shared" si="19"/>
        <v>59910486</v>
      </c>
      <c r="G113" s="394">
        <f t="shared" si="19"/>
        <v>46155856.519999996</v>
      </c>
      <c r="H113" s="391">
        <f>SUM(H103:H112)</f>
        <v>189.19</v>
      </c>
      <c r="I113" s="395"/>
      <c r="J113" s="395"/>
      <c r="K113" s="395"/>
      <c r="L113" s="395"/>
      <c r="M113" s="395"/>
      <c r="N113" s="395"/>
      <c r="O113" s="395"/>
      <c r="P113" s="395"/>
      <c r="Q113" s="391"/>
      <c r="R113" s="391"/>
      <c r="S113" s="391"/>
      <c r="T113" s="391"/>
      <c r="U113" s="391"/>
      <c r="V113" s="401"/>
      <c r="W113" s="134"/>
    </row>
    <row r="114" spans="1:23" x14ac:dyDescent="0.2">
      <c r="A114" s="403" t="s">
        <v>84</v>
      </c>
      <c r="B114" s="397"/>
      <c r="C114" s="46"/>
      <c r="D114" s="397"/>
      <c r="E114" s="397"/>
      <c r="F114" s="397"/>
      <c r="G114" s="397"/>
      <c r="H114" s="48"/>
      <c r="I114" s="398"/>
      <c r="J114" s="398"/>
      <c r="K114" s="398"/>
      <c r="L114" s="398"/>
      <c r="M114" s="398"/>
      <c r="N114" s="48"/>
      <c r="O114" s="48"/>
      <c r="P114" s="48"/>
      <c r="Q114" s="48"/>
      <c r="R114" s="48"/>
      <c r="S114" s="48"/>
      <c r="T114" s="48"/>
      <c r="U114" s="48"/>
      <c r="V114" s="404"/>
      <c r="W114" s="134"/>
    </row>
    <row r="115" spans="1:23" ht="71.25" x14ac:dyDescent="0.2">
      <c r="A115" s="60">
        <v>88</v>
      </c>
      <c r="B115" s="46">
        <v>14834</v>
      </c>
      <c r="C115" s="34" t="s">
        <v>85</v>
      </c>
      <c r="D115" s="46" t="s">
        <v>1</v>
      </c>
      <c r="E115" s="61">
        <v>40000000</v>
      </c>
      <c r="F115" s="61">
        <v>0</v>
      </c>
      <c r="G115" s="61">
        <v>0</v>
      </c>
      <c r="H115" s="121">
        <v>5.3</v>
      </c>
      <c r="I115" s="48">
        <v>5</v>
      </c>
      <c r="J115" s="48">
        <v>5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01">
        <f t="shared" ref="V115:V130" si="20">SUM(K115:U115)</f>
        <v>0</v>
      </c>
      <c r="W115" s="134"/>
    </row>
    <row r="116" spans="1:23" ht="42.75" x14ac:dyDescent="0.2">
      <c r="A116" s="60">
        <f>A115+1</f>
        <v>89</v>
      </c>
      <c r="B116" s="46">
        <v>189454</v>
      </c>
      <c r="C116" s="34" t="s">
        <v>86</v>
      </c>
      <c r="D116" s="46" t="s">
        <v>1</v>
      </c>
      <c r="E116" s="61">
        <v>0</v>
      </c>
      <c r="F116" s="61">
        <v>13018226</v>
      </c>
      <c r="G116" s="61">
        <v>12000779.710000001</v>
      </c>
      <c r="H116" s="121">
        <v>11.39</v>
      </c>
      <c r="I116" s="48">
        <v>7.59</v>
      </c>
      <c r="J116" s="48">
        <v>4.0599999999999996</v>
      </c>
      <c r="K116" s="48">
        <v>0</v>
      </c>
      <c r="L116" s="48">
        <v>0</v>
      </c>
      <c r="M116" s="48">
        <v>0</v>
      </c>
      <c r="N116" s="48">
        <v>0.61</v>
      </c>
      <c r="O116" s="48">
        <v>0.52</v>
      </c>
      <c r="P116" s="48">
        <v>0.93</v>
      </c>
      <c r="Q116" s="48">
        <v>0.03</v>
      </c>
      <c r="R116" s="105">
        <v>0.32</v>
      </c>
      <c r="S116" s="48">
        <v>0.68</v>
      </c>
      <c r="T116" s="48">
        <v>0.77</v>
      </c>
      <c r="U116" s="48">
        <v>0.28000000000000003</v>
      </c>
      <c r="V116" s="401">
        <f t="shared" si="20"/>
        <v>4.1399999999999997</v>
      </c>
      <c r="W116" s="134"/>
    </row>
    <row r="117" spans="1:23" ht="42.75" x14ac:dyDescent="0.2">
      <c r="A117" s="60">
        <f t="shared" ref="A117:A131" si="21">A116+1</f>
        <v>90</v>
      </c>
      <c r="B117" s="46">
        <v>207390</v>
      </c>
      <c r="C117" s="34" t="s">
        <v>87</v>
      </c>
      <c r="D117" s="46" t="s">
        <v>1</v>
      </c>
      <c r="E117" s="61">
        <v>0</v>
      </c>
      <c r="F117" s="61">
        <v>17164943</v>
      </c>
      <c r="G117" s="61">
        <v>16048434.189999999</v>
      </c>
      <c r="H117" s="121">
        <v>10</v>
      </c>
      <c r="I117" s="48">
        <v>4.5999999999999996</v>
      </c>
      <c r="J117" s="48">
        <v>6.6</v>
      </c>
      <c r="K117" s="48">
        <v>0</v>
      </c>
      <c r="L117" s="48">
        <v>0</v>
      </c>
      <c r="M117" s="48">
        <v>0</v>
      </c>
      <c r="N117" s="48">
        <v>4.72</v>
      </c>
      <c r="O117" s="48">
        <v>0</v>
      </c>
      <c r="P117" s="48">
        <v>0</v>
      </c>
      <c r="Q117" s="48">
        <v>0.05</v>
      </c>
      <c r="R117" s="48">
        <v>0</v>
      </c>
      <c r="S117" s="48">
        <v>0.2</v>
      </c>
      <c r="T117" s="48">
        <v>4.4999999999999998E-2</v>
      </c>
      <c r="U117" s="48">
        <v>0</v>
      </c>
      <c r="V117" s="401">
        <f t="shared" si="20"/>
        <v>5.0149999999999997</v>
      </c>
      <c r="W117" s="134"/>
    </row>
    <row r="118" spans="1:23" ht="42.75" x14ac:dyDescent="0.2">
      <c r="A118" s="60">
        <f t="shared" si="21"/>
        <v>91</v>
      </c>
      <c r="B118" s="46">
        <v>207433</v>
      </c>
      <c r="C118" s="34" t="s">
        <v>252</v>
      </c>
      <c r="D118" s="46" t="s">
        <v>1</v>
      </c>
      <c r="E118" s="61">
        <v>0</v>
      </c>
      <c r="F118" s="61">
        <v>21261365</v>
      </c>
      <c r="G118" s="61">
        <v>21098502.559999999</v>
      </c>
      <c r="H118" s="121">
        <v>13</v>
      </c>
      <c r="I118" s="48">
        <v>5</v>
      </c>
      <c r="J118" s="48">
        <v>7.59</v>
      </c>
      <c r="K118" s="48">
        <v>0</v>
      </c>
      <c r="L118" s="48">
        <v>0</v>
      </c>
      <c r="M118" s="48">
        <v>0</v>
      </c>
      <c r="N118" s="48">
        <v>4.99</v>
      </c>
      <c r="O118" s="48">
        <v>0</v>
      </c>
      <c r="P118" s="48">
        <v>0.02</v>
      </c>
      <c r="Q118" s="48">
        <v>0</v>
      </c>
      <c r="R118" s="48">
        <v>0</v>
      </c>
      <c r="S118" s="48">
        <v>0.24</v>
      </c>
      <c r="T118" s="48">
        <v>0</v>
      </c>
      <c r="U118" s="48">
        <v>0</v>
      </c>
      <c r="V118" s="401">
        <f t="shared" si="20"/>
        <v>5.25</v>
      </c>
      <c r="W118" s="134"/>
    </row>
    <row r="119" spans="1:23" ht="71.25" x14ac:dyDescent="0.2">
      <c r="A119" s="60">
        <f t="shared" si="21"/>
        <v>92</v>
      </c>
      <c r="B119" s="46">
        <v>207591</v>
      </c>
      <c r="C119" s="34" t="s">
        <v>88</v>
      </c>
      <c r="D119" s="46" t="s">
        <v>1</v>
      </c>
      <c r="E119" s="61">
        <v>0</v>
      </c>
      <c r="F119" s="61">
        <v>3000000</v>
      </c>
      <c r="G119" s="61">
        <v>556786.25</v>
      </c>
      <c r="H119" s="158">
        <v>12.6</v>
      </c>
      <c r="I119" s="48">
        <v>8.4</v>
      </c>
      <c r="J119" s="48">
        <v>1.65</v>
      </c>
      <c r="K119" s="48">
        <v>0</v>
      </c>
      <c r="L119" s="48">
        <v>0</v>
      </c>
      <c r="M119" s="48">
        <v>0</v>
      </c>
      <c r="N119" s="48">
        <v>0.05</v>
      </c>
      <c r="O119" s="48">
        <v>0</v>
      </c>
      <c r="P119" s="48">
        <v>0</v>
      </c>
      <c r="Q119" s="48">
        <v>0.05</v>
      </c>
      <c r="R119" s="48">
        <v>0</v>
      </c>
      <c r="S119" s="48">
        <v>0</v>
      </c>
      <c r="T119" s="48">
        <v>0</v>
      </c>
      <c r="U119" s="48">
        <v>0.21</v>
      </c>
      <c r="V119" s="401">
        <f t="shared" si="20"/>
        <v>0.31</v>
      </c>
      <c r="W119" s="134"/>
    </row>
    <row r="120" spans="1:23" ht="42.75" x14ac:dyDescent="0.2">
      <c r="A120" s="60">
        <f t="shared" si="21"/>
        <v>93</v>
      </c>
      <c r="B120" s="46">
        <v>209018</v>
      </c>
      <c r="C120" s="34" t="s">
        <v>253</v>
      </c>
      <c r="D120" s="46" t="s">
        <v>1</v>
      </c>
      <c r="E120" s="61">
        <v>0</v>
      </c>
      <c r="F120" s="61">
        <v>25000000</v>
      </c>
      <c r="G120" s="61">
        <v>23737715.239999998</v>
      </c>
      <c r="H120" s="121">
        <v>18</v>
      </c>
      <c r="I120" s="48">
        <v>10</v>
      </c>
      <c r="J120" s="48">
        <v>7.81</v>
      </c>
      <c r="K120" s="48">
        <v>0</v>
      </c>
      <c r="L120" s="48">
        <v>0</v>
      </c>
      <c r="M120" s="48">
        <v>0</v>
      </c>
      <c r="N120" s="48">
        <v>0.16</v>
      </c>
      <c r="O120" s="48">
        <v>0.14000000000000001</v>
      </c>
      <c r="P120" s="48">
        <v>2.75</v>
      </c>
      <c r="Q120" s="48">
        <v>0</v>
      </c>
      <c r="R120" s="105">
        <v>1.76</v>
      </c>
      <c r="S120" s="48">
        <v>1.36</v>
      </c>
      <c r="T120" s="48">
        <v>0.69</v>
      </c>
      <c r="U120" s="48">
        <v>0.68</v>
      </c>
      <c r="V120" s="401">
        <f t="shared" si="20"/>
        <v>7.5399999999999991</v>
      </c>
      <c r="W120" s="134"/>
    </row>
    <row r="121" spans="1:23" ht="42.75" x14ac:dyDescent="0.2">
      <c r="A121" s="60">
        <f t="shared" si="21"/>
        <v>94</v>
      </c>
      <c r="B121" s="46">
        <v>209049</v>
      </c>
      <c r="C121" s="34" t="s">
        <v>254</v>
      </c>
      <c r="D121" s="46" t="s">
        <v>1</v>
      </c>
      <c r="E121" s="61">
        <v>0</v>
      </c>
      <c r="F121" s="61">
        <v>15000000</v>
      </c>
      <c r="G121" s="61">
        <v>12351859.109999999</v>
      </c>
      <c r="H121" s="121">
        <v>10.6</v>
      </c>
      <c r="I121" s="48">
        <v>8</v>
      </c>
      <c r="J121" s="48">
        <v>4.6900000000000004</v>
      </c>
      <c r="K121" s="48">
        <v>0</v>
      </c>
      <c r="L121" s="48">
        <v>0</v>
      </c>
      <c r="M121" s="48">
        <v>0</v>
      </c>
      <c r="N121" s="48">
        <v>0.52</v>
      </c>
      <c r="O121" s="48">
        <v>0</v>
      </c>
      <c r="P121" s="48">
        <v>0.67</v>
      </c>
      <c r="Q121" s="48">
        <v>1.34</v>
      </c>
      <c r="R121" s="105">
        <v>0.5</v>
      </c>
      <c r="S121" s="48">
        <v>0.12</v>
      </c>
      <c r="T121" s="48">
        <v>0.18</v>
      </c>
      <c r="U121" s="48">
        <v>0.64</v>
      </c>
      <c r="V121" s="401">
        <f t="shared" si="20"/>
        <v>3.9700000000000006</v>
      </c>
      <c r="W121" s="134"/>
    </row>
    <row r="122" spans="1:23" ht="57" x14ac:dyDescent="0.2">
      <c r="A122" s="60">
        <f t="shared" si="21"/>
        <v>95</v>
      </c>
      <c r="B122" s="46">
        <v>209054</v>
      </c>
      <c r="C122" s="34" t="s">
        <v>255</v>
      </c>
      <c r="D122" s="46" t="s">
        <v>1</v>
      </c>
      <c r="E122" s="61">
        <v>0</v>
      </c>
      <c r="F122" s="61">
        <v>4000000</v>
      </c>
      <c r="G122" s="61">
        <v>1606973.6</v>
      </c>
      <c r="H122" s="121">
        <v>9</v>
      </c>
      <c r="I122" s="48">
        <v>9</v>
      </c>
      <c r="J122" s="48">
        <v>3.18</v>
      </c>
      <c r="K122" s="48">
        <v>0</v>
      </c>
      <c r="L122" s="48">
        <v>0</v>
      </c>
      <c r="M122" s="48">
        <v>0</v>
      </c>
      <c r="N122" s="48">
        <v>0.2</v>
      </c>
      <c r="O122" s="48">
        <v>7.0000000000000007E-2</v>
      </c>
      <c r="P122" s="48">
        <v>0.09</v>
      </c>
      <c r="Q122" s="48">
        <v>0.04</v>
      </c>
      <c r="R122" s="105">
        <v>0.13</v>
      </c>
      <c r="S122" s="48">
        <v>0</v>
      </c>
      <c r="T122" s="48">
        <v>0</v>
      </c>
      <c r="U122" s="48">
        <v>0.88</v>
      </c>
      <c r="V122" s="401">
        <f t="shared" si="20"/>
        <v>1.4100000000000001</v>
      </c>
      <c r="W122" s="134"/>
    </row>
    <row r="123" spans="1:23" ht="42.75" x14ac:dyDescent="0.2">
      <c r="A123" s="60">
        <f t="shared" si="21"/>
        <v>96</v>
      </c>
      <c r="B123" s="46">
        <v>209055</v>
      </c>
      <c r="C123" s="34" t="s">
        <v>256</v>
      </c>
      <c r="D123" s="46" t="s">
        <v>1</v>
      </c>
      <c r="E123" s="61">
        <v>0</v>
      </c>
      <c r="F123" s="61">
        <v>24495226</v>
      </c>
      <c r="G123" s="61">
        <v>24495225.75</v>
      </c>
      <c r="H123" s="121">
        <v>11.32</v>
      </c>
      <c r="I123" s="48">
        <v>10</v>
      </c>
      <c r="J123" s="48">
        <v>10.199999999999999</v>
      </c>
      <c r="K123" s="48">
        <v>0</v>
      </c>
      <c r="L123" s="48">
        <v>0</v>
      </c>
      <c r="M123" s="48">
        <v>0</v>
      </c>
      <c r="N123" s="48">
        <v>7.91</v>
      </c>
      <c r="O123" s="48">
        <v>0.1</v>
      </c>
      <c r="P123" s="48">
        <v>2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01">
        <f t="shared" si="20"/>
        <v>10.01</v>
      </c>
      <c r="W123" s="134"/>
    </row>
    <row r="124" spans="1:23" ht="57" x14ac:dyDescent="0.2">
      <c r="A124" s="60">
        <f t="shared" si="21"/>
        <v>97</v>
      </c>
      <c r="B124" s="46">
        <v>208027</v>
      </c>
      <c r="C124" s="34" t="s">
        <v>89</v>
      </c>
      <c r="D124" s="46" t="s">
        <v>1</v>
      </c>
      <c r="E124" s="61">
        <v>0</v>
      </c>
      <c r="F124" s="61">
        <v>6820287</v>
      </c>
      <c r="G124" s="61">
        <v>6820282.0300000003</v>
      </c>
      <c r="H124" s="121">
        <v>17.57</v>
      </c>
      <c r="I124" s="48">
        <v>11.8</v>
      </c>
      <c r="J124" s="48">
        <v>5.55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0.48</v>
      </c>
      <c r="Q124" s="48">
        <v>0.27</v>
      </c>
      <c r="R124" s="105">
        <v>1.86</v>
      </c>
      <c r="S124" s="48">
        <v>1.34</v>
      </c>
      <c r="T124" s="48">
        <v>0</v>
      </c>
      <c r="U124" s="48">
        <v>0</v>
      </c>
      <c r="V124" s="401">
        <f t="shared" si="20"/>
        <v>3.95</v>
      </c>
      <c r="W124" s="134"/>
    </row>
    <row r="125" spans="1:23" ht="42.75" x14ac:dyDescent="0.2">
      <c r="A125" s="60">
        <f t="shared" si="21"/>
        <v>98</v>
      </c>
      <c r="B125" s="46">
        <v>209056</v>
      </c>
      <c r="C125" s="34" t="s">
        <v>257</v>
      </c>
      <c r="D125" s="46" t="s">
        <v>1</v>
      </c>
      <c r="E125" s="61">
        <v>0</v>
      </c>
      <c r="F125" s="61">
        <v>20000000</v>
      </c>
      <c r="G125" s="61">
        <v>17734613.710000001</v>
      </c>
      <c r="H125" s="121">
        <v>31</v>
      </c>
      <c r="I125" s="48">
        <v>12</v>
      </c>
      <c r="J125" s="48">
        <v>4.17</v>
      </c>
      <c r="K125" s="48">
        <v>0</v>
      </c>
      <c r="L125" s="48">
        <v>0</v>
      </c>
      <c r="M125" s="48">
        <v>0</v>
      </c>
      <c r="N125" s="48">
        <v>0.21</v>
      </c>
      <c r="O125" s="48">
        <v>0.78</v>
      </c>
      <c r="P125" s="48">
        <v>0.12</v>
      </c>
      <c r="Q125" s="48">
        <v>0.26</v>
      </c>
      <c r="R125" s="105">
        <v>0.62</v>
      </c>
      <c r="S125" s="48">
        <v>0.63</v>
      </c>
      <c r="T125" s="48">
        <v>0.79</v>
      </c>
      <c r="U125" s="48">
        <v>1.47</v>
      </c>
      <c r="V125" s="401">
        <f t="shared" si="20"/>
        <v>4.88</v>
      </c>
      <c r="W125" s="134"/>
    </row>
    <row r="126" spans="1:23" ht="42.75" x14ac:dyDescent="0.2">
      <c r="A126" s="60">
        <f t="shared" si="21"/>
        <v>99</v>
      </c>
      <c r="B126" s="46">
        <v>209061</v>
      </c>
      <c r="C126" s="34" t="s">
        <v>369</v>
      </c>
      <c r="D126" s="46" t="s">
        <v>1</v>
      </c>
      <c r="E126" s="61">
        <v>0</v>
      </c>
      <c r="F126" s="61">
        <v>2000000</v>
      </c>
      <c r="G126" s="61">
        <v>1998048.92</v>
      </c>
      <c r="H126" s="121">
        <v>6</v>
      </c>
      <c r="I126" s="48">
        <v>6</v>
      </c>
      <c r="J126" s="48">
        <v>0.83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105">
        <v>0.45</v>
      </c>
      <c r="S126" s="48">
        <v>0</v>
      </c>
      <c r="T126" s="48">
        <v>0</v>
      </c>
      <c r="U126" s="48">
        <v>0</v>
      </c>
      <c r="V126" s="401">
        <f t="shared" si="20"/>
        <v>0.45</v>
      </c>
      <c r="W126" s="134"/>
    </row>
    <row r="127" spans="1:23" ht="57" x14ac:dyDescent="0.2">
      <c r="A127" s="60">
        <f t="shared" si="21"/>
        <v>100</v>
      </c>
      <c r="B127" s="46">
        <v>208201</v>
      </c>
      <c r="C127" s="34" t="s">
        <v>90</v>
      </c>
      <c r="D127" s="46" t="s">
        <v>1</v>
      </c>
      <c r="E127" s="61">
        <v>0</v>
      </c>
      <c r="F127" s="61">
        <v>19913485</v>
      </c>
      <c r="G127" s="61">
        <v>18924651.699999999</v>
      </c>
      <c r="H127" s="121">
        <v>9.1</v>
      </c>
      <c r="I127" s="48">
        <v>5.3</v>
      </c>
      <c r="J127" s="48">
        <v>7.66</v>
      </c>
      <c r="K127" s="48">
        <v>0</v>
      </c>
      <c r="L127" s="48">
        <v>0</v>
      </c>
      <c r="M127" s="48">
        <v>0</v>
      </c>
      <c r="N127" s="48">
        <v>2.8</v>
      </c>
      <c r="O127" s="48">
        <v>0.78</v>
      </c>
      <c r="P127" s="48">
        <v>0</v>
      </c>
      <c r="Q127" s="48">
        <v>0</v>
      </c>
      <c r="R127" s="105">
        <v>1.72</v>
      </c>
      <c r="S127" s="48">
        <v>0.31</v>
      </c>
      <c r="T127" s="48">
        <v>0.11</v>
      </c>
      <c r="U127" s="48">
        <v>0</v>
      </c>
      <c r="V127" s="401">
        <f t="shared" si="20"/>
        <v>5.72</v>
      </c>
      <c r="W127" s="134"/>
    </row>
    <row r="128" spans="1:23" ht="57" x14ac:dyDescent="0.2">
      <c r="A128" s="60">
        <f>A127+1</f>
        <v>101</v>
      </c>
      <c r="B128" s="46">
        <v>208417</v>
      </c>
      <c r="C128" s="34" t="s">
        <v>368</v>
      </c>
      <c r="D128" s="46" t="s">
        <v>1</v>
      </c>
      <c r="E128" s="61">
        <v>0</v>
      </c>
      <c r="F128" s="61">
        <v>3000000</v>
      </c>
      <c r="G128" s="61">
        <v>2723843.29</v>
      </c>
      <c r="H128" s="121">
        <v>5.5</v>
      </c>
      <c r="I128" s="48">
        <v>2.75</v>
      </c>
      <c r="J128" s="48">
        <v>1.08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0.98</v>
      </c>
      <c r="R128" s="105">
        <v>0.21</v>
      </c>
      <c r="S128" s="48">
        <v>0</v>
      </c>
      <c r="T128" s="48">
        <v>0</v>
      </c>
      <c r="U128" s="48">
        <v>0</v>
      </c>
      <c r="V128" s="401">
        <f t="shared" si="20"/>
        <v>1.19</v>
      </c>
      <c r="W128" s="134"/>
    </row>
    <row r="129" spans="1:23" ht="42.75" x14ac:dyDescent="0.2">
      <c r="A129" s="60">
        <f t="shared" si="21"/>
        <v>102</v>
      </c>
      <c r="B129" s="46">
        <v>208879</v>
      </c>
      <c r="C129" s="34" t="s">
        <v>272</v>
      </c>
      <c r="D129" s="46" t="s">
        <v>1</v>
      </c>
      <c r="E129" s="61">
        <v>0</v>
      </c>
      <c r="F129" s="61">
        <v>15006588</v>
      </c>
      <c r="G129" s="61">
        <v>15006560.33</v>
      </c>
      <c r="H129" s="121">
        <v>14</v>
      </c>
      <c r="I129" s="48">
        <v>8.17</v>
      </c>
      <c r="J129" s="48">
        <v>5.36</v>
      </c>
      <c r="K129" s="48">
        <v>0</v>
      </c>
      <c r="L129" s="48">
        <v>0</v>
      </c>
      <c r="M129" s="48">
        <v>0</v>
      </c>
      <c r="N129" s="48">
        <v>0</v>
      </c>
      <c r="O129" s="48">
        <v>0.02</v>
      </c>
      <c r="P129" s="48">
        <v>0</v>
      </c>
      <c r="Q129" s="48">
        <v>0</v>
      </c>
      <c r="R129" s="105">
        <v>1.71</v>
      </c>
      <c r="S129" s="48">
        <v>7.0000000000000007E-2</v>
      </c>
      <c r="T129" s="48">
        <v>0</v>
      </c>
      <c r="U129" s="48">
        <v>0</v>
      </c>
      <c r="V129" s="401">
        <f t="shared" si="20"/>
        <v>1.8</v>
      </c>
      <c r="W129" s="134"/>
    </row>
    <row r="130" spans="1:23" ht="42.75" x14ac:dyDescent="0.2">
      <c r="A130" s="60">
        <f t="shared" si="21"/>
        <v>103</v>
      </c>
      <c r="B130" s="46">
        <v>208880</v>
      </c>
      <c r="C130" s="34" t="s">
        <v>402</v>
      </c>
      <c r="D130" s="46" t="s">
        <v>1</v>
      </c>
      <c r="E130" s="61">
        <v>0</v>
      </c>
      <c r="F130" s="61">
        <v>3000000</v>
      </c>
      <c r="G130" s="61">
        <v>0</v>
      </c>
      <c r="H130" s="121">
        <v>13</v>
      </c>
      <c r="I130" s="48">
        <v>13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0</v>
      </c>
      <c r="U130" s="48">
        <v>0</v>
      </c>
      <c r="V130" s="401">
        <f t="shared" si="20"/>
        <v>0</v>
      </c>
      <c r="W130" s="134"/>
    </row>
    <row r="131" spans="1:23" ht="42.75" x14ac:dyDescent="0.2">
      <c r="A131" s="60">
        <f t="shared" si="21"/>
        <v>104</v>
      </c>
      <c r="B131" s="46">
        <v>209014</v>
      </c>
      <c r="C131" s="34" t="s">
        <v>403</v>
      </c>
      <c r="D131" s="46" t="s">
        <v>1</v>
      </c>
      <c r="E131" s="61">
        <v>0</v>
      </c>
      <c r="F131" s="61">
        <v>5000000</v>
      </c>
      <c r="G131" s="61">
        <v>2257475.94</v>
      </c>
      <c r="H131" s="121">
        <v>16.170000000000002</v>
      </c>
      <c r="I131" s="48">
        <v>12</v>
      </c>
      <c r="J131" s="48">
        <v>2.08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0.65</v>
      </c>
      <c r="R131" s="48">
        <v>0</v>
      </c>
      <c r="S131" s="48">
        <v>0</v>
      </c>
      <c r="T131" s="48">
        <v>0</v>
      </c>
      <c r="U131" s="48">
        <v>0</v>
      </c>
      <c r="V131" s="401">
        <f>SUM(K131:U131)</f>
        <v>0.65</v>
      </c>
      <c r="W131" s="134"/>
    </row>
    <row r="132" spans="1:23" x14ac:dyDescent="0.25">
      <c r="A132" s="405"/>
      <c r="B132" s="397"/>
      <c r="C132" s="46"/>
      <c r="D132" s="397"/>
      <c r="E132" s="394">
        <f t="shared" ref="E132:G132" si="22">SUM(E115:E131)</f>
        <v>40000000</v>
      </c>
      <c r="F132" s="394">
        <f t="shared" si="22"/>
        <v>197680120</v>
      </c>
      <c r="G132" s="394">
        <f t="shared" si="22"/>
        <v>177361752.32999995</v>
      </c>
      <c r="H132" s="391">
        <f>SUM(H115:H131)</f>
        <v>213.54999999999995</v>
      </c>
      <c r="I132" s="395"/>
      <c r="J132" s="395"/>
      <c r="K132" s="395"/>
      <c r="L132" s="395"/>
      <c r="M132" s="395"/>
      <c r="N132" s="395"/>
      <c r="O132" s="395"/>
      <c r="P132" s="395"/>
      <c r="Q132" s="391"/>
      <c r="R132" s="391"/>
      <c r="S132" s="391"/>
      <c r="T132" s="391"/>
      <c r="U132" s="391"/>
      <c r="V132" s="401"/>
      <c r="W132" s="134"/>
    </row>
    <row r="133" spans="1:23" x14ac:dyDescent="0.2">
      <c r="A133" s="403" t="s">
        <v>91</v>
      </c>
      <c r="B133" s="397"/>
      <c r="C133" s="46"/>
      <c r="D133" s="397"/>
      <c r="E133" s="397"/>
      <c r="F133" s="397"/>
      <c r="G133" s="397"/>
      <c r="H133" s="48"/>
      <c r="I133" s="398"/>
      <c r="J133" s="398"/>
      <c r="K133" s="398"/>
      <c r="L133" s="398"/>
      <c r="M133" s="398"/>
      <c r="N133" s="48"/>
      <c r="O133" s="48"/>
      <c r="P133" s="48"/>
      <c r="Q133" s="48"/>
      <c r="R133" s="48"/>
      <c r="S133" s="48"/>
      <c r="T133" s="48"/>
      <c r="U133" s="48"/>
      <c r="V133" s="404"/>
      <c r="W133" s="134"/>
    </row>
    <row r="134" spans="1:23" ht="57" x14ac:dyDescent="0.2">
      <c r="A134" s="60">
        <v>105</v>
      </c>
      <c r="B134" s="46">
        <v>18433</v>
      </c>
      <c r="C134" s="34" t="s">
        <v>92</v>
      </c>
      <c r="D134" s="46" t="s">
        <v>1</v>
      </c>
      <c r="E134" s="61">
        <v>5000000</v>
      </c>
      <c r="F134" s="61">
        <v>0</v>
      </c>
      <c r="G134" s="61">
        <v>0</v>
      </c>
      <c r="H134" s="121">
        <v>5</v>
      </c>
      <c r="I134" s="48">
        <v>3</v>
      </c>
      <c r="J134" s="48">
        <v>4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0</v>
      </c>
      <c r="V134" s="401">
        <f t="shared" ref="V134:V163" si="23">SUM(K134:U134)</f>
        <v>0</v>
      </c>
      <c r="W134" s="134"/>
    </row>
    <row r="135" spans="1:23" ht="71.25" x14ac:dyDescent="0.2">
      <c r="A135" s="60">
        <f t="shared" ref="A135:A164" si="24">A134+1</f>
        <v>106</v>
      </c>
      <c r="B135" s="46">
        <v>18435</v>
      </c>
      <c r="C135" s="34" t="s">
        <v>93</v>
      </c>
      <c r="D135" s="46" t="s">
        <v>1</v>
      </c>
      <c r="E135" s="61">
        <v>5000000</v>
      </c>
      <c r="F135" s="61">
        <v>4814000</v>
      </c>
      <c r="G135" s="61">
        <v>4813923.1900000004</v>
      </c>
      <c r="H135" s="121">
        <v>6</v>
      </c>
      <c r="I135" s="48">
        <v>2</v>
      </c>
      <c r="J135" s="48">
        <v>1.92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1.1499999999999999</v>
      </c>
      <c r="Q135" s="48">
        <v>0.21</v>
      </c>
      <c r="R135" s="48">
        <v>0</v>
      </c>
      <c r="S135" s="48">
        <v>0</v>
      </c>
      <c r="T135" s="48">
        <v>0</v>
      </c>
      <c r="U135" s="48">
        <v>0</v>
      </c>
      <c r="V135" s="401">
        <f t="shared" si="23"/>
        <v>1.3599999999999999</v>
      </c>
      <c r="W135" s="134"/>
    </row>
    <row r="136" spans="1:23" ht="57" x14ac:dyDescent="0.2">
      <c r="A136" s="60">
        <f t="shared" si="24"/>
        <v>107</v>
      </c>
      <c r="B136" s="46">
        <v>18437</v>
      </c>
      <c r="C136" s="34" t="s">
        <v>94</v>
      </c>
      <c r="D136" s="46" t="s">
        <v>1</v>
      </c>
      <c r="E136" s="61">
        <v>5000000</v>
      </c>
      <c r="F136" s="61">
        <v>5480860</v>
      </c>
      <c r="G136" s="61">
        <v>5092194.0999999996</v>
      </c>
      <c r="H136" s="121">
        <v>1</v>
      </c>
      <c r="I136" s="48">
        <v>1</v>
      </c>
      <c r="J136" s="48">
        <v>0.86</v>
      </c>
      <c r="K136" s="48">
        <v>0</v>
      </c>
      <c r="L136" s="48">
        <v>0</v>
      </c>
      <c r="M136" s="48">
        <v>0</v>
      </c>
      <c r="N136" s="48">
        <v>0.03</v>
      </c>
      <c r="O136" s="48">
        <v>0</v>
      </c>
      <c r="P136" s="48">
        <v>0</v>
      </c>
      <c r="Q136" s="48">
        <v>0</v>
      </c>
      <c r="R136" s="105">
        <v>0.56000000000000005</v>
      </c>
      <c r="S136" s="48">
        <v>0</v>
      </c>
      <c r="T136" s="48">
        <v>0</v>
      </c>
      <c r="U136" s="48">
        <v>0</v>
      </c>
      <c r="V136" s="401">
        <f t="shared" si="23"/>
        <v>0.59000000000000008</v>
      </c>
      <c r="W136" s="134"/>
    </row>
    <row r="137" spans="1:23" ht="36.75" customHeight="1" x14ac:dyDescent="0.2">
      <c r="A137" s="60">
        <f t="shared" si="24"/>
        <v>108</v>
      </c>
      <c r="B137" s="46">
        <v>96841</v>
      </c>
      <c r="C137" s="34" t="s">
        <v>265</v>
      </c>
      <c r="D137" s="46" t="s">
        <v>1</v>
      </c>
      <c r="E137" s="61">
        <v>1824000</v>
      </c>
      <c r="F137" s="61">
        <v>1824000</v>
      </c>
      <c r="G137" s="61">
        <v>1824000</v>
      </c>
      <c r="H137" s="121">
        <v>28.5</v>
      </c>
      <c r="I137" s="48">
        <v>10</v>
      </c>
      <c r="J137" s="48">
        <v>1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  <c r="T137" s="48">
        <v>0</v>
      </c>
      <c r="U137" s="48">
        <v>0</v>
      </c>
      <c r="V137" s="401">
        <f t="shared" si="23"/>
        <v>0</v>
      </c>
      <c r="W137" s="134"/>
    </row>
    <row r="138" spans="1:23" ht="42.75" x14ac:dyDescent="0.2">
      <c r="A138" s="60">
        <f t="shared" si="24"/>
        <v>109</v>
      </c>
      <c r="B138" s="46">
        <v>72219</v>
      </c>
      <c r="C138" s="34" t="s">
        <v>95</v>
      </c>
      <c r="D138" s="46" t="s">
        <v>1</v>
      </c>
      <c r="E138" s="61">
        <v>64325478</v>
      </c>
      <c r="F138" s="61">
        <v>12006548</v>
      </c>
      <c r="G138" s="61">
        <v>2582411.1</v>
      </c>
      <c r="H138" s="121">
        <v>34</v>
      </c>
      <c r="I138" s="48">
        <v>8.6</v>
      </c>
      <c r="J138" s="48">
        <v>3.22</v>
      </c>
      <c r="K138" s="48">
        <v>0</v>
      </c>
      <c r="L138" s="48">
        <v>0</v>
      </c>
      <c r="M138" s="48">
        <v>0</v>
      </c>
      <c r="N138" s="48">
        <v>0</v>
      </c>
      <c r="O138" s="48">
        <v>0.32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48">
        <v>2.46</v>
      </c>
      <c r="V138" s="401">
        <f t="shared" si="23"/>
        <v>2.78</v>
      </c>
      <c r="W138" s="134"/>
    </row>
    <row r="139" spans="1:23" ht="42.75" x14ac:dyDescent="0.2">
      <c r="A139" s="60">
        <f t="shared" si="24"/>
        <v>110</v>
      </c>
      <c r="B139" s="46">
        <v>72220</v>
      </c>
      <c r="C139" s="34" t="s">
        <v>96</v>
      </c>
      <c r="D139" s="46" t="s">
        <v>1</v>
      </c>
      <c r="E139" s="61">
        <v>5000000</v>
      </c>
      <c r="F139" s="61">
        <v>4533000</v>
      </c>
      <c r="G139" s="61">
        <v>2946227.58</v>
      </c>
      <c r="H139" s="121">
        <v>27.92</v>
      </c>
      <c r="I139" s="48">
        <v>6.3</v>
      </c>
      <c r="J139" s="48">
        <v>1.85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48">
        <v>1.42</v>
      </c>
      <c r="V139" s="401">
        <f t="shared" si="23"/>
        <v>1.42</v>
      </c>
      <c r="W139" s="134"/>
    </row>
    <row r="140" spans="1:23" ht="42.75" x14ac:dyDescent="0.2">
      <c r="A140" s="60">
        <f t="shared" si="24"/>
        <v>111</v>
      </c>
      <c r="B140" s="46">
        <v>100133</v>
      </c>
      <c r="C140" s="34" t="s">
        <v>97</v>
      </c>
      <c r="D140" s="46" t="s">
        <v>1</v>
      </c>
      <c r="E140" s="61">
        <v>17419000</v>
      </c>
      <c r="F140" s="61">
        <v>0</v>
      </c>
      <c r="G140" s="61">
        <v>0</v>
      </c>
      <c r="H140" s="121">
        <v>24</v>
      </c>
      <c r="I140" s="48">
        <v>6.5</v>
      </c>
      <c r="J140" s="48">
        <v>3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0</v>
      </c>
      <c r="U140" s="48">
        <v>0</v>
      </c>
      <c r="V140" s="401">
        <f t="shared" si="23"/>
        <v>0</v>
      </c>
      <c r="W140" s="134"/>
    </row>
    <row r="141" spans="1:23" ht="57" x14ac:dyDescent="0.2">
      <c r="A141" s="60">
        <f t="shared" si="24"/>
        <v>112</v>
      </c>
      <c r="B141" s="46">
        <v>116527</v>
      </c>
      <c r="C141" s="34" t="s">
        <v>98</v>
      </c>
      <c r="D141" s="46" t="s">
        <v>1</v>
      </c>
      <c r="E141" s="61">
        <v>58506848</v>
      </c>
      <c r="F141" s="61">
        <v>12155000</v>
      </c>
      <c r="G141" s="61">
        <v>1573066.84</v>
      </c>
      <c r="H141" s="121">
        <v>37</v>
      </c>
      <c r="I141" s="48">
        <v>5</v>
      </c>
      <c r="J141" s="48">
        <v>4.68</v>
      </c>
      <c r="K141" s="48">
        <v>0</v>
      </c>
      <c r="L141" s="48">
        <v>0</v>
      </c>
      <c r="M141" s="48">
        <v>0</v>
      </c>
      <c r="N141" s="48">
        <v>0</v>
      </c>
      <c r="O141" s="48">
        <v>0.19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48">
        <v>3.58</v>
      </c>
      <c r="V141" s="401">
        <f t="shared" si="23"/>
        <v>3.77</v>
      </c>
      <c r="W141" s="134"/>
    </row>
    <row r="142" spans="1:23" ht="42.75" x14ac:dyDescent="0.2">
      <c r="A142" s="60">
        <f t="shared" si="24"/>
        <v>113</v>
      </c>
      <c r="B142" s="46">
        <v>116530</v>
      </c>
      <c r="C142" s="34" t="s">
        <v>99</v>
      </c>
      <c r="D142" s="46" t="s">
        <v>1</v>
      </c>
      <c r="E142" s="61">
        <v>576000</v>
      </c>
      <c r="F142" s="61">
        <v>0</v>
      </c>
      <c r="G142" s="61">
        <v>0</v>
      </c>
      <c r="H142" s="121">
        <v>9</v>
      </c>
      <c r="I142" s="48">
        <v>3</v>
      </c>
      <c r="J142" s="48">
        <v>1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v>0</v>
      </c>
      <c r="V142" s="401">
        <f t="shared" si="23"/>
        <v>0</v>
      </c>
      <c r="W142" s="134"/>
    </row>
    <row r="143" spans="1:23" ht="57" x14ac:dyDescent="0.2">
      <c r="A143" s="60">
        <f t="shared" si="24"/>
        <v>114</v>
      </c>
      <c r="B143" s="46">
        <v>116577</v>
      </c>
      <c r="C143" s="34" t="s">
        <v>100</v>
      </c>
      <c r="D143" s="46" t="s">
        <v>1</v>
      </c>
      <c r="E143" s="61">
        <v>0</v>
      </c>
      <c r="F143" s="61">
        <v>100000</v>
      </c>
      <c r="G143" s="61">
        <v>0</v>
      </c>
      <c r="H143" s="121">
        <v>12</v>
      </c>
      <c r="I143" s="48">
        <v>1</v>
      </c>
      <c r="J143" s="48">
        <v>1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0</v>
      </c>
      <c r="V143" s="401">
        <f t="shared" si="23"/>
        <v>0</v>
      </c>
      <c r="W143" s="134"/>
    </row>
    <row r="144" spans="1:23" ht="57" x14ac:dyDescent="0.2">
      <c r="A144" s="60">
        <f t="shared" si="24"/>
        <v>115</v>
      </c>
      <c r="B144" s="46">
        <v>142767</v>
      </c>
      <c r="C144" s="34" t="s">
        <v>101</v>
      </c>
      <c r="D144" s="46" t="s">
        <v>1</v>
      </c>
      <c r="E144" s="61">
        <v>500000</v>
      </c>
      <c r="F144" s="61">
        <v>1600000</v>
      </c>
      <c r="G144" s="61">
        <v>1100000</v>
      </c>
      <c r="H144" s="121">
        <v>27</v>
      </c>
      <c r="I144" s="48">
        <v>8</v>
      </c>
      <c r="J144" s="48">
        <v>0.79</v>
      </c>
      <c r="K144" s="48">
        <v>0</v>
      </c>
      <c r="L144" s="48">
        <v>0</v>
      </c>
      <c r="M144" s="48">
        <v>0.26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48">
        <v>0</v>
      </c>
      <c r="V144" s="401">
        <f t="shared" si="23"/>
        <v>0.26</v>
      </c>
      <c r="W144" s="134"/>
    </row>
    <row r="145" spans="1:23" ht="99.75" x14ac:dyDescent="0.2">
      <c r="A145" s="60">
        <f t="shared" si="24"/>
        <v>116</v>
      </c>
      <c r="B145" s="46">
        <v>149858</v>
      </c>
      <c r="C145" s="34" t="s">
        <v>102</v>
      </c>
      <c r="D145" s="46" t="s">
        <v>1</v>
      </c>
      <c r="E145" s="61">
        <v>500000</v>
      </c>
      <c r="F145" s="61">
        <v>0</v>
      </c>
      <c r="G145" s="61">
        <v>0</v>
      </c>
      <c r="H145" s="121">
        <v>22</v>
      </c>
      <c r="I145" s="48">
        <v>1</v>
      </c>
      <c r="J145" s="48">
        <v>1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48">
        <v>0</v>
      </c>
      <c r="V145" s="401">
        <f t="shared" si="23"/>
        <v>0</v>
      </c>
      <c r="W145" s="134"/>
    </row>
    <row r="146" spans="1:23" ht="71.25" x14ac:dyDescent="0.2">
      <c r="A146" s="60">
        <f t="shared" si="24"/>
        <v>117</v>
      </c>
      <c r="B146" s="46">
        <v>167405</v>
      </c>
      <c r="C146" s="34" t="s">
        <v>103</v>
      </c>
      <c r="D146" s="46" t="s">
        <v>1</v>
      </c>
      <c r="E146" s="61">
        <v>0</v>
      </c>
      <c r="F146" s="61">
        <v>2831040</v>
      </c>
      <c r="G146" s="61">
        <v>0</v>
      </c>
      <c r="H146" s="121">
        <v>32.340000000000003</v>
      </c>
      <c r="I146" s="48">
        <v>2.94</v>
      </c>
      <c r="J146" s="48">
        <v>0.59</v>
      </c>
      <c r="K146" s="48">
        <v>2.94</v>
      </c>
      <c r="L146" s="48">
        <v>0</v>
      </c>
      <c r="M146" s="48">
        <v>0</v>
      </c>
      <c r="N146" s="48">
        <v>0</v>
      </c>
      <c r="O146" s="48">
        <v>0.16</v>
      </c>
      <c r="P146" s="48">
        <v>0</v>
      </c>
      <c r="Q146" s="48">
        <v>0</v>
      </c>
      <c r="R146" s="48">
        <v>0</v>
      </c>
      <c r="S146" s="48">
        <v>0</v>
      </c>
      <c r="T146" s="48">
        <v>0</v>
      </c>
      <c r="U146" s="48">
        <v>0.45</v>
      </c>
      <c r="V146" s="401">
        <f t="shared" si="23"/>
        <v>3.5500000000000003</v>
      </c>
      <c r="W146" s="134"/>
    </row>
    <row r="147" spans="1:23" ht="71.25" x14ac:dyDescent="0.2">
      <c r="A147" s="60">
        <f t="shared" si="24"/>
        <v>118</v>
      </c>
      <c r="B147" s="46">
        <v>189312</v>
      </c>
      <c r="C147" s="34" t="s">
        <v>104</v>
      </c>
      <c r="D147" s="46" t="s">
        <v>1</v>
      </c>
      <c r="E147" s="61">
        <v>30000000</v>
      </c>
      <c r="F147" s="61">
        <v>21770723</v>
      </c>
      <c r="G147" s="61">
        <v>18533138.41</v>
      </c>
      <c r="H147" s="121">
        <v>27</v>
      </c>
      <c r="I147" s="48">
        <v>12</v>
      </c>
      <c r="J147" s="48">
        <v>4.3499999999999996</v>
      </c>
      <c r="K147" s="48">
        <v>0</v>
      </c>
      <c r="L147" s="48">
        <v>1</v>
      </c>
      <c r="M147" s="48">
        <v>0</v>
      </c>
      <c r="N147" s="48">
        <v>0.34</v>
      </c>
      <c r="O147" s="48">
        <v>1.1000000000000001</v>
      </c>
      <c r="P147" s="48">
        <v>0</v>
      </c>
      <c r="Q147" s="48">
        <v>2.0699999999999998</v>
      </c>
      <c r="R147" s="48">
        <v>0</v>
      </c>
      <c r="S147" s="48">
        <v>0.03</v>
      </c>
      <c r="T147" s="48">
        <v>0.02</v>
      </c>
      <c r="U147" s="48">
        <v>0</v>
      </c>
      <c r="V147" s="401">
        <f t="shared" si="23"/>
        <v>4.5599999999999996</v>
      </c>
      <c r="W147" s="134"/>
    </row>
    <row r="148" spans="1:23" ht="57" x14ac:dyDescent="0.2">
      <c r="A148" s="60">
        <f t="shared" si="24"/>
        <v>119</v>
      </c>
      <c r="B148" s="46">
        <v>189315</v>
      </c>
      <c r="C148" s="34" t="s">
        <v>105</v>
      </c>
      <c r="D148" s="46" t="s">
        <v>1</v>
      </c>
      <c r="E148" s="61">
        <v>30000000</v>
      </c>
      <c r="F148" s="61">
        <v>57913713</v>
      </c>
      <c r="G148" s="61">
        <v>54096946.079999998</v>
      </c>
      <c r="H148" s="121">
        <v>32</v>
      </c>
      <c r="I148" s="48">
        <v>22</v>
      </c>
      <c r="J148" s="48">
        <v>11.58</v>
      </c>
      <c r="K148" s="48">
        <v>0</v>
      </c>
      <c r="L148" s="48">
        <v>5</v>
      </c>
      <c r="M148" s="48">
        <v>1.49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7.0000000000000007E-2</v>
      </c>
      <c r="T148" s="48">
        <v>0.35</v>
      </c>
      <c r="U148" s="48">
        <v>0.03</v>
      </c>
      <c r="V148" s="401">
        <f t="shared" si="23"/>
        <v>6.94</v>
      </c>
      <c r="W148" s="134"/>
    </row>
    <row r="149" spans="1:23" ht="42.75" x14ac:dyDescent="0.2">
      <c r="A149" s="60">
        <f t="shared" si="24"/>
        <v>120</v>
      </c>
      <c r="B149" s="46">
        <v>189455</v>
      </c>
      <c r="C149" s="34" t="s">
        <v>106</v>
      </c>
      <c r="D149" s="46" t="s">
        <v>1</v>
      </c>
      <c r="E149" s="61">
        <v>11304000</v>
      </c>
      <c r="F149" s="61">
        <v>54166261</v>
      </c>
      <c r="G149" s="61">
        <v>39314595.100000001</v>
      </c>
      <c r="H149" s="121">
        <v>12</v>
      </c>
      <c r="I149" s="48">
        <v>9</v>
      </c>
      <c r="J149" s="48">
        <v>10.42</v>
      </c>
      <c r="K149" s="48">
        <v>0</v>
      </c>
      <c r="L149" s="48">
        <v>0</v>
      </c>
      <c r="M149" s="48">
        <v>0.69</v>
      </c>
      <c r="N149" s="48">
        <v>0.57999999999999996</v>
      </c>
      <c r="O149" s="48">
        <v>0.08</v>
      </c>
      <c r="P149" s="48">
        <v>0</v>
      </c>
      <c r="Q149" s="48">
        <v>0</v>
      </c>
      <c r="R149" s="105">
        <v>1.4</v>
      </c>
      <c r="S149" s="48">
        <v>0.24</v>
      </c>
      <c r="T149" s="48">
        <v>0.12</v>
      </c>
      <c r="U149" s="48">
        <v>0.41</v>
      </c>
      <c r="V149" s="401">
        <f t="shared" si="23"/>
        <v>3.5200000000000005</v>
      </c>
      <c r="W149" s="134"/>
    </row>
    <row r="150" spans="1:23" ht="57" x14ac:dyDescent="0.2">
      <c r="A150" s="60">
        <f t="shared" si="24"/>
        <v>121</v>
      </c>
      <c r="B150" s="46">
        <v>189481</v>
      </c>
      <c r="C150" s="34" t="s">
        <v>107</v>
      </c>
      <c r="D150" s="46" t="s">
        <v>1</v>
      </c>
      <c r="E150" s="61">
        <v>1600000</v>
      </c>
      <c r="F150" s="61">
        <v>0</v>
      </c>
      <c r="G150" s="61">
        <v>0</v>
      </c>
      <c r="H150" s="121">
        <v>23.06</v>
      </c>
      <c r="I150" s="48">
        <v>10</v>
      </c>
      <c r="J150" s="48">
        <v>1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48">
        <v>0</v>
      </c>
      <c r="V150" s="401">
        <f t="shared" si="23"/>
        <v>0</v>
      </c>
      <c r="W150" s="134"/>
    </row>
    <row r="151" spans="1:23" ht="42.75" x14ac:dyDescent="0.2">
      <c r="A151" s="60">
        <f t="shared" si="24"/>
        <v>122</v>
      </c>
      <c r="B151" s="46">
        <v>189499</v>
      </c>
      <c r="C151" s="34" t="s">
        <v>108</v>
      </c>
      <c r="D151" s="46" t="s">
        <v>1</v>
      </c>
      <c r="E151" s="61">
        <v>13210000</v>
      </c>
      <c r="F151" s="61">
        <v>1701500</v>
      </c>
      <c r="G151" s="61">
        <v>601351.68999999994</v>
      </c>
      <c r="H151" s="121">
        <v>13</v>
      </c>
      <c r="I151" s="48">
        <v>1</v>
      </c>
      <c r="J151" s="48">
        <v>0.71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v>0</v>
      </c>
      <c r="Q151" s="48">
        <v>0.21</v>
      </c>
      <c r="R151" s="48">
        <v>0</v>
      </c>
      <c r="S151" s="48">
        <v>0</v>
      </c>
      <c r="T151" s="48">
        <v>0</v>
      </c>
      <c r="U151" s="48">
        <v>0</v>
      </c>
      <c r="V151" s="401">
        <f t="shared" si="23"/>
        <v>0.21</v>
      </c>
      <c r="W151" s="134"/>
    </row>
    <row r="152" spans="1:23" ht="57" x14ac:dyDescent="0.2">
      <c r="A152" s="60">
        <f t="shared" si="24"/>
        <v>123</v>
      </c>
      <c r="B152" s="46">
        <v>190096</v>
      </c>
      <c r="C152" s="34" t="s">
        <v>109</v>
      </c>
      <c r="D152" s="46" t="s">
        <v>1</v>
      </c>
      <c r="E152" s="61">
        <v>480000</v>
      </c>
      <c r="F152" s="61">
        <v>4869277</v>
      </c>
      <c r="G152" s="61">
        <v>3368213.2</v>
      </c>
      <c r="H152" s="121">
        <v>6</v>
      </c>
      <c r="I152" s="48">
        <v>3</v>
      </c>
      <c r="J152" s="48">
        <v>2.7</v>
      </c>
      <c r="K152" s="48">
        <v>0</v>
      </c>
      <c r="L152" s="48">
        <v>0</v>
      </c>
      <c r="M152" s="48">
        <v>0</v>
      </c>
      <c r="N152" s="48">
        <v>1.72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0</v>
      </c>
      <c r="U152" s="48">
        <v>0</v>
      </c>
      <c r="V152" s="401">
        <f t="shared" si="23"/>
        <v>1.72</v>
      </c>
      <c r="W152" s="134"/>
    </row>
    <row r="153" spans="1:23" ht="42.75" x14ac:dyDescent="0.2">
      <c r="A153" s="60">
        <f t="shared" si="24"/>
        <v>124</v>
      </c>
      <c r="B153" s="46">
        <v>190101</v>
      </c>
      <c r="C153" s="34" t="s">
        <v>110</v>
      </c>
      <c r="D153" s="46" t="s">
        <v>1</v>
      </c>
      <c r="E153" s="61">
        <v>500000</v>
      </c>
      <c r="F153" s="61">
        <v>0</v>
      </c>
      <c r="G153" s="61">
        <v>0</v>
      </c>
      <c r="H153" s="121">
        <v>11</v>
      </c>
      <c r="I153" s="48">
        <v>1</v>
      </c>
      <c r="J153" s="48">
        <v>1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48">
        <v>0</v>
      </c>
      <c r="V153" s="401">
        <f t="shared" si="23"/>
        <v>0</v>
      </c>
      <c r="W153" s="134"/>
    </row>
    <row r="154" spans="1:23" ht="42.75" x14ac:dyDescent="0.2">
      <c r="A154" s="60">
        <f t="shared" si="24"/>
        <v>125</v>
      </c>
      <c r="B154" s="46">
        <v>190108</v>
      </c>
      <c r="C154" s="34" t="s">
        <v>111</v>
      </c>
      <c r="D154" s="46" t="s">
        <v>1</v>
      </c>
      <c r="E154" s="61">
        <v>500000</v>
      </c>
      <c r="F154" s="61">
        <v>2157350</v>
      </c>
      <c r="G154" s="61">
        <v>1557349.21</v>
      </c>
      <c r="H154" s="121">
        <v>20</v>
      </c>
      <c r="I154" s="48">
        <v>1</v>
      </c>
      <c r="J154" s="48">
        <v>1.35</v>
      </c>
      <c r="K154" s="48">
        <v>0</v>
      </c>
      <c r="L154" s="48">
        <v>0</v>
      </c>
      <c r="M154" s="48">
        <v>0</v>
      </c>
      <c r="N154" s="48">
        <v>0.35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0</v>
      </c>
      <c r="U154" s="48">
        <v>0</v>
      </c>
      <c r="V154" s="401">
        <f t="shared" si="23"/>
        <v>0.35</v>
      </c>
      <c r="W154" s="134"/>
    </row>
    <row r="155" spans="1:23" ht="57" x14ac:dyDescent="0.2">
      <c r="A155" s="60">
        <f t="shared" si="24"/>
        <v>126</v>
      </c>
      <c r="B155" s="46">
        <v>190111</v>
      </c>
      <c r="C155" s="34" t="s">
        <v>112</v>
      </c>
      <c r="D155" s="46" t="s">
        <v>1</v>
      </c>
      <c r="E155" s="61">
        <v>500000</v>
      </c>
      <c r="F155" s="61">
        <v>0</v>
      </c>
      <c r="G155" s="61">
        <v>0</v>
      </c>
      <c r="H155" s="121">
        <v>10</v>
      </c>
      <c r="I155" s="48">
        <v>1</v>
      </c>
      <c r="J155" s="48">
        <v>1</v>
      </c>
      <c r="K155" s="48">
        <v>0</v>
      </c>
      <c r="L155" s="48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48">
        <v>0</v>
      </c>
      <c r="V155" s="401">
        <f t="shared" si="23"/>
        <v>0</v>
      </c>
      <c r="W155" s="134"/>
    </row>
    <row r="156" spans="1:23" ht="57" x14ac:dyDescent="0.2">
      <c r="A156" s="60">
        <f t="shared" si="24"/>
        <v>127</v>
      </c>
      <c r="B156" s="46">
        <v>190118</v>
      </c>
      <c r="C156" s="34" t="s">
        <v>113</v>
      </c>
      <c r="D156" s="46" t="s">
        <v>1</v>
      </c>
      <c r="E156" s="61">
        <v>15000000</v>
      </c>
      <c r="F156" s="61">
        <v>0</v>
      </c>
      <c r="G156" s="61">
        <v>0</v>
      </c>
      <c r="H156" s="121">
        <v>13</v>
      </c>
      <c r="I156" s="48">
        <v>4</v>
      </c>
      <c r="J156" s="48">
        <v>4</v>
      </c>
      <c r="K156" s="48">
        <v>0</v>
      </c>
      <c r="L156" s="48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48">
        <v>0</v>
      </c>
      <c r="V156" s="401">
        <f t="shared" si="23"/>
        <v>0</v>
      </c>
      <c r="W156" s="134"/>
    </row>
    <row r="157" spans="1:23" ht="57" x14ac:dyDescent="0.2">
      <c r="A157" s="60">
        <f t="shared" si="24"/>
        <v>128</v>
      </c>
      <c r="B157" s="46">
        <v>190122</v>
      </c>
      <c r="C157" s="34" t="s">
        <v>114</v>
      </c>
      <c r="D157" s="46" t="s">
        <v>1</v>
      </c>
      <c r="E157" s="61">
        <v>480000</v>
      </c>
      <c r="F157" s="61">
        <v>1413644</v>
      </c>
      <c r="G157" s="61">
        <v>251643.41</v>
      </c>
      <c r="H157" s="121">
        <v>9</v>
      </c>
      <c r="I157" s="48">
        <v>1</v>
      </c>
      <c r="J157" s="48">
        <v>5.0999999999999996</v>
      </c>
      <c r="K157" s="48">
        <v>0</v>
      </c>
      <c r="L157" s="48">
        <v>0</v>
      </c>
      <c r="M157" s="48">
        <v>0</v>
      </c>
      <c r="N157" s="48">
        <v>1</v>
      </c>
      <c r="O157" s="48">
        <v>0</v>
      </c>
      <c r="P157" s="48">
        <v>0</v>
      </c>
      <c r="Q157" s="48">
        <v>0</v>
      </c>
      <c r="R157" s="48">
        <v>0</v>
      </c>
      <c r="S157" s="48">
        <v>0</v>
      </c>
      <c r="T157" s="48">
        <v>0</v>
      </c>
      <c r="U157" s="48">
        <v>0</v>
      </c>
      <c r="V157" s="401">
        <f t="shared" si="23"/>
        <v>1</v>
      </c>
      <c r="W157" s="134"/>
    </row>
    <row r="158" spans="1:23" ht="57" x14ac:dyDescent="0.2">
      <c r="A158" s="60">
        <f t="shared" si="24"/>
        <v>129</v>
      </c>
      <c r="B158" s="46">
        <v>190123</v>
      </c>
      <c r="C158" s="34" t="s">
        <v>115</v>
      </c>
      <c r="D158" s="46" t="s">
        <v>1</v>
      </c>
      <c r="E158" s="61">
        <v>500000</v>
      </c>
      <c r="F158" s="61">
        <v>0</v>
      </c>
      <c r="G158" s="61">
        <v>0</v>
      </c>
      <c r="H158" s="121">
        <v>10</v>
      </c>
      <c r="I158" s="48">
        <v>1</v>
      </c>
      <c r="J158" s="48">
        <v>1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0</v>
      </c>
      <c r="U158" s="48">
        <v>0</v>
      </c>
      <c r="V158" s="401">
        <f t="shared" si="23"/>
        <v>0</v>
      </c>
      <c r="W158" s="134"/>
    </row>
    <row r="159" spans="1:23" ht="57" x14ac:dyDescent="0.2">
      <c r="A159" s="60">
        <f t="shared" si="24"/>
        <v>130</v>
      </c>
      <c r="B159" s="46">
        <v>190124</v>
      </c>
      <c r="C159" s="34" t="s">
        <v>116</v>
      </c>
      <c r="D159" s="46" t="s">
        <v>1</v>
      </c>
      <c r="E159" s="61">
        <v>500000</v>
      </c>
      <c r="F159" s="61">
        <v>0</v>
      </c>
      <c r="G159" s="61">
        <v>0</v>
      </c>
      <c r="H159" s="121">
        <v>63</v>
      </c>
      <c r="I159" s="48">
        <v>1</v>
      </c>
      <c r="J159" s="48">
        <v>1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0</v>
      </c>
      <c r="U159" s="48">
        <v>0</v>
      </c>
      <c r="V159" s="401">
        <f t="shared" si="23"/>
        <v>0</v>
      </c>
      <c r="W159" s="134"/>
    </row>
    <row r="160" spans="1:23" ht="42.75" x14ac:dyDescent="0.2">
      <c r="A160" s="60">
        <f t="shared" si="24"/>
        <v>131</v>
      </c>
      <c r="B160" s="46">
        <v>211714</v>
      </c>
      <c r="C160" s="34" t="s">
        <v>117</v>
      </c>
      <c r="D160" s="46" t="s">
        <v>1</v>
      </c>
      <c r="E160" s="102">
        <v>0</v>
      </c>
      <c r="F160" s="61">
        <v>850000</v>
      </c>
      <c r="G160" s="61">
        <v>720464.91</v>
      </c>
      <c r="H160" s="121">
        <v>12</v>
      </c>
      <c r="I160" s="48">
        <v>0</v>
      </c>
      <c r="J160" s="48">
        <v>1.01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0.35</v>
      </c>
      <c r="R160" s="48">
        <v>0</v>
      </c>
      <c r="S160" s="48">
        <v>0</v>
      </c>
      <c r="T160" s="48">
        <v>0</v>
      </c>
      <c r="U160" s="48">
        <v>0</v>
      </c>
      <c r="V160" s="401">
        <f t="shared" si="23"/>
        <v>0.35</v>
      </c>
      <c r="W160" s="134"/>
    </row>
    <row r="161" spans="1:23" ht="57" x14ac:dyDescent="0.2">
      <c r="A161" s="60">
        <f t="shared" si="24"/>
        <v>132</v>
      </c>
      <c r="B161" s="46">
        <v>221005</v>
      </c>
      <c r="C161" s="34" t="s">
        <v>420</v>
      </c>
      <c r="D161" s="46" t="s">
        <v>1</v>
      </c>
      <c r="E161" s="102">
        <v>0</v>
      </c>
      <c r="F161" s="61">
        <v>0</v>
      </c>
      <c r="G161" s="61">
        <v>0</v>
      </c>
      <c r="H161" s="121">
        <v>3.22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48">
        <v>0</v>
      </c>
      <c r="V161" s="401">
        <f t="shared" si="23"/>
        <v>0</v>
      </c>
      <c r="W161" s="134"/>
    </row>
    <row r="162" spans="1:23" ht="57" x14ac:dyDescent="0.2">
      <c r="A162" s="60">
        <f t="shared" si="24"/>
        <v>133</v>
      </c>
      <c r="B162" s="46">
        <v>221962</v>
      </c>
      <c r="C162" s="34" t="s">
        <v>421</v>
      </c>
      <c r="D162" s="46" t="s">
        <v>1</v>
      </c>
      <c r="E162" s="102">
        <v>0</v>
      </c>
      <c r="F162" s="61">
        <v>0</v>
      </c>
      <c r="G162" s="61">
        <v>0</v>
      </c>
      <c r="H162" s="121">
        <v>6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48">
        <v>0</v>
      </c>
      <c r="V162" s="401">
        <f t="shared" si="23"/>
        <v>0</v>
      </c>
      <c r="W162" s="134"/>
    </row>
    <row r="163" spans="1:23" ht="57" x14ac:dyDescent="0.2">
      <c r="A163" s="60">
        <f t="shared" si="24"/>
        <v>134</v>
      </c>
      <c r="B163" s="46">
        <v>221965</v>
      </c>
      <c r="C163" s="34" t="s">
        <v>422</v>
      </c>
      <c r="D163" s="46" t="s">
        <v>1</v>
      </c>
      <c r="E163" s="102">
        <v>0</v>
      </c>
      <c r="F163" s="61">
        <v>0</v>
      </c>
      <c r="G163" s="61">
        <v>0</v>
      </c>
      <c r="H163" s="121">
        <v>7.4</v>
      </c>
      <c r="I163" s="48">
        <v>0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48">
        <v>0</v>
      </c>
      <c r="V163" s="401">
        <f t="shared" si="23"/>
        <v>0</v>
      </c>
      <c r="W163" s="134"/>
    </row>
    <row r="164" spans="1:23" ht="57" x14ac:dyDescent="0.2">
      <c r="A164" s="60">
        <f t="shared" si="24"/>
        <v>135</v>
      </c>
      <c r="B164" s="46">
        <v>224119</v>
      </c>
      <c r="C164" s="34" t="s">
        <v>449</v>
      </c>
      <c r="D164" s="46" t="s">
        <v>1</v>
      </c>
      <c r="E164" s="102">
        <v>0</v>
      </c>
      <c r="F164" s="61">
        <v>100000</v>
      </c>
      <c r="G164" s="61">
        <v>0</v>
      </c>
      <c r="H164" s="121">
        <v>26</v>
      </c>
      <c r="I164" s="48">
        <v>1</v>
      </c>
      <c r="J164" s="48">
        <v>1</v>
      </c>
      <c r="K164" s="48">
        <v>0</v>
      </c>
      <c r="L164" s="48">
        <v>0</v>
      </c>
      <c r="M164" s="48">
        <v>0</v>
      </c>
      <c r="N164" s="48">
        <v>0</v>
      </c>
      <c r="O164" s="48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  <c r="U164" s="48">
        <v>0</v>
      </c>
      <c r="V164" s="401">
        <f t="shared" ref="V164" si="25">SUM(K164:U164)</f>
        <v>0</v>
      </c>
      <c r="W164" s="134"/>
    </row>
    <row r="165" spans="1:23" x14ac:dyDescent="0.25">
      <c r="A165" s="405"/>
      <c r="B165" s="397"/>
      <c r="C165" s="46"/>
      <c r="D165" s="397"/>
      <c r="E165" s="394">
        <f>SUM(E134:E164)</f>
        <v>268225326</v>
      </c>
      <c r="F165" s="394">
        <f>SUM(F134:F164)</f>
        <v>190286916</v>
      </c>
      <c r="G165" s="394">
        <f>SUM(G134:G164)</f>
        <v>138375524.81999999</v>
      </c>
      <c r="H165" s="391"/>
      <c r="I165" s="395"/>
      <c r="J165" s="395"/>
      <c r="K165" s="395"/>
      <c r="L165" s="395"/>
      <c r="M165" s="395"/>
      <c r="N165" s="395"/>
      <c r="O165" s="395"/>
      <c r="P165" s="395"/>
      <c r="Q165" s="391"/>
      <c r="R165" s="391"/>
      <c r="S165" s="391"/>
      <c r="T165" s="391"/>
      <c r="U165" s="391"/>
      <c r="V165" s="401"/>
      <c r="W165" s="134"/>
    </row>
    <row r="166" spans="1:23" x14ac:dyDescent="0.2">
      <c r="A166" s="403" t="s">
        <v>91</v>
      </c>
      <c r="B166" s="397"/>
      <c r="C166" s="46"/>
      <c r="D166" s="397"/>
      <c r="E166" s="397"/>
      <c r="F166" s="397"/>
      <c r="G166" s="397"/>
      <c r="H166" s="48"/>
      <c r="I166" s="398"/>
      <c r="J166" s="398"/>
      <c r="K166" s="398"/>
      <c r="L166" s="398"/>
      <c r="M166" s="398"/>
      <c r="N166" s="48"/>
      <c r="O166" s="48"/>
      <c r="P166" s="48"/>
      <c r="Q166" s="48"/>
      <c r="R166" s="48"/>
      <c r="S166" s="48"/>
      <c r="T166" s="48"/>
      <c r="U166" s="48"/>
      <c r="V166" s="404"/>
      <c r="W166" s="134"/>
    </row>
    <row r="167" spans="1:23" ht="42.75" x14ac:dyDescent="0.2">
      <c r="A167" s="60">
        <v>136</v>
      </c>
      <c r="B167" s="46">
        <v>116547</v>
      </c>
      <c r="C167" s="34" t="s">
        <v>118</v>
      </c>
      <c r="D167" s="46" t="s">
        <v>25</v>
      </c>
      <c r="E167" s="61">
        <v>500000</v>
      </c>
      <c r="F167" s="61">
        <v>0</v>
      </c>
      <c r="G167" s="61">
        <v>0</v>
      </c>
      <c r="H167" s="121">
        <v>10.6</v>
      </c>
      <c r="I167" s="48">
        <v>1</v>
      </c>
      <c r="J167" s="48">
        <v>1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48">
        <v>0</v>
      </c>
      <c r="V167" s="401">
        <f>SUM(K167:U167)</f>
        <v>0</v>
      </c>
      <c r="W167" s="134"/>
    </row>
    <row r="168" spans="1:23" ht="28.5" x14ac:dyDescent="0.2">
      <c r="A168" s="60">
        <f t="shared" ref="A168" si="26">A167+1</f>
        <v>137</v>
      </c>
      <c r="B168" s="46">
        <v>190116</v>
      </c>
      <c r="C168" s="34" t="s">
        <v>408</v>
      </c>
      <c r="D168" s="46" t="s">
        <v>1</v>
      </c>
      <c r="E168" s="61">
        <v>0</v>
      </c>
      <c r="F168" s="61">
        <v>2734356</v>
      </c>
      <c r="G168" s="61">
        <v>0</v>
      </c>
      <c r="H168" s="121">
        <v>5</v>
      </c>
      <c r="I168" s="48">
        <v>0</v>
      </c>
      <c r="J168" s="48">
        <v>0</v>
      </c>
      <c r="K168" s="48">
        <v>0</v>
      </c>
      <c r="L168" s="48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0</v>
      </c>
      <c r="U168" s="48">
        <v>0</v>
      </c>
      <c r="V168" s="401">
        <f>SUM(K168:U168)</f>
        <v>0</v>
      </c>
      <c r="W168" s="134"/>
    </row>
    <row r="169" spans="1:23" s="68" customFormat="1" x14ac:dyDescent="0.25">
      <c r="A169" s="402"/>
      <c r="B169" s="392"/>
      <c r="C169" s="393"/>
      <c r="D169" s="392"/>
      <c r="E169" s="102">
        <f>+E167</f>
        <v>500000</v>
      </c>
      <c r="F169" s="102">
        <f>SUM(F167:F168)</f>
        <v>2734356</v>
      </c>
      <c r="G169" s="102">
        <f>+G167</f>
        <v>0</v>
      </c>
      <c r="H169" s="399"/>
      <c r="I169" s="395"/>
      <c r="J169" s="395"/>
      <c r="K169" s="395"/>
      <c r="L169" s="395"/>
      <c r="M169" s="395"/>
      <c r="N169" s="395"/>
      <c r="O169" s="395"/>
      <c r="P169" s="395"/>
      <c r="Q169" s="395"/>
      <c r="R169" s="391"/>
      <c r="S169" s="391"/>
      <c r="T169" s="391"/>
      <c r="U169" s="391"/>
      <c r="V169" s="401"/>
      <c r="W169" s="134"/>
    </row>
    <row r="170" spans="1:23" x14ac:dyDescent="0.2">
      <c r="A170" s="403" t="s">
        <v>258</v>
      </c>
      <c r="B170" s="397"/>
      <c r="C170" s="46"/>
      <c r="D170" s="397"/>
      <c r="E170" s="397"/>
      <c r="F170" s="397"/>
      <c r="G170" s="397"/>
      <c r="H170" s="48"/>
      <c r="I170" s="398"/>
      <c r="J170" s="398"/>
      <c r="K170" s="398"/>
      <c r="L170" s="398"/>
      <c r="M170" s="398"/>
      <c r="N170" s="48"/>
      <c r="O170" s="48"/>
      <c r="P170" s="48"/>
      <c r="Q170" s="48"/>
      <c r="R170" s="48"/>
      <c r="S170" s="48"/>
      <c r="T170" s="48"/>
      <c r="U170" s="48"/>
      <c r="V170" s="404"/>
      <c r="W170" s="134"/>
    </row>
    <row r="171" spans="1:23" ht="57" x14ac:dyDescent="0.2">
      <c r="A171" s="60">
        <v>138</v>
      </c>
      <c r="B171" s="46">
        <v>192588</v>
      </c>
      <c r="C171" s="34" t="s">
        <v>259</v>
      </c>
      <c r="D171" s="46" t="s">
        <v>1</v>
      </c>
      <c r="E171" s="61">
        <v>0</v>
      </c>
      <c r="F171" s="61">
        <v>3400000</v>
      </c>
      <c r="G171" s="61">
        <v>2999828.3</v>
      </c>
      <c r="H171" s="121">
        <v>1.6</v>
      </c>
      <c r="I171" s="48">
        <v>1.6</v>
      </c>
      <c r="J171" s="48">
        <v>1.6</v>
      </c>
      <c r="K171" s="48">
        <v>0</v>
      </c>
      <c r="L171" s="48">
        <v>0</v>
      </c>
      <c r="M171" s="48">
        <v>0</v>
      </c>
      <c r="N171" s="48">
        <v>0.33</v>
      </c>
      <c r="O171" s="48">
        <v>0.06</v>
      </c>
      <c r="P171" s="48">
        <v>0</v>
      </c>
      <c r="Q171" s="48">
        <v>0.7</v>
      </c>
      <c r="R171" s="48">
        <v>0</v>
      </c>
      <c r="S171" s="48">
        <v>0.4</v>
      </c>
      <c r="T171" s="48">
        <v>0</v>
      </c>
      <c r="U171" s="48">
        <v>0.12</v>
      </c>
      <c r="V171" s="401">
        <f t="shared" ref="V171:V179" si="27">SUM(K171:U171)</f>
        <v>1.6099999999999999</v>
      </c>
      <c r="W171" s="134"/>
    </row>
    <row r="172" spans="1:23" ht="57" x14ac:dyDescent="0.2">
      <c r="A172" s="60">
        <f t="shared" ref="A172:A180" si="28">A171+1</f>
        <v>139</v>
      </c>
      <c r="B172" s="46">
        <v>192589</v>
      </c>
      <c r="C172" s="34" t="s">
        <v>260</v>
      </c>
      <c r="D172" s="46" t="s">
        <v>1</v>
      </c>
      <c r="E172" s="61">
        <v>0</v>
      </c>
      <c r="F172" s="61">
        <v>3927170</v>
      </c>
      <c r="G172" s="61">
        <v>3663584.01</v>
      </c>
      <c r="H172" s="121">
        <v>1.7</v>
      </c>
      <c r="I172" s="48">
        <v>1.7</v>
      </c>
      <c r="J172" s="48">
        <v>1.7</v>
      </c>
      <c r="K172" s="48">
        <v>0</v>
      </c>
      <c r="L172" s="48">
        <v>0</v>
      </c>
      <c r="M172" s="48">
        <v>0</v>
      </c>
      <c r="N172" s="48">
        <v>0.32</v>
      </c>
      <c r="O172" s="48">
        <v>0.08</v>
      </c>
      <c r="P172" s="48">
        <v>0</v>
      </c>
      <c r="Q172" s="48">
        <v>0.18</v>
      </c>
      <c r="R172" s="48">
        <v>0</v>
      </c>
      <c r="S172" s="48">
        <v>0.92</v>
      </c>
      <c r="T172" s="48">
        <v>0</v>
      </c>
      <c r="U172" s="48">
        <v>0.13</v>
      </c>
      <c r="V172" s="401">
        <f t="shared" si="27"/>
        <v>1.63</v>
      </c>
      <c r="W172" s="134"/>
    </row>
    <row r="173" spans="1:23" ht="57" x14ac:dyDescent="0.2">
      <c r="A173" s="60">
        <f t="shared" si="28"/>
        <v>140</v>
      </c>
      <c r="B173" s="46">
        <v>192590</v>
      </c>
      <c r="C173" s="34" t="s">
        <v>261</v>
      </c>
      <c r="D173" s="46" t="s">
        <v>1</v>
      </c>
      <c r="E173" s="61">
        <v>0</v>
      </c>
      <c r="F173" s="61">
        <v>500000</v>
      </c>
      <c r="G173" s="61">
        <v>500000</v>
      </c>
      <c r="H173" s="121">
        <v>1.3</v>
      </c>
      <c r="I173" s="48">
        <v>1.3</v>
      </c>
      <c r="J173" s="48">
        <v>1.3</v>
      </c>
      <c r="K173" s="48">
        <v>0</v>
      </c>
      <c r="L173" s="48">
        <v>0</v>
      </c>
      <c r="M173" s="48">
        <v>0</v>
      </c>
      <c r="N173" s="48">
        <v>0.32</v>
      </c>
      <c r="O173" s="48">
        <v>0.08</v>
      </c>
      <c r="P173" s="48">
        <v>0</v>
      </c>
      <c r="Q173" s="48">
        <v>0.12</v>
      </c>
      <c r="R173" s="48">
        <v>0</v>
      </c>
      <c r="S173" s="48">
        <v>0.03</v>
      </c>
      <c r="T173" s="48">
        <v>0</v>
      </c>
      <c r="U173" s="48">
        <v>0.11</v>
      </c>
      <c r="V173" s="401">
        <f t="shared" si="27"/>
        <v>0.66</v>
      </c>
      <c r="W173" s="134"/>
    </row>
    <row r="174" spans="1:23" ht="85.5" x14ac:dyDescent="0.2">
      <c r="A174" s="60">
        <f t="shared" si="28"/>
        <v>141</v>
      </c>
      <c r="B174" s="46">
        <v>191416</v>
      </c>
      <c r="C174" s="34" t="s">
        <v>273</v>
      </c>
      <c r="D174" s="46" t="s">
        <v>1</v>
      </c>
      <c r="E174" s="61">
        <v>0</v>
      </c>
      <c r="F174" s="61">
        <v>59200000</v>
      </c>
      <c r="G174" s="61">
        <v>53347327.710000001</v>
      </c>
      <c r="H174" s="121">
        <v>17.5</v>
      </c>
      <c r="I174" s="48">
        <v>17.5</v>
      </c>
      <c r="J174" s="48">
        <v>14.11</v>
      </c>
      <c r="K174" s="48">
        <v>0</v>
      </c>
      <c r="L174" s="48">
        <v>0</v>
      </c>
      <c r="M174" s="48">
        <v>0</v>
      </c>
      <c r="N174" s="48">
        <v>0</v>
      </c>
      <c r="O174" s="48">
        <v>0.7</v>
      </c>
      <c r="P174" s="48">
        <v>4.8</v>
      </c>
      <c r="Q174" s="48">
        <v>0.26</v>
      </c>
      <c r="R174" s="105">
        <v>2.62</v>
      </c>
      <c r="S174" s="48">
        <v>0.78</v>
      </c>
      <c r="T174" s="48">
        <v>0.35</v>
      </c>
      <c r="U174" s="48">
        <v>2.29</v>
      </c>
      <c r="V174" s="401">
        <f t="shared" si="27"/>
        <v>11.799999999999997</v>
      </c>
      <c r="W174" s="134"/>
    </row>
    <row r="175" spans="1:23" ht="42.75" x14ac:dyDescent="0.2">
      <c r="A175" s="60">
        <f t="shared" si="28"/>
        <v>142</v>
      </c>
      <c r="B175" s="46">
        <v>207018</v>
      </c>
      <c r="C175" s="34" t="s">
        <v>370</v>
      </c>
      <c r="D175" s="46" t="s">
        <v>1</v>
      </c>
      <c r="E175" s="61">
        <v>0</v>
      </c>
      <c r="F175" s="61">
        <v>0</v>
      </c>
      <c r="G175" s="61">
        <v>0</v>
      </c>
      <c r="H175" s="121">
        <v>6</v>
      </c>
      <c r="I175" s="48">
        <v>6</v>
      </c>
      <c r="J175" s="48">
        <v>2</v>
      </c>
      <c r="K175" s="48">
        <v>0</v>
      </c>
      <c r="L175" s="48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0</v>
      </c>
      <c r="U175" s="48">
        <v>0</v>
      </c>
      <c r="V175" s="401">
        <f t="shared" si="27"/>
        <v>0</v>
      </c>
      <c r="W175" s="134"/>
    </row>
    <row r="176" spans="1:23" ht="42.75" x14ac:dyDescent="0.2">
      <c r="A176" s="60">
        <f t="shared" si="28"/>
        <v>143</v>
      </c>
      <c r="B176" s="46">
        <v>192591</v>
      </c>
      <c r="C176" s="34" t="s">
        <v>262</v>
      </c>
      <c r="D176" s="46" t="s">
        <v>1</v>
      </c>
      <c r="E176" s="61">
        <v>0</v>
      </c>
      <c r="F176" s="61">
        <v>15000000</v>
      </c>
      <c r="G176" s="61">
        <v>12745799.41</v>
      </c>
      <c r="H176" s="121">
        <v>3.5</v>
      </c>
      <c r="I176" s="48">
        <v>3.5</v>
      </c>
      <c r="J176" s="48">
        <v>4.3099999999999996</v>
      </c>
      <c r="K176" s="48">
        <v>0</v>
      </c>
      <c r="L176" s="48">
        <v>0</v>
      </c>
      <c r="M176" s="48">
        <v>0</v>
      </c>
      <c r="N176" s="48">
        <v>0.8</v>
      </c>
      <c r="O176" s="48">
        <v>0.34</v>
      </c>
      <c r="P176" s="48">
        <v>0</v>
      </c>
      <c r="Q176" s="48">
        <v>0.17</v>
      </c>
      <c r="R176" s="105">
        <v>0.52</v>
      </c>
      <c r="S176" s="48">
        <v>0.26</v>
      </c>
      <c r="T176" s="48">
        <v>1.33</v>
      </c>
      <c r="U176" s="48">
        <v>0.51</v>
      </c>
      <c r="V176" s="401">
        <f t="shared" si="27"/>
        <v>3.9299999999999997</v>
      </c>
      <c r="W176" s="134"/>
    </row>
    <row r="177" spans="1:23" ht="57" x14ac:dyDescent="0.2">
      <c r="A177" s="60">
        <f t="shared" si="28"/>
        <v>144</v>
      </c>
      <c r="B177" s="46">
        <v>210430</v>
      </c>
      <c r="C177" s="34" t="s">
        <v>450</v>
      </c>
      <c r="D177" s="46" t="s">
        <v>1</v>
      </c>
      <c r="E177" s="61">
        <v>0</v>
      </c>
      <c r="F177" s="61">
        <v>836415</v>
      </c>
      <c r="G177" s="61">
        <v>0</v>
      </c>
      <c r="H177" s="121">
        <v>15</v>
      </c>
      <c r="I177" s="48">
        <v>8.34</v>
      </c>
      <c r="J177" s="48">
        <v>0.02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48">
        <v>0</v>
      </c>
      <c r="V177" s="401">
        <f t="shared" ref="V177" si="29">SUM(K177:U177)</f>
        <v>0</v>
      </c>
      <c r="W177" s="134"/>
    </row>
    <row r="178" spans="1:23" ht="57" x14ac:dyDescent="0.2">
      <c r="A178" s="60">
        <f t="shared" si="28"/>
        <v>145</v>
      </c>
      <c r="B178" s="46">
        <v>211099</v>
      </c>
      <c r="C178" s="34" t="s">
        <v>404</v>
      </c>
      <c r="D178" s="46" t="s">
        <v>1</v>
      </c>
      <c r="E178" s="61">
        <v>0</v>
      </c>
      <c r="F178" s="61">
        <v>0</v>
      </c>
      <c r="G178" s="61">
        <v>0</v>
      </c>
      <c r="H178" s="121">
        <v>17</v>
      </c>
      <c r="I178" s="48">
        <v>1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0</v>
      </c>
      <c r="U178" s="48">
        <v>0</v>
      </c>
      <c r="V178" s="401">
        <f t="shared" si="27"/>
        <v>0</v>
      </c>
      <c r="W178" s="134"/>
    </row>
    <row r="179" spans="1:23" ht="42.75" x14ac:dyDescent="0.2">
      <c r="A179" s="60">
        <f t="shared" si="28"/>
        <v>146</v>
      </c>
      <c r="B179" s="46">
        <v>211101</v>
      </c>
      <c r="C179" s="34" t="s">
        <v>405</v>
      </c>
      <c r="D179" s="46" t="s">
        <v>1</v>
      </c>
      <c r="E179" s="61">
        <v>0</v>
      </c>
      <c r="F179" s="61">
        <v>0</v>
      </c>
      <c r="G179" s="61">
        <v>0</v>
      </c>
      <c r="H179" s="121">
        <v>5</v>
      </c>
      <c r="I179" s="48">
        <v>1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0</v>
      </c>
      <c r="U179" s="48">
        <v>0</v>
      </c>
      <c r="V179" s="401">
        <f t="shared" si="27"/>
        <v>0</v>
      </c>
      <c r="W179" s="134"/>
    </row>
    <row r="180" spans="1:23" ht="42.75" x14ac:dyDescent="0.2">
      <c r="A180" s="60">
        <f t="shared" si="28"/>
        <v>147</v>
      </c>
      <c r="B180" s="46">
        <v>224311</v>
      </c>
      <c r="C180" s="34" t="s">
        <v>428</v>
      </c>
      <c r="D180" s="46" t="s">
        <v>1</v>
      </c>
      <c r="E180" s="61">
        <v>0</v>
      </c>
      <c r="F180" s="61">
        <v>0</v>
      </c>
      <c r="G180" s="61">
        <v>0</v>
      </c>
      <c r="H180" s="121">
        <v>32</v>
      </c>
      <c r="I180" s="48">
        <v>1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48">
        <v>0</v>
      </c>
      <c r="V180" s="401">
        <f>SUM(K180:U180)</f>
        <v>0</v>
      </c>
      <c r="W180" s="134"/>
    </row>
    <row r="181" spans="1:23" s="68" customFormat="1" x14ac:dyDescent="0.25">
      <c r="A181" s="402"/>
      <c r="B181" s="392"/>
      <c r="C181" s="393"/>
      <c r="D181" s="392"/>
      <c r="E181" s="394">
        <f>SUM(E171:E180)</f>
        <v>0</v>
      </c>
      <c r="F181" s="394">
        <f>SUM(F171:F180)</f>
        <v>82863585</v>
      </c>
      <c r="G181" s="394">
        <f>SUM(G171:G180)</f>
        <v>73256539.430000007</v>
      </c>
      <c r="H181" s="391"/>
      <c r="I181" s="395"/>
      <c r="J181" s="395"/>
      <c r="K181" s="395"/>
      <c r="L181" s="395"/>
      <c r="M181" s="395"/>
      <c r="N181" s="391"/>
      <c r="O181" s="391"/>
      <c r="P181" s="391"/>
      <c r="Q181" s="391"/>
      <c r="R181" s="391"/>
      <c r="S181" s="391"/>
      <c r="T181" s="391"/>
      <c r="U181" s="391"/>
      <c r="V181" s="401"/>
      <c r="W181" s="134"/>
    </row>
    <row r="182" spans="1:23" x14ac:dyDescent="0.2">
      <c r="A182" s="403" t="s">
        <v>19</v>
      </c>
      <c r="B182" s="397"/>
      <c r="C182" s="46"/>
      <c r="D182" s="397"/>
      <c r="E182" s="397"/>
      <c r="F182" s="397"/>
      <c r="G182" s="397"/>
      <c r="H182" s="48"/>
      <c r="I182" s="398"/>
      <c r="J182" s="398"/>
      <c r="K182" s="398"/>
      <c r="L182" s="398"/>
      <c r="M182" s="398"/>
      <c r="N182" s="48"/>
      <c r="O182" s="48"/>
      <c r="P182" s="48"/>
      <c r="Q182" s="48"/>
      <c r="R182" s="48"/>
      <c r="S182" s="48"/>
      <c r="T182" s="48"/>
      <c r="U182" s="48"/>
      <c r="V182" s="404"/>
      <c r="W182" s="134"/>
    </row>
    <row r="183" spans="1:23" ht="28.5" x14ac:dyDescent="0.2">
      <c r="A183" s="60">
        <v>148</v>
      </c>
      <c r="B183" s="46">
        <v>190110</v>
      </c>
      <c r="C183" s="34" t="s">
        <v>119</v>
      </c>
      <c r="D183" s="46" t="s">
        <v>1</v>
      </c>
      <c r="E183" s="61">
        <v>500000</v>
      </c>
      <c r="F183" s="61">
        <v>0</v>
      </c>
      <c r="G183" s="61">
        <v>0</v>
      </c>
      <c r="H183" s="121">
        <v>1.04</v>
      </c>
      <c r="I183" s="48">
        <v>0.68</v>
      </c>
      <c r="J183" s="48">
        <v>1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0</v>
      </c>
      <c r="U183" s="48">
        <v>0</v>
      </c>
      <c r="V183" s="401">
        <f t="shared" ref="V183:V185" si="30">SUM(K183:U183)</f>
        <v>0</v>
      </c>
      <c r="W183" s="134"/>
    </row>
    <row r="184" spans="1:23" ht="42.75" x14ac:dyDescent="0.2">
      <c r="A184" s="60">
        <f t="shared" ref="A184:A185" si="31">A183+1</f>
        <v>149</v>
      </c>
      <c r="B184" s="46">
        <v>190121</v>
      </c>
      <c r="C184" s="34" t="s">
        <v>120</v>
      </c>
      <c r="D184" s="46" t="s">
        <v>1</v>
      </c>
      <c r="E184" s="61">
        <v>500000</v>
      </c>
      <c r="F184" s="61">
        <v>0</v>
      </c>
      <c r="G184" s="61">
        <v>0</v>
      </c>
      <c r="H184" s="121">
        <v>0.25</v>
      </c>
      <c r="I184" s="48">
        <v>0.15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48">
        <v>0</v>
      </c>
      <c r="V184" s="401">
        <f t="shared" si="30"/>
        <v>0</v>
      </c>
      <c r="W184" s="134"/>
    </row>
    <row r="185" spans="1:23" ht="28.5" x14ac:dyDescent="0.2">
      <c r="A185" s="60">
        <f t="shared" si="31"/>
        <v>150</v>
      </c>
      <c r="B185" s="46">
        <v>190128</v>
      </c>
      <c r="C185" s="34" t="s">
        <v>121</v>
      </c>
      <c r="D185" s="46" t="s">
        <v>1</v>
      </c>
      <c r="E185" s="61">
        <v>500000</v>
      </c>
      <c r="F185" s="61">
        <v>0</v>
      </c>
      <c r="G185" s="61">
        <v>0</v>
      </c>
      <c r="H185" s="121">
        <v>0.24</v>
      </c>
      <c r="I185" s="48">
        <v>0.12</v>
      </c>
      <c r="J185" s="48">
        <v>0</v>
      </c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0</v>
      </c>
      <c r="U185" s="48">
        <v>0</v>
      </c>
      <c r="V185" s="401">
        <f t="shared" si="30"/>
        <v>0</v>
      </c>
      <c r="W185" s="134"/>
    </row>
    <row r="186" spans="1:23" x14ac:dyDescent="0.25">
      <c r="A186" s="405"/>
      <c r="B186" s="397"/>
      <c r="C186" s="46"/>
      <c r="D186" s="397"/>
      <c r="E186" s="394">
        <f>SUM(E183:E185)</f>
        <v>1500000</v>
      </c>
      <c r="F186" s="394">
        <f>SUM(F183:F185)</f>
        <v>0</v>
      </c>
      <c r="G186" s="394">
        <f>SUM(G183:G185)</f>
        <v>0</v>
      </c>
      <c r="H186" s="391"/>
      <c r="I186" s="395"/>
      <c r="J186" s="395"/>
      <c r="K186" s="395"/>
      <c r="L186" s="395"/>
      <c r="M186" s="395"/>
      <c r="N186" s="391"/>
      <c r="O186" s="391"/>
      <c r="P186" s="391"/>
      <c r="Q186" s="391"/>
      <c r="R186" s="391"/>
      <c r="S186" s="391"/>
      <c r="T186" s="391"/>
      <c r="U186" s="391"/>
      <c r="V186" s="401"/>
      <c r="W186" s="134"/>
    </row>
    <row r="187" spans="1:23" x14ac:dyDescent="0.25">
      <c r="A187" s="405"/>
      <c r="B187" s="397"/>
      <c r="C187" s="46"/>
      <c r="D187" s="397"/>
      <c r="E187" s="394"/>
      <c r="F187" s="394"/>
      <c r="G187" s="394"/>
      <c r="H187" s="391"/>
      <c r="I187" s="395"/>
      <c r="J187" s="395"/>
      <c r="K187" s="395"/>
      <c r="L187" s="395"/>
      <c r="M187" s="395"/>
      <c r="N187" s="391"/>
      <c r="O187" s="391"/>
      <c r="P187" s="391"/>
      <c r="Q187" s="391"/>
      <c r="R187" s="48"/>
      <c r="S187" s="48"/>
      <c r="T187" s="48"/>
      <c r="U187" s="48"/>
      <c r="V187" s="404"/>
      <c r="W187" s="134"/>
    </row>
    <row r="188" spans="1:23" ht="57" x14ac:dyDescent="0.2">
      <c r="A188" s="60">
        <v>151</v>
      </c>
      <c r="B188" s="46">
        <v>214031</v>
      </c>
      <c r="C188" s="34" t="s">
        <v>122</v>
      </c>
      <c r="D188" s="46" t="s">
        <v>21</v>
      </c>
      <c r="E188" s="61">
        <v>0</v>
      </c>
      <c r="F188" s="61">
        <v>900000</v>
      </c>
      <c r="G188" s="61">
        <v>806604.36</v>
      </c>
      <c r="H188" s="121">
        <v>100</v>
      </c>
      <c r="I188" s="48">
        <v>1</v>
      </c>
      <c r="J188" s="48">
        <v>0.22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0.14000000000000001</v>
      </c>
      <c r="T188" s="48">
        <v>0</v>
      </c>
      <c r="U188" s="48">
        <v>0</v>
      </c>
      <c r="V188" s="401">
        <f t="shared" ref="V188:V197" si="32">SUM(K188:U188)</f>
        <v>0.14000000000000001</v>
      </c>
      <c r="W188" s="134"/>
    </row>
    <row r="189" spans="1:23" ht="57" x14ac:dyDescent="0.2">
      <c r="A189" s="60">
        <f t="shared" ref="A189:A197" si="33">A188+1</f>
        <v>152</v>
      </c>
      <c r="B189" s="46">
        <v>208418</v>
      </c>
      <c r="C189" s="34" t="s">
        <v>359</v>
      </c>
      <c r="D189" s="46" t="s">
        <v>1</v>
      </c>
      <c r="E189" s="61">
        <v>0</v>
      </c>
      <c r="F189" s="61">
        <v>61668784</v>
      </c>
      <c r="G189" s="61">
        <v>39523609.049999997</v>
      </c>
      <c r="H189" s="121">
        <v>24.6</v>
      </c>
      <c r="I189" s="48">
        <v>4.38</v>
      </c>
      <c r="J189" s="48">
        <v>25.7</v>
      </c>
      <c r="K189" s="48">
        <v>0</v>
      </c>
      <c r="L189" s="48">
        <v>0</v>
      </c>
      <c r="M189" s="48">
        <v>0</v>
      </c>
      <c r="N189" s="48">
        <v>0</v>
      </c>
      <c r="O189" s="48">
        <v>0</v>
      </c>
      <c r="P189" s="48">
        <v>0</v>
      </c>
      <c r="Q189" s="48">
        <v>3.47</v>
      </c>
      <c r="R189" s="105">
        <v>0.26</v>
      </c>
      <c r="S189" s="48">
        <v>1.03</v>
      </c>
      <c r="T189" s="48">
        <v>0</v>
      </c>
      <c r="U189" s="48">
        <v>0.7</v>
      </c>
      <c r="V189" s="401">
        <f t="shared" si="32"/>
        <v>5.4600000000000009</v>
      </c>
      <c r="W189" s="134"/>
    </row>
    <row r="190" spans="1:23" ht="71.25" x14ac:dyDescent="0.2">
      <c r="A190" s="60">
        <f t="shared" si="33"/>
        <v>153</v>
      </c>
      <c r="B190" s="46">
        <v>210685</v>
      </c>
      <c r="C190" s="34" t="s">
        <v>360</v>
      </c>
      <c r="D190" s="46" t="s">
        <v>1</v>
      </c>
      <c r="E190" s="61">
        <v>0</v>
      </c>
      <c r="F190" s="61">
        <v>1264000</v>
      </c>
      <c r="G190" s="61">
        <v>0</v>
      </c>
      <c r="H190" s="121">
        <v>34</v>
      </c>
      <c r="I190" s="48">
        <v>9.27</v>
      </c>
      <c r="J190" s="48">
        <v>9.27</v>
      </c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0</v>
      </c>
      <c r="T190" s="48">
        <v>0</v>
      </c>
      <c r="U190" s="48">
        <v>0</v>
      </c>
      <c r="V190" s="401">
        <f t="shared" si="32"/>
        <v>0</v>
      </c>
      <c r="W190" s="134"/>
    </row>
    <row r="191" spans="1:23" ht="57" x14ac:dyDescent="0.2">
      <c r="A191" s="60">
        <f t="shared" si="33"/>
        <v>154</v>
      </c>
      <c r="B191" s="46">
        <v>210687</v>
      </c>
      <c r="C191" s="34" t="s">
        <v>361</v>
      </c>
      <c r="D191" s="46" t="s">
        <v>1</v>
      </c>
      <c r="E191" s="61">
        <v>0</v>
      </c>
      <c r="F191" s="61">
        <v>26314738</v>
      </c>
      <c r="G191" s="61">
        <v>15779091.039999999</v>
      </c>
      <c r="H191" s="121">
        <v>20</v>
      </c>
      <c r="I191" s="48">
        <v>5.71</v>
      </c>
      <c r="J191" s="48">
        <v>10.96</v>
      </c>
      <c r="K191" s="48">
        <v>0</v>
      </c>
      <c r="L191" s="48">
        <v>0</v>
      </c>
      <c r="M191" s="48">
        <v>0</v>
      </c>
      <c r="N191" s="48">
        <v>0</v>
      </c>
      <c r="O191" s="48">
        <v>0</v>
      </c>
      <c r="P191" s="48">
        <v>0</v>
      </c>
      <c r="Q191" s="48">
        <v>0</v>
      </c>
      <c r="R191" s="48">
        <v>0</v>
      </c>
      <c r="S191" s="48">
        <v>0</v>
      </c>
      <c r="T191" s="48">
        <v>3.15</v>
      </c>
      <c r="U191" s="48">
        <v>1.18</v>
      </c>
      <c r="V191" s="401">
        <f t="shared" si="32"/>
        <v>4.33</v>
      </c>
      <c r="W191" s="134"/>
    </row>
    <row r="192" spans="1:23" ht="57" x14ac:dyDescent="0.2">
      <c r="A192" s="60">
        <f t="shared" si="33"/>
        <v>155</v>
      </c>
      <c r="B192" s="46">
        <v>210688</v>
      </c>
      <c r="C192" s="34" t="s">
        <v>362</v>
      </c>
      <c r="D192" s="46" t="s">
        <v>1</v>
      </c>
      <c r="E192" s="61">
        <v>0</v>
      </c>
      <c r="F192" s="61">
        <v>54425082</v>
      </c>
      <c r="G192" s="61">
        <v>54324612.829999998</v>
      </c>
      <c r="H192" s="121">
        <v>39</v>
      </c>
      <c r="I192" s="48">
        <v>9.75</v>
      </c>
      <c r="J192" s="48">
        <v>20.93</v>
      </c>
      <c r="K192" s="48">
        <v>0</v>
      </c>
      <c r="L192" s="48">
        <v>0</v>
      </c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4.24</v>
      </c>
      <c r="S192" s="48">
        <v>4.88</v>
      </c>
      <c r="T192" s="48">
        <v>0.05</v>
      </c>
      <c r="U192" s="48">
        <v>0.02</v>
      </c>
      <c r="V192" s="401">
        <f t="shared" si="32"/>
        <v>9.1900000000000013</v>
      </c>
      <c r="W192" s="134"/>
    </row>
    <row r="193" spans="1:23" ht="57" x14ac:dyDescent="0.2">
      <c r="A193" s="60">
        <f t="shared" si="33"/>
        <v>156</v>
      </c>
      <c r="B193" s="46">
        <v>228160</v>
      </c>
      <c r="C193" s="34" t="s">
        <v>447</v>
      </c>
      <c r="D193" s="46" t="s">
        <v>1</v>
      </c>
      <c r="E193" s="61">
        <v>0</v>
      </c>
      <c r="F193" s="61">
        <v>1300000</v>
      </c>
      <c r="G193" s="61">
        <v>0</v>
      </c>
      <c r="H193" s="121">
        <v>15</v>
      </c>
      <c r="I193" s="48">
        <v>0.39</v>
      </c>
      <c r="J193" s="48">
        <v>0.46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48">
        <v>0</v>
      </c>
      <c r="V193" s="401">
        <f t="shared" ref="V193" si="34">SUM(K193:U193)</f>
        <v>0</v>
      </c>
      <c r="W193" s="134"/>
    </row>
    <row r="194" spans="1:23" ht="57" x14ac:dyDescent="0.2">
      <c r="A194" s="60">
        <f t="shared" si="33"/>
        <v>157</v>
      </c>
      <c r="B194" s="46">
        <v>208875</v>
      </c>
      <c r="C194" s="34" t="s">
        <v>363</v>
      </c>
      <c r="D194" s="46" t="s">
        <v>1</v>
      </c>
      <c r="E194" s="61">
        <v>0</v>
      </c>
      <c r="F194" s="61">
        <v>6426688</v>
      </c>
      <c r="G194" s="61">
        <v>6416104.1200000001</v>
      </c>
      <c r="H194" s="121">
        <v>11.5</v>
      </c>
      <c r="I194" s="48">
        <v>4.5</v>
      </c>
      <c r="J194" s="48">
        <v>2.31</v>
      </c>
      <c r="K194" s="48">
        <v>0</v>
      </c>
      <c r="L194" s="48">
        <v>0</v>
      </c>
      <c r="M194" s="48">
        <v>0</v>
      </c>
      <c r="N194" s="48">
        <v>0</v>
      </c>
      <c r="O194" s="48">
        <v>0</v>
      </c>
      <c r="P194" s="48">
        <v>0</v>
      </c>
      <c r="Q194" s="48">
        <v>0.32</v>
      </c>
      <c r="R194" s="105">
        <v>0.02</v>
      </c>
      <c r="S194" s="48">
        <v>0.12</v>
      </c>
      <c r="T194" s="48">
        <v>0</v>
      </c>
      <c r="U194" s="48">
        <v>0</v>
      </c>
      <c r="V194" s="401">
        <f t="shared" si="32"/>
        <v>0.46</v>
      </c>
      <c r="W194" s="134"/>
    </row>
    <row r="195" spans="1:23" ht="42.75" x14ac:dyDescent="0.2">
      <c r="A195" s="60">
        <f t="shared" si="33"/>
        <v>158</v>
      </c>
      <c r="B195" s="46">
        <v>209016</v>
      </c>
      <c r="C195" s="34" t="s">
        <v>364</v>
      </c>
      <c r="D195" s="46" t="s">
        <v>1</v>
      </c>
      <c r="E195" s="61">
        <v>0</v>
      </c>
      <c r="F195" s="61">
        <v>56322495</v>
      </c>
      <c r="G195" s="61">
        <v>47129337.020000003</v>
      </c>
      <c r="H195" s="121">
        <v>29.55</v>
      </c>
      <c r="I195" s="48">
        <v>12</v>
      </c>
      <c r="J195" s="48">
        <v>20.12</v>
      </c>
      <c r="K195" s="48">
        <v>0</v>
      </c>
      <c r="L195" s="48">
        <v>0</v>
      </c>
      <c r="M195" s="48">
        <v>0</v>
      </c>
      <c r="N195" s="48">
        <v>0</v>
      </c>
      <c r="O195" s="48">
        <v>0</v>
      </c>
      <c r="P195" s="48">
        <v>4.49</v>
      </c>
      <c r="Q195" s="48">
        <v>0.01</v>
      </c>
      <c r="R195" s="105">
        <v>7.0000000000000007E-2</v>
      </c>
      <c r="S195" s="48">
        <v>0.16</v>
      </c>
      <c r="T195" s="48">
        <v>0.2</v>
      </c>
      <c r="U195" s="48">
        <v>0</v>
      </c>
      <c r="V195" s="401">
        <f t="shared" si="32"/>
        <v>4.9300000000000006</v>
      </c>
      <c r="W195" s="134"/>
    </row>
    <row r="196" spans="1:23" ht="57" x14ac:dyDescent="0.2">
      <c r="A196" s="60">
        <f t="shared" si="33"/>
        <v>159</v>
      </c>
      <c r="B196" s="46">
        <v>209182</v>
      </c>
      <c r="C196" s="34" t="s">
        <v>365</v>
      </c>
      <c r="D196" s="46" t="s">
        <v>1</v>
      </c>
      <c r="E196" s="61">
        <v>0</v>
      </c>
      <c r="F196" s="61">
        <v>11000000</v>
      </c>
      <c r="G196" s="61">
        <v>10387287.359999999</v>
      </c>
      <c r="H196" s="121">
        <v>18.5</v>
      </c>
      <c r="I196" s="48">
        <v>5.35</v>
      </c>
      <c r="J196" s="48">
        <v>9.17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4.7699999999999996</v>
      </c>
      <c r="R196" s="48">
        <v>0</v>
      </c>
      <c r="S196" s="48">
        <v>0.86</v>
      </c>
      <c r="T196" s="48">
        <v>0.69</v>
      </c>
      <c r="U196" s="48">
        <v>0</v>
      </c>
      <c r="V196" s="401">
        <f t="shared" si="32"/>
        <v>6.32</v>
      </c>
      <c r="W196" s="134"/>
    </row>
    <row r="197" spans="1:23" ht="49.5" customHeight="1" x14ac:dyDescent="0.2">
      <c r="A197" s="60">
        <f t="shared" si="33"/>
        <v>160</v>
      </c>
      <c r="B197" s="46">
        <v>191415</v>
      </c>
      <c r="C197" s="34" t="s">
        <v>366</v>
      </c>
      <c r="D197" s="46" t="s">
        <v>21</v>
      </c>
      <c r="E197" s="61">
        <v>0</v>
      </c>
      <c r="F197" s="61">
        <v>3200000</v>
      </c>
      <c r="G197" s="61">
        <v>0</v>
      </c>
      <c r="H197" s="121">
        <v>204</v>
      </c>
      <c r="I197" s="48">
        <v>1</v>
      </c>
      <c r="J197" s="48">
        <v>100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8">
        <v>0</v>
      </c>
      <c r="Q197" s="48">
        <v>0</v>
      </c>
      <c r="R197" s="48">
        <v>0</v>
      </c>
      <c r="S197" s="48">
        <v>0</v>
      </c>
      <c r="T197" s="48">
        <v>0</v>
      </c>
      <c r="U197" s="48">
        <v>0</v>
      </c>
      <c r="V197" s="401">
        <f t="shared" si="32"/>
        <v>0</v>
      </c>
      <c r="W197" s="134"/>
    </row>
    <row r="198" spans="1:23" s="68" customFormat="1" x14ac:dyDescent="0.25">
      <c r="A198" s="402"/>
      <c r="B198" s="392"/>
      <c r="C198" s="393"/>
      <c r="D198" s="392"/>
      <c r="E198" s="102">
        <f>+E188</f>
        <v>0</v>
      </c>
      <c r="F198" s="102">
        <f>SUM(F188:F197)</f>
        <v>222821787</v>
      </c>
      <c r="G198" s="102">
        <f>SUM(G188:G197)</f>
        <v>174366645.78000003</v>
      </c>
      <c r="H198" s="399"/>
      <c r="I198" s="395"/>
      <c r="J198" s="395"/>
      <c r="K198" s="391"/>
      <c r="L198" s="391"/>
      <c r="M198" s="391"/>
      <c r="N198" s="391"/>
      <c r="O198" s="391"/>
      <c r="P198" s="391"/>
      <c r="Q198" s="391"/>
      <c r="R198" s="391"/>
      <c r="S198" s="391"/>
      <c r="T198" s="391"/>
      <c r="U198" s="391"/>
      <c r="V198" s="401"/>
      <c r="W198" s="134"/>
    </row>
    <row r="199" spans="1:23" s="68" customFormat="1" x14ac:dyDescent="0.25">
      <c r="A199" s="403" t="s">
        <v>371</v>
      </c>
      <c r="B199" s="392"/>
      <c r="C199" s="393"/>
      <c r="D199" s="392"/>
      <c r="E199" s="102"/>
      <c r="F199" s="102"/>
      <c r="G199" s="102"/>
      <c r="H199" s="399"/>
      <c r="I199" s="395"/>
      <c r="J199" s="395"/>
      <c r="K199" s="391"/>
      <c r="L199" s="391"/>
      <c r="M199" s="391"/>
      <c r="N199" s="391"/>
      <c r="O199" s="391"/>
      <c r="P199" s="391"/>
      <c r="Q199" s="391"/>
      <c r="R199" s="391"/>
      <c r="S199" s="391"/>
      <c r="T199" s="391"/>
      <c r="U199" s="391"/>
      <c r="V199" s="404"/>
      <c r="W199" s="134"/>
    </row>
    <row r="200" spans="1:23" s="68" customFormat="1" ht="57" x14ac:dyDescent="0.25">
      <c r="A200" s="60">
        <v>161</v>
      </c>
      <c r="B200" s="46">
        <v>226251</v>
      </c>
      <c r="C200" s="34" t="s">
        <v>372</v>
      </c>
      <c r="D200" s="46" t="s">
        <v>1</v>
      </c>
      <c r="E200" s="61">
        <v>0</v>
      </c>
      <c r="F200" s="61">
        <v>5185428</v>
      </c>
      <c r="G200" s="61">
        <v>0</v>
      </c>
      <c r="H200" s="121">
        <v>1.5</v>
      </c>
      <c r="I200" s="48">
        <v>0.5</v>
      </c>
      <c r="J200" s="48">
        <v>0.5</v>
      </c>
      <c r="K200" s="48">
        <v>0</v>
      </c>
      <c r="L200" s="48">
        <v>0</v>
      </c>
      <c r="M200" s="48">
        <v>0</v>
      </c>
      <c r="N200" s="48">
        <v>0</v>
      </c>
      <c r="O200" s="48">
        <v>0</v>
      </c>
      <c r="P200" s="48">
        <v>0</v>
      </c>
      <c r="Q200" s="48">
        <v>0</v>
      </c>
      <c r="R200" s="48">
        <v>0</v>
      </c>
      <c r="S200" s="48">
        <v>0</v>
      </c>
      <c r="T200" s="48">
        <v>0</v>
      </c>
      <c r="U200" s="48">
        <v>0</v>
      </c>
      <c r="V200" s="401">
        <f t="shared" ref="V200:V206" si="35">SUM(K200:U200)</f>
        <v>0</v>
      </c>
      <c r="W200" s="134"/>
    </row>
    <row r="201" spans="1:23" s="68" customFormat="1" ht="57" x14ac:dyDescent="0.25">
      <c r="A201" s="60">
        <f t="shared" ref="A201:A207" si="36">A200+1</f>
        <v>162</v>
      </c>
      <c r="B201" s="46">
        <v>226253</v>
      </c>
      <c r="C201" s="34" t="s">
        <v>373</v>
      </c>
      <c r="D201" s="46" t="s">
        <v>1</v>
      </c>
      <c r="E201" s="61">
        <v>0</v>
      </c>
      <c r="F201" s="61">
        <v>1413084</v>
      </c>
      <c r="G201" s="61">
        <v>0</v>
      </c>
      <c r="H201" s="121">
        <v>3.9</v>
      </c>
      <c r="I201" s="48">
        <v>1</v>
      </c>
      <c r="J201" s="48">
        <v>1</v>
      </c>
      <c r="K201" s="48">
        <v>0</v>
      </c>
      <c r="L201" s="48">
        <v>0</v>
      </c>
      <c r="M201" s="48">
        <v>0</v>
      </c>
      <c r="N201" s="48">
        <v>0</v>
      </c>
      <c r="O201" s="48">
        <v>0</v>
      </c>
      <c r="P201" s="48">
        <v>0</v>
      </c>
      <c r="Q201" s="48">
        <v>0</v>
      </c>
      <c r="R201" s="48">
        <v>0</v>
      </c>
      <c r="S201" s="48">
        <v>0</v>
      </c>
      <c r="T201" s="48">
        <v>0</v>
      </c>
      <c r="U201" s="48">
        <v>0</v>
      </c>
      <c r="V201" s="401">
        <f t="shared" si="35"/>
        <v>0</v>
      </c>
      <c r="W201" s="134"/>
    </row>
    <row r="202" spans="1:23" s="68" customFormat="1" ht="42.75" x14ac:dyDescent="0.25">
      <c r="A202" s="60">
        <f t="shared" si="36"/>
        <v>163</v>
      </c>
      <c r="B202" s="46">
        <v>226258</v>
      </c>
      <c r="C202" s="34" t="s">
        <v>374</v>
      </c>
      <c r="D202" s="46" t="s">
        <v>21</v>
      </c>
      <c r="E202" s="61">
        <v>0</v>
      </c>
      <c r="F202" s="61">
        <v>16745000</v>
      </c>
      <c r="G202" s="61">
        <v>0</v>
      </c>
      <c r="H202" s="121">
        <v>100</v>
      </c>
      <c r="I202" s="48">
        <v>20</v>
      </c>
      <c r="J202" s="48">
        <v>20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48">
        <v>0</v>
      </c>
      <c r="V202" s="401">
        <f t="shared" si="35"/>
        <v>0</v>
      </c>
      <c r="W202" s="134"/>
    </row>
    <row r="203" spans="1:23" s="68" customFormat="1" ht="42.75" x14ac:dyDescent="0.25">
      <c r="A203" s="60">
        <f t="shared" si="36"/>
        <v>164</v>
      </c>
      <c r="B203" s="46">
        <v>226259</v>
      </c>
      <c r="C203" s="34" t="s">
        <v>375</v>
      </c>
      <c r="D203" s="46" t="s">
        <v>21</v>
      </c>
      <c r="E203" s="61">
        <v>0</v>
      </c>
      <c r="F203" s="61">
        <v>13939956</v>
      </c>
      <c r="G203" s="61">
        <v>0</v>
      </c>
      <c r="H203" s="121">
        <v>100</v>
      </c>
      <c r="I203" s="48">
        <v>42</v>
      </c>
      <c r="J203" s="48">
        <v>42</v>
      </c>
      <c r="K203" s="48">
        <v>0</v>
      </c>
      <c r="L203" s="48">
        <v>0</v>
      </c>
      <c r="M203" s="48">
        <v>0</v>
      </c>
      <c r="N203" s="48">
        <v>0</v>
      </c>
      <c r="O203" s="48">
        <v>0</v>
      </c>
      <c r="P203" s="48">
        <v>0</v>
      </c>
      <c r="Q203" s="48">
        <v>0</v>
      </c>
      <c r="R203" s="48">
        <v>0</v>
      </c>
      <c r="S203" s="48">
        <v>0</v>
      </c>
      <c r="T203" s="48">
        <v>0</v>
      </c>
      <c r="U203" s="48">
        <v>0</v>
      </c>
      <c r="V203" s="401">
        <f t="shared" si="35"/>
        <v>0</v>
      </c>
      <c r="W203" s="134"/>
    </row>
    <row r="204" spans="1:23" s="68" customFormat="1" ht="71.25" x14ac:dyDescent="0.25">
      <c r="A204" s="60">
        <f t="shared" si="36"/>
        <v>165</v>
      </c>
      <c r="B204" s="46">
        <v>226260</v>
      </c>
      <c r="C204" s="34" t="s">
        <v>376</v>
      </c>
      <c r="D204" s="46" t="s">
        <v>1</v>
      </c>
      <c r="E204" s="61">
        <v>0</v>
      </c>
      <c r="F204" s="61">
        <v>11996488</v>
      </c>
      <c r="G204" s="61">
        <v>0</v>
      </c>
      <c r="H204" s="121">
        <v>3</v>
      </c>
      <c r="I204" s="48">
        <v>1</v>
      </c>
      <c r="J204" s="48">
        <v>1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0</v>
      </c>
      <c r="U204" s="48">
        <v>0</v>
      </c>
      <c r="V204" s="401">
        <f t="shared" si="35"/>
        <v>0</v>
      </c>
      <c r="W204" s="134"/>
    </row>
    <row r="205" spans="1:23" s="68" customFormat="1" ht="71.25" x14ac:dyDescent="0.25">
      <c r="A205" s="60">
        <f t="shared" si="36"/>
        <v>166</v>
      </c>
      <c r="B205" s="46">
        <v>226261</v>
      </c>
      <c r="C205" s="34" t="s">
        <v>377</v>
      </c>
      <c r="D205" s="46" t="s">
        <v>1</v>
      </c>
      <c r="E205" s="61">
        <v>0</v>
      </c>
      <c r="F205" s="61">
        <v>8609393</v>
      </c>
      <c r="G205" s="61">
        <v>0</v>
      </c>
      <c r="H205" s="121">
        <v>3</v>
      </c>
      <c r="I205" s="48">
        <v>1</v>
      </c>
      <c r="J205" s="48">
        <v>1</v>
      </c>
      <c r="K205" s="48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v>0</v>
      </c>
      <c r="Q205" s="48">
        <v>0</v>
      </c>
      <c r="R205" s="48">
        <v>0</v>
      </c>
      <c r="S205" s="48">
        <v>0</v>
      </c>
      <c r="T205" s="48">
        <v>0</v>
      </c>
      <c r="U205" s="48">
        <v>0</v>
      </c>
      <c r="V205" s="401">
        <f t="shared" si="35"/>
        <v>0</v>
      </c>
      <c r="W205" s="134"/>
    </row>
    <row r="206" spans="1:23" s="68" customFormat="1" ht="42.75" x14ac:dyDescent="0.25">
      <c r="A206" s="60">
        <f t="shared" si="36"/>
        <v>167</v>
      </c>
      <c r="B206" s="46">
        <v>226757</v>
      </c>
      <c r="C206" s="34" t="s">
        <v>378</v>
      </c>
      <c r="D206" s="46" t="s">
        <v>21</v>
      </c>
      <c r="E206" s="61">
        <v>0</v>
      </c>
      <c r="F206" s="61">
        <v>2235063</v>
      </c>
      <c r="G206" s="61">
        <v>0</v>
      </c>
      <c r="H206" s="121">
        <v>30</v>
      </c>
      <c r="I206" s="48">
        <v>20</v>
      </c>
      <c r="J206" s="48">
        <v>20</v>
      </c>
      <c r="K206" s="48">
        <v>0</v>
      </c>
      <c r="L206" s="48">
        <v>0</v>
      </c>
      <c r="M206" s="48">
        <v>0</v>
      </c>
      <c r="N206" s="48">
        <v>0</v>
      </c>
      <c r="O206" s="48">
        <v>0</v>
      </c>
      <c r="P206" s="48">
        <v>0</v>
      </c>
      <c r="Q206" s="48">
        <v>0</v>
      </c>
      <c r="R206" s="48">
        <v>0</v>
      </c>
      <c r="S206" s="48">
        <v>0</v>
      </c>
      <c r="T206" s="48">
        <v>0</v>
      </c>
      <c r="U206" s="48">
        <v>0</v>
      </c>
      <c r="V206" s="401">
        <f t="shared" si="35"/>
        <v>0</v>
      </c>
      <c r="W206" s="134"/>
    </row>
    <row r="207" spans="1:23" s="68" customFormat="1" ht="43.5" thickBot="1" x14ac:dyDescent="0.3">
      <c r="A207" s="95">
        <f t="shared" si="36"/>
        <v>168</v>
      </c>
      <c r="B207" s="81">
        <v>79092</v>
      </c>
      <c r="C207" s="96" t="s">
        <v>451</v>
      </c>
      <c r="D207" s="81" t="s">
        <v>25</v>
      </c>
      <c r="E207" s="97">
        <v>0</v>
      </c>
      <c r="F207" s="97">
        <v>481312</v>
      </c>
      <c r="G207" s="97">
        <v>0</v>
      </c>
      <c r="H207" s="123">
        <v>1</v>
      </c>
      <c r="I207" s="98">
        <v>1</v>
      </c>
      <c r="J207" s="98">
        <v>1</v>
      </c>
      <c r="K207" s="98">
        <v>0</v>
      </c>
      <c r="L207" s="98">
        <v>0</v>
      </c>
      <c r="M207" s="98">
        <v>0</v>
      </c>
      <c r="N207" s="98">
        <v>0</v>
      </c>
      <c r="O207" s="98">
        <v>0</v>
      </c>
      <c r="P207" s="98">
        <v>0</v>
      </c>
      <c r="Q207" s="98">
        <v>0</v>
      </c>
      <c r="R207" s="98">
        <v>0</v>
      </c>
      <c r="S207" s="98">
        <v>0</v>
      </c>
      <c r="T207" s="98">
        <v>0</v>
      </c>
      <c r="U207" s="98">
        <v>0</v>
      </c>
      <c r="V207" s="406">
        <f t="shared" ref="V207" si="37">SUM(K207:U207)</f>
        <v>0</v>
      </c>
      <c r="W207" s="134"/>
    </row>
    <row r="208" spans="1:23" s="68" customFormat="1" ht="15.75" thickBot="1" x14ac:dyDescent="0.3">
      <c r="A208" s="390"/>
      <c r="B208" s="381"/>
      <c r="C208" s="382"/>
      <c r="D208" s="92"/>
      <c r="E208" s="99">
        <f>SUM(E200:E207)</f>
        <v>0</v>
      </c>
      <c r="F208" s="99">
        <f>SUM(F200:F207)</f>
        <v>60605724</v>
      </c>
      <c r="G208" s="99">
        <f>SUM(G200:G207)</f>
        <v>0</v>
      </c>
      <c r="H208" s="125"/>
      <c r="I208" s="93"/>
      <c r="J208" s="93"/>
      <c r="K208" s="93"/>
      <c r="L208" s="93"/>
      <c r="M208" s="93"/>
      <c r="N208" s="93"/>
      <c r="O208" s="93"/>
      <c r="P208" s="93"/>
      <c r="Q208" s="94"/>
      <c r="R208" s="113"/>
      <c r="S208" s="93"/>
      <c r="T208" s="113"/>
      <c r="U208" s="113"/>
      <c r="V208" s="94"/>
      <c r="W208" s="134"/>
    </row>
    <row r="209" spans="1:23" ht="28.5" customHeight="1" thickBot="1" x14ac:dyDescent="0.25">
      <c r="A209" s="441" t="s">
        <v>263</v>
      </c>
      <c r="B209" s="442"/>
      <c r="C209" s="442"/>
      <c r="D209" s="442"/>
      <c r="E209" s="159">
        <f>E198+E186+E181+E169+E165+E132+E113+E101+E98+E91+E64+E32+E26+E23+E17+E208</f>
        <v>1658691089</v>
      </c>
      <c r="F209" s="159">
        <f>F198+F186+F181+F169+F165+F132+F113+F101+F98+F91+F64+F32+F26+F23+F17+F208</f>
        <v>2314761082</v>
      </c>
      <c r="G209" s="159">
        <f>G198+G186+G181+G169+G165+G132+G113+G101+G98+G91+G64+G32+G26+G23+G17+G208</f>
        <v>1879786456.7</v>
      </c>
      <c r="H209" s="93"/>
      <c r="I209" s="93"/>
      <c r="J209" s="93"/>
      <c r="K209" s="93"/>
      <c r="L209" s="93"/>
      <c r="M209" s="93"/>
      <c r="N209" s="93"/>
      <c r="O209" s="93"/>
      <c r="P209" s="93"/>
      <c r="Q209" s="94"/>
      <c r="R209" s="113"/>
      <c r="S209" s="113"/>
      <c r="T209" s="113"/>
      <c r="U209" s="113"/>
      <c r="V209" s="94"/>
      <c r="W209" s="134"/>
    </row>
    <row r="210" spans="1:23" x14ac:dyDescent="0.2">
      <c r="F210" s="90"/>
      <c r="G210" s="90"/>
      <c r="W210" s="134"/>
    </row>
    <row r="211" spans="1:23" x14ac:dyDescent="0.2">
      <c r="F211" s="90"/>
      <c r="G211" s="90"/>
    </row>
    <row r="212" spans="1:23" x14ac:dyDescent="0.2">
      <c r="G212" s="89"/>
    </row>
    <row r="213" spans="1:23" x14ac:dyDescent="0.2">
      <c r="F213" s="90"/>
    </row>
    <row r="214" spans="1:23" x14ac:dyDescent="0.2">
      <c r="F214" s="90"/>
      <c r="G214" s="90"/>
    </row>
    <row r="221" spans="1:23" s="91" customFormat="1" x14ac:dyDescent="0.2">
      <c r="A221" s="49"/>
      <c r="B221" s="49"/>
      <c r="C221" s="78"/>
      <c r="D221" s="49"/>
      <c r="E221" s="49"/>
      <c r="F221" s="49"/>
      <c r="G221" s="90"/>
      <c r="H221" s="58"/>
      <c r="I221" s="40"/>
      <c r="J221" s="40"/>
      <c r="K221" s="40"/>
      <c r="L221" s="40"/>
      <c r="M221" s="40"/>
      <c r="N221" s="58"/>
      <c r="O221" s="58"/>
      <c r="P221" s="58"/>
      <c r="Q221" s="58"/>
      <c r="R221" s="58"/>
      <c r="S221" s="58"/>
      <c r="T221" s="58"/>
      <c r="U221" s="58"/>
      <c r="V221" s="108"/>
    </row>
  </sheetData>
  <mergeCells count="21">
    <mergeCell ref="A209:D209"/>
    <mergeCell ref="E7:E8"/>
    <mergeCell ref="F7:F8"/>
    <mergeCell ref="G7:G8"/>
    <mergeCell ref="I7:I8"/>
    <mergeCell ref="H7:H8"/>
    <mergeCell ref="A65:F65"/>
    <mergeCell ref="V7:V8"/>
    <mergeCell ref="H6:V6"/>
    <mergeCell ref="A1:Q1"/>
    <mergeCell ref="A2:Q2"/>
    <mergeCell ref="A3:Q3"/>
    <mergeCell ref="A4:Q4"/>
    <mergeCell ref="J7:J8"/>
    <mergeCell ref="A6:A8"/>
    <mergeCell ref="B6:B8"/>
    <mergeCell ref="C6:C8"/>
    <mergeCell ref="D6:D8"/>
    <mergeCell ref="E6:G6"/>
    <mergeCell ref="K7:R7"/>
    <mergeCell ref="A5:B5"/>
  </mergeCells>
  <pageMargins left="0.70866141732283472" right="0.70866141732283472" top="0.74803149606299213" bottom="0.74803149606299213" header="0.31496062992125984" footer="0.31496062992125984"/>
  <pageSetup scale="35" orientation="landscape" r:id="rId1"/>
  <colBreaks count="1" manualBreakCount="1">
    <brk id="22" max="19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W196"/>
  <sheetViews>
    <sheetView tabSelected="1" topLeftCell="A181" zoomScale="78" zoomScaleNormal="78" workbookViewId="0">
      <selection activeCell="C189" sqref="C189"/>
    </sheetView>
  </sheetViews>
  <sheetFormatPr baseColWidth="10" defaultRowHeight="15" x14ac:dyDescent="0.2"/>
  <cols>
    <col min="1" max="1" width="5.140625" style="4" customWidth="1"/>
    <col min="2" max="2" width="18.5703125" style="4" customWidth="1"/>
    <col min="3" max="3" width="47" style="6" customWidth="1"/>
    <col min="4" max="4" width="15" style="4" customWidth="1"/>
    <col min="5" max="5" width="27.28515625" style="4" customWidth="1"/>
    <col min="6" max="6" width="23" style="15" customWidth="1"/>
    <col min="7" max="8" width="21" style="4" customWidth="1"/>
    <col min="9" max="9" width="15.5703125" style="38" customWidth="1"/>
    <col min="10" max="10" width="12.42578125" style="38" customWidth="1"/>
    <col min="11" max="13" width="11.5703125" style="38" customWidth="1"/>
    <col min="14" max="17" width="11.42578125" style="41" customWidth="1"/>
    <col min="18" max="18" width="12.85546875" style="41" customWidth="1"/>
    <col min="19" max="21" width="14.42578125" style="4" customWidth="1"/>
    <col min="22" max="22" width="12.7109375" style="128" customWidth="1"/>
    <col min="23" max="16384" width="11.42578125" style="4"/>
  </cols>
  <sheetData>
    <row r="1" spans="1:23" x14ac:dyDescent="0.25">
      <c r="A1" s="449" t="s">
        <v>266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38"/>
      <c r="P1" s="38"/>
      <c r="Q1" s="38"/>
      <c r="R1" s="38"/>
    </row>
    <row r="2" spans="1:23" x14ac:dyDescent="0.25">
      <c r="A2" s="449" t="s">
        <v>267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38"/>
      <c r="P2" s="38"/>
      <c r="Q2" s="38"/>
      <c r="R2" s="38"/>
    </row>
    <row r="3" spans="1:23" x14ac:dyDescent="0.25">
      <c r="A3" s="449" t="s">
        <v>270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38"/>
      <c r="P3" s="38"/>
      <c r="Q3" s="38"/>
      <c r="R3" s="38"/>
    </row>
    <row r="4" spans="1:23" x14ac:dyDescent="0.25">
      <c r="A4" s="449" t="s">
        <v>269</v>
      </c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38"/>
      <c r="P4" s="38"/>
      <c r="Q4" s="38"/>
      <c r="R4" s="38"/>
    </row>
    <row r="5" spans="1:23" ht="15.75" thickBot="1" x14ac:dyDescent="0.3">
      <c r="A5" s="39" t="s">
        <v>432</v>
      </c>
      <c r="F5" s="4"/>
      <c r="N5" s="40"/>
      <c r="V5" s="132"/>
    </row>
    <row r="6" spans="1:23" ht="19.5" customHeight="1" x14ac:dyDescent="0.2">
      <c r="A6" s="430" t="s">
        <v>2</v>
      </c>
      <c r="B6" s="433" t="s">
        <v>3</v>
      </c>
      <c r="C6" s="436" t="s">
        <v>4</v>
      </c>
      <c r="D6" s="436" t="s">
        <v>5</v>
      </c>
      <c r="E6" s="457" t="s">
        <v>6</v>
      </c>
      <c r="F6" s="457"/>
      <c r="G6" s="457"/>
      <c r="H6" s="408"/>
      <c r="I6" s="450" t="s">
        <v>7</v>
      </c>
      <c r="J6" s="450"/>
      <c r="K6" s="450"/>
      <c r="L6" s="450"/>
      <c r="M6" s="450"/>
      <c r="N6" s="450"/>
      <c r="O6" s="450"/>
      <c r="P6" s="450"/>
      <c r="Q6" s="450"/>
      <c r="R6" s="450"/>
      <c r="S6" s="450"/>
      <c r="T6" s="450"/>
      <c r="U6" s="451"/>
      <c r="V6" s="452"/>
    </row>
    <row r="7" spans="1:23" x14ac:dyDescent="0.2">
      <c r="A7" s="431"/>
      <c r="B7" s="434"/>
      <c r="C7" s="437"/>
      <c r="D7" s="437"/>
      <c r="E7" s="462" t="s">
        <v>8</v>
      </c>
      <c r="F7" s="462" t="s">
        <v>9</v>
      </c>
      <c r="G7" s="458" t="s">
        <v>300</v>
      </c>
      <c r="H7" s="425" t="s">
        <v>424</v>
      </c>
      <c r="I7" s="425" t="s">
        <v>8</v>
      </c>
      <c r="J7" s="425" t="s">
        <v>9</v>
      </c>
      <c r="K7" s="425" t="s">
        <v>10</v>
      </c>
      <c r="L7" s="425"/>
      <c r="M7" s="425"/>
      <c r="N7" s="425"/>
      <c r="O7" s="425"/>
      <c r="P7" s="425"/>
      <c r="Q7" s="425"/>
      <c r="R7" s="425"/>
      <c r="S7" s="425"/>
      <c r="T7" s="425"/>
      <c r="U7" s="453"/>
      <c r="V7" s="454"/>
    </row>
    <row r="8" spans="1:23" ht="15.75" customHeight="1" thickBot="1" x14ac:dyDescent="0.25">
      <c r="A8" s="432"/>
      <c r="B8" s="435"/>
      <c r="C8" s="438"/>
      <c r="D8" s="438"/>
      <c r="E8" s="463"/>
      <c r="F8" s="463"/>
      <c r="G8" s="459"/>
      <c r="H8" s="426"/>
      <c r="I8" s="426"/>
      <c r="J8" s="426"/>
      <c r="K8" s="156" t="s">
        <v>11</v>
      </c>
      <c r="L8" s="156" t="s">
        <v>12</v>
      </c>
      <c r="M8" s="156" t="s">
        <v>13</v>
      </c>
      <c r="N8" s="156" t="s">
        <v>245</v>
      </c>
      <c r="O8" s="156" t="s">
        <v>271</v>
      </c>
      <c r="P8" s="156" t="s">
        <v>399</v>
      </c>
      <c r="Q8" s="156" t="s">
        <v>410</v>
      </c>
      <c r="R8" s="156" t="s">
        <v>409</v>
      </c>
      <c r="S8" s="156" t="s">
        <v>423</v>
      </c>
      <c r="T8" s="156" t="s">
        <v>432</v>
      </c>
      <c r="U8" s="366" t="s">
        <v>442</v>
      </c>
      <c r="V8" s="201" t="s">
        <v>263</v>
      </c>
    </row>
    <row r="9" spans="1:23" s="15" customFormat="1" x14ac:dyDescent="0.2">
      <c r="A9" s="460" t="s">
        <v>131</v>
      </c>
      <c r="B9" s="461"/>
      <c r="C9" s="461"/>
      <c r="D9" s="197"/>
      <c r="E9" s="198"/>
      <c r="F9" s="198"/>
      <c r="G9" s="199"/>
      <c r="H9" s="199"/>
      <c r="I9" s="200"/>
      <c r="J9" s="200"/>
      <c r="K9" s="200"/>
      <c r="L9" s="200"/>
      <c r="M9" s="200"/>
      <c r="N9" s="174"/>
      <c r="O9" s="174"/>
      <c r="P9" s="174"/>
      <c r="Q9" s="174"/>
      <c r="R9" s="174"/>
      <c r="S9" s="171"/>
      <c r="T9" s="171"/>
      <c r="U9" s="372"/>
      <c r="V9" s="175"/>
    </row>
    <row r="10" spans="1:23" s="15" customFormat="1" ht="85.5" x14ac:dyDescent="0.2">
      <c r="A10" s="18">
        <f>A8+1</f>
        <v>1</v>
      </c>
      <c r="B10" s="10">
        <v>155962</v>
      </c>
      <c r="C10" s="43" t="s">
        <v>123</v>
      </c>
      <c r="D10" s="43" t="s">
        <v>124</v>
      </c>
      <c r="E10" s="44">
        <v>177967</v>
      </c>
      <c r="F10" s="44">
        <v>0</v>
      </c>
      <c r="G10" s="44">
        <v>0</v>
      </c>
      <c r="H10" s="43">
        <v>316</v>
      </c>
      <c r="I10" s="142">
        <v>316</v>
      </c>
      <c r="J10" s="13">
        <v>51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160">
        <v>0</v>
      </c>
      <c r="V10" s="130">
        <f>SUM(K10:U10)</f>
        <v>0</v>
      </c>
      <c r="W10" s="42"/>
    </row>
    <row r="11" spans="1:23" s="15" customFormat="1" ht="85.5" x14ac:dyDescent="0.2">
      <c r="A11" s="18">
        <f t="shared" ref="A11:A15" si="0">A10+1</f>
        <v>2</v>
      </c>
      <c r="B11" s="10">
        <v>155972</v>
      </c>
      <c r="C11" s="43" t="s">
        <v>125</v>
      </c>
      <c r="D11" s="43" t="s">
        <v>124</v>
      </c>
      <c r="E11" s="44">
        <v>619634</v>
      </c>
      <c r="F11" s="44">
        <v>0</v>
      </c>
      <c r="G11" s="44">
        <v>0</v>
      </c>
      <c r="H11" s="43">
        <v>682</v>
      </c>
      <c r="I11" s="142">
        <v>682</v>
      </c>
      <c r="J11" s="13">
        <v>117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160">
        <v>0</v>
      </c>
      <c r="V11" s="130">
        <f>SUM(K11:U11)</f>
        <v>0</v>
      </c>
      <c r="W11" s="42"/>
    </row>
    <row r="12" spans="1:23" s="49" customFormat="1" ht="85.5" x14ac:dyDescent="0.2">
      <c r="A12" s="18">
        <f t="shared" si="0"/>
        <v>3</v>
      </c>
      <c r="B12" s="46">
        <v>155973</v>
      </c>
      <c r="C12" s="34" t="s">
        <v>126</v>
      </c>
      <c r="D12" s="34" t="s">
        <v>124</v>
      </c>
      <c r="E12" s="47">
        <v>110559</v>
      </c>
      <c r="F12" s="47">
        <v>0</v>
      </c>
      <c r="G12" s="47">
        <v>0</v>
      </c>
      <c r="H12" s="34">
        <v>308</v>
      </c>
      <c r="I12" s="143">
        <v>308</v>
      </c>
      <c r="J12" s="144">
        <v>200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110">
        <v>0</v>
      </c>
      <c r="V12" s="130">
        <f>SUM(K12:U12)</f>
        <v>0</v>
      </c>
      <c r="W12" s="42"/>
    </row>
    <row r="13" spans="1:23" s="15" customFormat="1" ht="85.5" x14ac:dyDescent="0.2">
      <c r="A13" s="18">
        <f t="shared" si="0"/>
        <v>4</v>
      </c>
      <c r="B13" s="10">
        <v>155978</v>
      </c>
      <c r="C13" s="43" t="s">
        <v>127</v>
      </c>
      <c r="D13" s="43" t="s">
        <v>124</v>
      </c>
      <c r="E13" s="44">
        <v>205496</v>
      </c>
      <c r="F13" s="44">
        <v>0</v>
      </c>
      <c r="G13" s="44">
        <v>0</v>
      </c>
      <c r="H13" s="43">
        <v>233</v>
      </c>
      <c r="I13" s="142">
        <v>233</v>
      </c>
      <c r="J13" s="13">
        <v>59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160">
        <v>0</v>
      </c>
      <c r="V13" s="130">
        <f>SUM(K13:U13)</f>
        <v>0</v>
      </c>
      <c r="W13" s="42"/>
    </row>
    <row r="14" spans="1:23" s="15" customFormat="1" ht="85.5" x14ac:dyDescent="0.2">
      <c r="A14" s="18">
        <f t="shared" si="0"/>
        <v>5</v>
      </c>
      <c r="B14" s="10">
        <v>155983</v>
      </c>
      <c r="C14" s="43" t="s">
        <v>128</v>
      </c>
      <c r="D14" s="43" t="s">
        <v>124</v>
      </c>
      <c r="E14" s="44">
        <v>426406</v>
      </c>
      <c r="F14" s="44">
        <v>0</v>
      </c>
      <c r="G14" s="44">
        <v>0</v>
      </c>
      <c r="H14" s="414">
        <v>1673</v>
      </c>
      <c r="I14" s="142">
        <v>1673</v>
      </c>
      <c r="J14" s="13">
        <v>297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160">
        <v>0</v>
      </c>
      <c r="V14" s="130">
        <f t="shared" ref="V14:V15" si="1">SUM(K14:U14)</f>
        <v>0</v>
      </c>
      <c r="W14" s="42"/>
    </row>
    <row r="15" spans="1:23" s="15" customFormat="1" ht="99.75" x14ac:dyDescent="0.2">
      <c r="A15" s="18">
        <f t="shared" si="0"/>
        <v>6</v>
      </c>
      <c r="B15" s="10">
        <v>155990</v>
      </c>
      <c r="C15" s="43" t="s">
        <v>129</v>
      </c>
      <c r="D15" s="43" t="s">
        <v>124</v>
      </c>
      <c r="E15" s="44">
        <v>1785770</v>
      </c>
      <c r="F15" s="44">
        <v>0</v>
      </c>
      <c r="G15" s="44">
        <v>0</v>
      </c>
      <c r="H15" s="43">
        <v>903</v>
      </c>
      <c r="I15" s="142">
        <v>903</v>
      </c>
      <c r="J15" s="13">
        <v>503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160">
        <v>0</v>
      </c>
      <c r="V15" s="130">
        <f t="shared" si="1"/>
        <v>0</v>
      </c>
      <c r="W15" s="42"/>
    </row>
    <row r="16" spans="1:23" s="15" customFormat="1" ht="57" x14ac:dyDescent="0.2">
      <c r="A16" s="18">
        <f>A15+1</f>
        <v>7</v>
      </c>
      <c r="B16" s="10">
        <v>155992</v>
      </c>
      <c r="C16" s="43" t="s">
        <v>130</v>
      </c>
      <c r="D16" s="43" t="s">
        <v>124</v>
      </c>
      <c r="E16" s="44">
        <v>484498</v>
      </c>
      <c r="F16" s="44">
        <v>0</v>
      </c>
      <c r="G16" s="44">
        <v>0</v>
      </c>
      <c r="H16" s="43">
        <v>522</v>
      </c>
      <c r="I16" s="142">
        <v>522</v>
      </c>
      <c r="J16" s="13">
        <v>138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160">
        <v>0</v>
      </c>
      <c r="V16" s="130">
        <f t="shared" ref="V16:V17" si="2">SUM(K16:U16)</f>
        <v>0</v>
      </c>
      <c r="W16" s="42"/>
    </row>
    <row r="17" spans="1:23" s="15" customFormat="1" ht="43.5" thickBot="1" x14ac:dyDescent="0.25">
      <c r="A17" s="166">
        <v>8</v>
      </c>
      <c r="B17" s="167">
        <v>16730</v>
      </c>
      <c r="C17" s="168" t="s">
        <v>385</v>
      </c>
      <c r="D17" s="168" t="s">
        <v>124</v>
      </c>
      <c r="E17" s="169">
        <v>0</v>
      </c>
      <c r="F17" s="169">
        <v>1</v>
      </c>
      <c r="G17" s="169">
        <v>0</v>
      </c>
      <c r="H17" s="414">
        <v>1000</v>
      </c>
      <c r="I17" s="145">
        <v>1000</v>
      </c>
      <c r="J17" s="19">
        <v>9.5500000000000007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160">
        <v>9.5500000000000007</v>
      </c>
      <c r="V17" s="130">
        <f t="shared" si="2"/>
        <v>9.5500000000000007</v>
      </c>
      <c r="W17" s="42"/>
    </row>
    <row r="18" spans="1:23" s="17" customFormat="1" ht="15.75" thickBot="1" x14ac:dyDescent="0.3">
      <c r="A18" s="191"/>
      <c r="B18" s="192"/>
      <c r="C18" s="178"/>
      <c r="D18" s="192"/>
      <c r="E18" s="193">
        <f t="shared" ref="E18:G18" si="3">SUM(E10:E17)</f>
        <v>3810330</v>
      </c>
      <c r="F18" s="193">
        <f>SUM(F10:F17)</f>
        <v>1</v>
      </c>
      <c r="G18" s="193">
        <f t="shared" si="3"/>
        <v>0</v>
      </c>
      <c r="H18" s="415"/>
      <c r="I18" s="16"/>
      <c r="J18" s="146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373"/>
      <c r="V18" s="181"/>
      <c r="W18" s="42"/>
    </row>
    <row r="19" spans="1:23" s="15" customFormat="1" x14ac:dyDescent="0.25">
      <c r="A19" s="170" t="s">
        <v>132</v>
      </c>
      <c r="B19" s="171"/>
      <c r="C19" s="182"/>
      <c r="D19" s="171"/>
      <c r="E19" s="171"/>
      <c r="F19" s="171"/>
      <c r="G19" s="171"/>
      <c r="H19" s="416"/>
      <c r="I19" s="104"/>
      <c r="J19" s="147"/>
      <c r="K19" s="183"/>
      <c r="L19" s="183"/>
      <c r="M19" s="183"/>
      <c r="N19" s="174"/>
      <c r="O19" s="174"/>
      <c r="P19" s="174"/>
      <c r="Q19" s="174"/>
      <c r="R19" s="174"/>
      <c r="S19" s="174"/>
      <c r="T19" s="174"/>
      <c r="U19" s="224"/>
      <c r="V19" s="175"/>
      <c r="W19" s="42"/>
    </row>
    <row r="20" spans="1:23" s="15" customFormat="1" ht="71.25" x14ac:dyDescent="0.2">
      <c r="A20" s="18">
        <v>9</v>
      </c>
      <c r="B20" s="10">
        <v>131336</v>
      </c>
      <c r="C20" s="43" t="s">
        <v>133</v>
      </c>
      <c r="D20" s="43" t="s">
        <v>124</v>
      </c>
      <c r="E20" s="44">
        <v>1990759</v>
      </c>
      <c r="F20" s="44">
        <v>0</v>
      </c>
      <c r="G20" s="44">
        <v>0</v>
      </c>
      <c r="H20" s="43">
        <v>569</v>
      </c>
      <c r="I20" s="142">
        <v>539</v>
      </c>
      <c r="J20" s="13">
        <v>569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160">
        <v>0</v>
      </c>
      <c r="V20" s="130">
        <f t="shared" ref="V20:V70" si="4">SUM(K20:U20)</f>
        <v>0</v>
      </c>
      <c r="W20" s="42"/>
    </row>
    <row r="21" spans="1:23" s="15" customFormat="1" ht="42.75" x14ac:dyDescent="0.2">
      <c r="A21" s="18">
        <v>10</v>
      </c>
      <c r="B21" s="10">
        <v>131352</v>
      </c>
      <c r="C21" s="43" t="s">
        <v>134</v>
      </c>
      <c r="D21" s="43" t="s">
        <v>124</v>
      </c>
      <c r="E21" s="44">
        <v>1665322</v>
      </c>
      <c r="F21" s="44">
        <v>0</v>
      </c>
      <c r="G21" s="44">
        <v>0</v>
      </c>
      <c r="H21" s="43">
        <v>476</v>
      </c>
      <c r="I21" s="142">
        <v>476</v>
      </c>
      <c r="J21" s="13">
        <v>476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160">
        <v>0</v>
      </c>
      <c r="V21" s="130">
        <f t="shared" si="4"/>
        <v>0</v>
      </c>
      <c r="W21" s="42"/>
    </row>
    <row r="22" spans="1:23" s="15" customFormat="1" ht="85.5" x14ac:dyDescent="0.2">
      <c r="A22" s="18">
        <v>11</v>
      </c>
      <c r="B22" s="10">
        <v>131358</v>
      </c>
      <c r="C22" s="43" t="s">
        <v>135</v>
      </c>
      <c r="D22" s="43" t="s">
        <v>124</v>
      </c>
      <c r="E22" s="44">
        <v>1305036</v>
      </c>
      <c r="F22" s="44">
        <v>0</v>
      </c>
      <c r="G22" s="44">
        <v>0</v>
      </c>
      <c r="H22" s="43">
        <v>373</v>
      </c>
      <c r="I22" s="142">
        <v>373</v>
      </c>
      <c r="J22" s="13">
        <v>373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160">
        <v>0</v>
      </c>
      <c r="V22" s="130">
        <f t="shared" si="4"/>
        <v>0</v>
      </c>
      <c r="W22" s="42"/>
    </row>
    <row r="23" spans="1:23" s="15" customFormat="1" ht="57" x14ac:dyDescent="0.2">
      <c r="A23" s="18">
        <v>12</v>
      </c>
      <c r="B23" s="10">
        <v>131640</v>
      </c>
      <c r="C23" s="43" t="s">
        <v>136</v>
      </c>
      <c r="D23" s="43" t="s">
        <v>124</v>
      </c>
      <c r="E23" s="44">
        <v>1192760</v>
      </c>
      <c r="F23" s="44">
        <v>0</v>
      </c>
      <c r="G23" s="44">
        <v>0</v>
      </c>
      <c r="H23" s="43">
        <v>359</v>
      </c>
      <c r="I23" s="142">
        <v>359</v>
      </c>
      <c r="J23" s="13">
        <v>340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160">
        <v>0</v>
      </c>
      <c r="V23" s="130">
        <f t="shared" si="4"/>
        <v>0</v>
      </c>
      <c r="W23" s="42"/>
    </row>
    <row r="24" spans="1:23" s="15" customFormat="1" ht="71.25" x14ac:dyDescent="0.2">
      <c r="A24" s="18">
        <v>13</v>
      </c>
      <c r="B24" s="10">
        <v>131641</v>
      </c>
      <c r="C24" s="43" t="s">
        <v>137</v>
      </c>
      <c r="D24" s="43" t="s">
        <v>124</v>
      </c>
      <c r="E24" s="44">
        <v>845882</v>
      </c>
      <c r="F24" s="44">
        <v>0</v>
      </c>
      <c r="G24" s="44">
        <v>0</v>
      </c>
      <c r="H24" s="43">
        <v>255</v>
      </c>
      <c r="I24" s="142">
        <v>255</v>
      </c>
      <c r="J24" s="13">
        <v>255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160">
        <v>0</v>
      </c>
      <c r="V24" s="130">
        <f t="shared" si="4"/>
        <v>0</v>
      </c>
      <c r="W24" s="42"/>
    </row>
    <row r="25" spans="1:23" s="15" customFormat="1" ht="57" x14ac:dyDescent="0.2">
      <c r="A25" s="18">
        <v>14</v>
      </c>
      <c r="B25" s="10">
        <v>131643</v>
      </c>
      <c r="C25" s="43" t="s">
        <v>138</v>
      </c>
      <c r="D25" s="43" t="s">
        <v>124</v>
      </c>
      <c r="E25" s="44">
        <v>1957522</v>
      </c>
      <c r="F25" s="44">
        <v>0</v>
      </c>
      <c r="G25" s="44">
        <v>0</v>
      </c>
      <c r="H25" s="43">
        <v>589</v>
      </c>
      <c r="I25" s="142">
        <v>589</v>
      </c>
      <c r="J25" s="13">
        <v>559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160">
        <v>0</v>
      </c>
      <c r="V25" s="130">
        <f t="shared" si="4"/>
        <v>0</v>
      </c>
      <c r="W25" s="42"/>
    </row>
    <row r="26" spans="1:23" s="15" customFormat="1" ht="71.25" x14ac:dyDescent="0.2">
      <c r="A26" s="18">
        <f t="shared" ref="A26:A70" si="5">A25+1</f>
        <v>15</v>
      </c>
      <c r="B26" s="10">
        <v>131645</v>
      </c>
      <c r="C26" s="43" t="s">
        <v>139</v>
      </c>
      <c r="D26" s="43" t="s">
        <v>124</v>
      </c>
      <c r="E26" s="44">
        <v>2748135</v>
      </c>
      <c r="F26" s="44">
        <v>0</v>
      </c>
      <c r="G26" s="44">
        <v>0</v>
      </c>
      <c r="H26" s="43">
        <v>828</v>
      </c>
      <c r="I26" s="142">
        <v>828</v>
      </c>
      <c r="J26" s="13">
        <v>828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160">
        <v>0</v>
      </c>
      <c r="V26" s="130">
        <f t="shared" si="4"/>
        <v>0</v>
      </c>
      <c r="W26" s="42"/>
    </row>
    <row r="27" spans="1:23" s="15" customFormat="1" ht="57" x14ac:dyDescent="0.2">
      <c r="A27" s="18">
        <f t="shared" si="5"/>
        <v>16</v>
      </c>
      <c r="B27" s="10">
        <v>131646</v>
      </c>
      <c r="C27" s="43" t="s">
        <v>140</v>
      </c>
      <c r="D27" s="43" t="s">
        <v>124</v>
      </c>
      <c r="E27" s="44">
        <v>381923</v>
      </c>
      <c r="F27" s="44">
        <v>0</v>
      </c>
      <c r="G27" s="44">
        <v>0</v>
      </c>
      <c r="H27" s="43">
        <v>207</v>
      </c>
      <c r="I27" s="142">
        <v>207</v>
      </c>
      <c r="J27" s="13">
        <v>109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160">
        <v>0</v>
      </c>
      <c r="V27" s="130">
        <f t="shared" si="4"/>
        <v>0</v>
      </c>
      <c r="W27" s="42"/>
    </row>
    <row r="28" spans="1:23" s="15" customFormat="1" ht="71.25" x14ac:dyDescent="0.2">
      <c r="A28" s="18">
        <f t="shared" si="5"/>
        <v>17</v>
      </c>
      <c r="B28" s="10">
        <v>131648</v>
      </c>
      <c r="C28" s="43" t="s">
        <v>141</v>
      </c>
      <c r="D28" s="43" t="s">
        <v>124</v>
      </c>
      <c r="E28" s="44">
        <v>14073857</v>
      </c>
      <c r="F28" s="44">
        <v>0</v>
      </c>
      <c r="G28" s="44">
        <v>0</v>
      </c>
      <c r="H28" s="414">
        <v>4021</v>
      </c>
      <c r="I28" s="142">
        <v>4021</v>
      </c>
      <c r="J28" s="13">
        <v>2021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160">
        <v>0</v>
      </c>
      <c r="V28" s="130">
        <f t="shared" si="4"/>
        <v>0</v>
      </c>
      <c r="W28" s="42"/>
    </row>
    <row r="29" spans="1:23" s="15" customFormat="1" ht="85.5" x14ac:dyDescent="0.2">
      <c r="A29" s="18">
        <f t="shared" si="5"/>
        <v>18</v>
      </c>
      <c r="B29" s="10">
        <v>131662</v>
      </c>
      <c r="C29" s="43" t="s">
        <v>142</v>
      </c>
      <c r="D29" s="43" t="s">
        <v>124</v>
      </c>
      <c r="E29" s="44">
        <v>2851584</v>
      </c>
      <c r="F29" s="44">
        <v>0</v>
      </c>
      <c r="G29" s="44">
        <v>0</v>
      </c>
      <c r="H29" s="43">
        <v>815</v>
      </c>
      <c r="I29" s="142">
        <v>815</v>
      </c>
      <c r="J29" s="13">
        <v>814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160">
        <v>0</v>
      </c>
      <c r="V29" s="130">
        <f t="shared" si="4"/>
        <v>0</v>
      </c>
      <c r="W29" s="42"/>
    </row>
    <row r="30" spans="1:23" s="15" customFormat="1" ht="57" x14ac:dyDescent="0.2">
      <c r="A30" s="18">
        <f t="shared" si="5"/>
        <v>19</v>
      </c>
      <c r="B30" s="10">
        <v>131673</v>
      </c>
      <c r="C30" s="43" t="s">
        <v>143</v>
      </c>
      <c r="D30" s="43" t="s">
        <v>124</v>
      </c>
      <c r="E30" s="44">
        <v>947602</v>
      </c>
      <c r="F30" s="44">
        <v>0</v>
      </c>
      <c r="G30" s="44">
        <v>0</v>
      </c>
      <c r="H30" s="43"/>
      <c r="I30" s="142">
        <v>270</v>
      </c>
      <c r="J30" s="13">
        <v>270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160">
        <v>0</v>
      </c>
      <c r="V30" s="130">
        <f t="shared" si="4"/>
        <v>0</v>
      </c>
      <c r="W30" s="42"/>
    </row>
    <row r="31" spans="1:23" s="15" customFormat="1" ht="57" x14ac:dyDescent="0.2">
      <c r="A31" s="18">
        <f t="shared" si="5"/>
        <v>20</v>
      </c>
      <c r="B31" s="10">
        <v>131677</v>
      </c>
      <c r="C31" s="43" t="s">
        <v>144</v>
      </c>
      <c r="D31" s="43" t="s">
        <v>124</v>
      </c>
      <c r="E31" s="44">
        <v>1385292</v>
      </c>
      <c r="F31" s="44">
        <v>0</v>
      </c>
      <c r="G31" s="44">
        <v>0</v>
      </c>
      <c r="H31" s="43">
        <v>388</v>
      </c>
      <c r="I31" s="142">
        <v>388</v>
      </c>
      <c r="J31" s="13">
        <v>388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160">
        <v>0</v>
      </c>
      <c r="V31" s="130">
        <f t="shared" si="4"/>
        <v>0</v>
      </c>
      <c r="W31" s="42"/>
    </row>
    <row r="32" spans="1:23" s="15" customFormat="1" ht="57" x14ac:dyDescent="0.2">
      <c r="A32" s="18">
        <f t="shared" si="5"/>
        <v>21</v>
      </c>
      <c r="B32" s="10">
        <v>131678</v>
      </c>
      <c r="C32" s="43" t="s">
        <v>145</v>
      </c>
      <c r="D32" s="43" t="s">
        <v>124</v>
      </c>
      <c r="E32" s="44">
        <v>1030219</v>
      </c>
      <c r="F32" s="44">
        <v>0</v>
      </c>
      <c r="G32" s="44">
        <v>0</v>
      </c>
      <c r="H32" s="43">
        <v>429</v>
      </c>
      <c r="I32" s="142">
        <v>429</v>
      </c>
      <c r="J32" s="13">
        <v>294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160">
        <v>0</v>
      </c>
      <c r="V32" s="130">
        <f t="shared" si="4"/>
        <v>0</v>
      </c>
      <c r="W32" s="42"/>
    </row>
    <row r="33" spans="1:23" s="15" customFormat="1" ht="71.25" x14ac:dyDescent="0.2">
      <c r="A33" s="18">
        <f t="shared" si="5"/>
        <v>22</v>
      </c>
      <c r="B33" s="10">
        <v>131702</v>
      </c>
      <c r="C33" s="43" t="s">
        <v>146</v>
      </c>
      <c r="D33" s="43" t="s">
        <v>124</v>
      </c>
      <c r="E33" s="44">
        <v>1000000</v>
      </c>
      <c r="F33" s="44">
        <v>0</v>
      </c>
      <c r="G33" s="44">
        <v>0</v>
      </c>
      <c r="H33" s="43">
        <v>367</v>
      </c>
      <c r="I33" s="142">
        <v>367</v>
      </c>
      <c r="J33" s="13">
        <v>367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160">
        <v>0</v>
      </c>
      <c r="V33" s="130">
        <f t="shared" si="4"/>
        <v>0</v>
      </c>
      <c r="W33" s="42"/>
    </row>
    <row r="34" spans="1:23" s="15" customFormat="1" ht="42.75" x14ac:dyDescent="0.2">
      <c r="A34" s="18">
        <f t="shared" si="5"/>
        <v>23</v>
      </c>
      <c r="B34" s="10">
        <v>132570</v>
      </c>
      <c r="C34" s="43" t="s">
        <v>147</v>
      </c>
      <c r="D34" s="43" t="s">
        <v>124</v>
      </c>
      <c r="E34" s="44">
        <v>947602</v>
      </c>
      <c r="F34" s="44">
        <v>0</v>
      </c>
      <c r="G34" s="44">
        <v>0</v>
      </c>
      <c r="H34" s="43">
        <v>540</v>
      </c>
      <c r="I34" s="142">
        <v>540</v>
      </c>
      <c r="J34" s="13">
        <v>271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160">
        <v>0</v>
      </c>
      <c r="V34" s="130">
        <f t="shared" si="4"/>
        <v>0</v>
      </c>
      <c r="W34" s="42"/>
    </row>
    <row r="35" spans="1:23" s="15" customFormat="1" ht="71.25" x14ac:dyDescent="0.2">
      <c r="A35" s="18">
        <f t="shared" si="5"/>
        <v>24</v>
      </c>
      <c r="B35" s="10">
        <v>132571</v>
      </c>
      <c r="C35" s="43" t="s">
        <v>148</v>
      </c>
      <c r="D35" s="43" t="s">
        <v>124</v>
      </c>
      <c r="E35" s="44">
        <v>372387</v>
      </c>
      <c r="F35" s="44">
        <v>0</v>
      </c>
      <c r="G35" s="44">
        <v>0</v>
      </c>
      <c r="H35" s="43">
        <v>188</v>
      </c>
      <c r="I35" s="142">
        <v>188</v>
      </c>
      <c r="J35" s="13">
        <v>188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160">
        <v>0</v>
      </c>
      <c r="V35" s="130">
        <f t="shared" si="4"/>
        <v>0</v>
      </c>
      <c r="W35" s="42"/>
    </row>
    <row r="36" spans="1:23" s="15" customFormat="1" ht="71.25" x14ac:dyDescent="0.2">
      <c r="A36" s="18">
        <f t="shared" si="5"/>
        <v>25</v>
      </c>
      <c r="B36" s="10">
        <v>132573</v>
      </c>
      <c r="C36" s="43" t="s">
        <v>149</v>
      </c>
      <c r="D36" s="43" t="s">
        <v>124</v>
      </c>
      <c r="E36" s="44">
        <v>491144</v>
      </c>
      <c r="F36" s="44">
        <v>0</v>
      </c>
      <c r="G36" s="44">
        <v>0</v>
      </c>
      <c r="H36" s="43">
        <v>232</v>
      </c>
      <c r="I36" s="142">
        <v>232</v>
      </c>
      <c r="J36" s="13">
        <v>232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160">
        <v>0</v>
      </c>
      <c r="V36" s="130">
        <f t="shared" si="4"/>
        <v>0</v>
      </c>
      <c r="W36" s="42"/>
    </row>
    <row r="37" spans="1:23" s="15" customFormat="1" ht="71.25" x14ac:dyDescent="0.2">
      <c r="A37" s="18">
        <f t="shared" si="5"/>
        <v>26</v>
      </c>
      <c r="B37" s="10">
        <v>132574</v>
      </c>
      <c r="C37" s="43" t="s">
        <v>150</v>
      </c>
      <c r="D37" s="43" t="s">
        <v>124</v>
      </c>
      <c r="E37" s="44">
        <v>367209</v>
      </c>
      <c r="F37" s="44">
        <v>0</v>
      </c>
      <c r="G37" s="44">
        <v>0</v>
      </c>
      <c r="H37" s="43">
        <v>182</v>
      </c>
      <c r="I37" s="142">
        <v>182</v>
      </c>
      <c r="J37" s="13">
        <v>105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160">
        <v>0</v>
      </c>
      <c r="V37" s="130">
        <f t="shared" si="4"/>
        <v>0</v>
      </c>
      <c r="W37" s="42"/>
    </row>
    <row r="38" spans="1:23" s="15" customFormat="1" ht="85.5" x14ac:dyDescent="0.2">
      <c r="A38" s="18">
        <f t="shared" si="5"/>
        <v>27</v>
      </c>
      <c r="B38" s="10">
        <v>132576</v>
      </c>
      <c r="C38" s="43" t="s">
        <v>151</v>
      </c>
      <c r="D38" s="43" t="s">
        <v>124</v>
      </c>
      <c r="E38" s="44">
        <v>986318</v>
      </c>
      <c r="F38" s="44">
        <v>0</v>
      </c>
      <c r="G38" s="44">
        <v>0</v>
      </c>
      <c r="H38" s="43">
        <v>282</v>
      </c>
      <c r="I38" s="142">
        <v>282</v>
      </c>
      <c r="J38" s="13">
        <v>282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160">
        <v>0</v>
      </c>
      <c r="V38" s="130">
        <f t="shared" si="4"/>
        <v>0</v>
      </c>
      <c r="W38" s="42"/>
    </row>
    <row r="39" spans="1:23" s="15" customFormat="1" ht="71.25" x14ac:dyDescent="0.2">
      <c r="A39" s="18">
        <f t="shared" si="5"/>
        <v>28</v>
      </c>
      <c r="B39" s="10">
        <v>132577</v>
      </c>
      <c r="C39" s="43" t="s">
        <v>152</v>
      </c>
      <c r="D39" s="43" t="s">
        <v>124</v>
      </c>
      <c r="E39" s="44">
        <v>517130</v>
      </c>
      <c r="F39" s="44">
        <v>0</v>
      </c>
      <c r="G39" s="44">
        <v>0</v>
      </c>
      <c r="H39" s="43">
        <v>147</v>
      </c>
      <c r="I39" s="142">
        <v>147</v>
      </c>
      <c r="J39" s="13">
        <v>147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/>
      <c r="U39" s="160">
        <v>0</v>
      </c>
      <c r="V39" s="130">
        <f t="shared" si="4"/>
        <v>0</v>
      </c>
      <c r="W39" s="42"/>
    </row>
    <row r="40" spans="1:23" s="15" customFormat="1" ht="71.25" x14ac:dyDescent="0.2">
      <c r="A40" s="18">
        <f t="shared" si="5"/>
        <v>29</v>
      </c>
      <c r="B40" s="10">
        <v>132578</v>
      </c>
      <c r="C40" s="43" t="s">
        <v>153</v>
      </c>
      <c r="D40" s="43" t="s">
        <v>124</v>
      </c>
      <c r="E40" s="44">
        <v>693493</v>
      </c>
      <c r="F40" s="44">
        <v>0</v>
      </c>
      <c r="G40" s="44">
        <v>0</v>
      </c>
      <c r="H40" s="43">
        <v>354</v>
      </c>
      <c r="I40" s="142">
        <v>354</v>
      </c>
      <c r="J40" s="13">
        <v>354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160">
        <v>0</v>
      </c>
      <c r="V40" s="130">
        <f t="shared" si="4"/>
        <v>0</v>
      </c>
      <c r="W40" s="42"/>
    </row>
    <row r="41" spans="1:23" s="15" customFormat="1" ht="57" x14ac:dyDescent="0.2">
      <c r="A41" s="18">
        <f t="shared" si="5"/>
        <v>30</v>
      </c>
      <c r="B41" s="10">
        <v>132695</v>
      </c>
      <c r="C41" s="43" t="s">
        <v>154</v>
      </c>
      <c r="D41" s="43" t="s">
        <v>124</v>
      </c>
      <c r="E41" s="44">
        <v>1047384</v>
      </c>
      <c r="F41" s="44">
        <v>0</v>
      </c>
      <c r="G41" s="44">
        <v>0</v>
      </c>
      <c r="H41" s="43">
        <v>299</v>
      </c>
      <c r="I41" s="142">
        <v>299</v>
      </c>
      <c r="J41" s="13">
        <v>299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160">
        <v>0</v>
      </c>
      <c r="V41" s="130">
        <f t="shared" si="4"/>
        <v>0</v>
      </c>
      <c r="W41" s="42"/>
    </row>
    <row r="42" spans="1:23" s="15" customFormat="1" ht="71.25" x14ac:dyDescent="0.2">
      <c r="A42" s="18">
        <f t="shared" si="5"/>
        <v>31</v>
      </c>
      <c r="B42" s="10">
        <v>132711</v>
      </c>
      <c r="C42" s="43" t="s">
        <v>155</v>
      </c>
      <c r="D42" s="43" t="s">
        <v>124</v>
      </c>
      <c r="E42" s="44">
        <v>623598</v>
      </c>
      <c r="F42" s="44">
        <v>0</v>
      </c>
      <c r="G42" s="44">
        <v>0</v>
      </c>
      <c r="H42" s="43">
        <v>206</v>
      </c>
      <c r="I42" s="142">
        <v>206</v>
      </c>
      <c r="J42" s="13">
        <v>206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160">
        <v>0</v>
      </c>
      <c r="V42" s="130">
        <f t="shared" si="4"/>
        <v>0</v>
      </c>
      <c r="W42" s="42"/>
    </row>
    <row r="43" spans="1:23" s="15" customFormat="1" ht="57" x14ac:dyDescent="0.2">
      <c r="A43" s="18">
        <f t="shared" si="5"/>
        <v>32</v>
      </c>
      <c r="B43" s="10">
        <v>132715</v>
      </c>
      <c r="C43" s="43" t="s">
        <v>156</v>
      </c>
      <c r="D43" s="43" t="s">
        <v>124</v>
      </c>
      <c r="E43" s="44">
        <v>2038679</v>
      </c>
      <c r="F43" s="44">
        <v>0</v>
      </c>
      <c r="G43" s="44">
        <v>0</v>
      </c>
      <c r="H43" s="43">
        <v>582</v>
      </c>
      <c r="I43" s="142">
        <v>582</v>
      </c>
      <c r="J43" s="13">
        <v>582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160">
        <v>0</v>
      </c>
      <c r="V43" s="130">
        <f t="shared" si="4"/>
        <v>0</v>
      </c>
      <c r="W43" s="42"/>
    </row>
    <row r="44" spans="1:23" s="15" customFormat="1" ht="42.75" x14ac:dyDescent="0.2">
      <c r="A44" s="18">
        <f t="shared" si="5"/>
        <v>33</v>
      </c>
      <c r="B44" s="10">
        <v>132781</v>
      </c>
      <c r="C44" s="43" t="s">
        <v>157</v>
      </c>
      <c r="D44" s="43" t="s">
        <v>124</v>
      </c>
      <c r="E44" s="44">
        <v>745085</v>
      </c>
      <c r="F44" s="44">
        <v>0</v>
      </c>
      <c r="G44" s="44">
        <v>0</v>
      </c>
      <c r="H44" s="43">
        <v>213</v>
      </c>
      <c r="I44" s="142">
        <v>213</v>
      </c>
      <c r="J44" s="13">
        <v>213</v>
      </c>
      <c r="K44" s="45"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160">
        <v>0</v>
      </c>
      <c r="V44" s="130">
        <f t="shared" si="4"/>
        <v>0</v>
      </c>
      <c r="W44" s="42"/>
    </row>
    <row r="45" spans="1:23" s="15" customFormat="1" ht="71.25" x14ac:dyDescent="0.2">
      <c r="A45" s="18">
        <f t="shared" si="5"/>
        <v>34</v>
      </c>
      <c r="B45" s="10">
        <v>132819</v>
      </c>
      <c r="C45" s="43" t="s">
        <v>158</v>
      </c>
      <c r="D45" s="43" t="s">
        <v>124</v>
      </c>
      <c r="E45" s="44">
        <v>1058207</v>
      </c>
      <c r="F45" s="44">
        <v>0</v>
      </c>
      <c r="G45" s="44">
        <v>0</v>
      </c>
      <c r="H45" s="43">
        <v>301</v>
      </c>
      <c r="I45" s="142">
        <v>301</v>
      </c>
      <c r="J45" s="13">
        <v>301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160">
        <v>0</v>
      </c>
      <c r="V45" s="130">
        <f t="shared" si="4"/>
        <v>0</v>
      </c>
      <c r="W45" s="42"/>
    </row>
    <row r="46" spans="1:23" s="15" customFormat="1" ht="71.25" x14ac:dyDescent="0.2">
      <c r="A46" s="18">
        <f t="shared" si="5"/>
        <v>35</v>
      </c>
      <c r="B46" s="10">
        <v>132820</v>
      </c>
      <c r="C46" s="43" t="s">
        <v>159</v>
      </c>
      <c r="D46" s="43" t="s">
        <v>124</v>
      </c>
      <c r="E46" s="44">
        <v>2209122</v>
      </c>
      <c r="F46" s="44">
        <v>0</v>
      </c>
      <c r="G46" s="44">
        <v>0</v>
      </c>
      <c r="H46" s="43">
        <v>628</v>
      </c>
      <c r="I46" s="142">
        <v>51</v>
      </c>
      <c r="J46" s="13">
        <v>40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160">
        <v>0</v>
      </c>
      <c r="V46" s="130">
        <f t="shared" si="4"/>
        <v>0</v>
      </c>
      <c r="W46" s="42"/>
    </row>
    <row r="47" spans="1:23" s="15" customFormat="1" ht="71.25" x14ac:dyDescent="0.2">
      <c r="A47" s="18">
        <f t="shared" si="5"/>
        <v>36</v>
      </c>
      <c r="B47" s="10">
        <v>132828</v>
      </c>
      <c r="C47" s="43" t="s">
        <v>160</v>
      </c>
      <c r="D47" s="43" t="s">
        <v>124</v>
      </c>
      <c r="E47" s="44">
        <v>139817</v>
      </c>
      <c r="F47" s="44">
        <v>0</v>
      </c>
      <c r="G47" s="44">
        <v>0</v>
      </c>
      <c r="H47" s="43">
        <v>51</v>
      </c>
      <c r="I47" s="142">
        <v>51</v>
      </c>
      <c r="J47" s="13">
        <v>40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160">
        <v>0</v>
      </c>
      <c r="V47" s="130">
        <f t="shared" si="4"/>
        <v>0</v>
      </c>
      <c r="W47" s="42"/>
    </row>
    <row r="48" spans="1:23" s="15" customFormat="1" ht="57" x14ac:dyDescent="0.2">
      <c r="A48" s="18">
        <f t="shared" si="5"/>
        <v>37</v>
      </c>
      <c r="B48" s="10">
        <v>132830</v>
      </c>
      <c r="C48" s="43" t="s">
        <v>161</v>
      </c>
      <c r="D48" s="43" t="s">
        <v>124</v>
      </c>
      <c r="E48" s="44">
        <v>259840</v>
      </c>
      <c r="F48" s="44">
        <v>0</v>
      </c>
      <c r="G48" s="44">
        <v>0</v>
      </c>
      <c r="H48" s="43">
        <v>74</v>
      </c>
      <c r="I48" s="142">
        <v>74</v>
      </c>
      <c r="J48" s="13">
        <v>74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160">
        <v>0</v>
      </c>
      <c r="V48" s="130">
        <f t="shared" si="4"/>
        <v>0</v>
      </c>
      <c r="W48" s="42"/>
    </row>
    <row r="49" spans="1:23" s="15" customFormat="1" ht="85.5" x14ac:dyDescent="0.2">
      <c r="A49" s="18">
        <f t="shared" si="5"/>
        <v>38</v>
      </c>
      <c r="B49" s="10">
        <v>133274</v>
      </c>
      <c r="C49" s="43" t="s">
        <v>162</v>
      </c>
      <c r="D49" s="43" t="s">
        <v>124</v>
      </c>
      <c r="E49" s="44">
        <v>769464</v>
      </c>
      <c r="F49" s="44">
        <v>0</v>
      </c>
      <c r="G49" s="44">
        <v>0</v>
      </c>
      <c r="H49" s="43">
        <v>218</v>
      </c>
      <c r="I49" s="142">
        <v>218</v>
      </c>
      <c r="J49" s="13">
        <v>218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160">
        <v>0</v>
      </c>
      <c r="V49" s="130">
        <f t="shared" si="4"/>
        <v>0</v>
      </c>
      <c r="W49" s="42"/>
    </row>
    <row r="50" spans="1:23" s="15" customFormat="1" ht="57" x14ac:dyDescent="0.2">
      <c r="A50" s="18">
        <f t="shared" si="5"/>
        <v>39</v>
      </c>
      <c r="B50" s="10">
        <v>133275</v>
      </c>
      <c r="C50" s="43" t="s">
        <v>163</v>
      </c>
      <c r="D50" s="43" t="s">
        <v>124</v>
      </c>
      <c r="E50" s="44">
        <v>986318</v>
      </c>
      <c r="F50" s="44">
        <v>0</v>
      </c>
      <c r="G50" s="44">
        <v>0</v>
      </c>
      <c r="H50" s="43">
        <v>281</v>
      </c>
      <c r="I50" s="142">
        <v>281</v>
      </c>
      <c r="J50" s="13">
        <v>281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160">
        <v>0</v>
      </c>
      <c r="V50" s="130">
        <f t="shared" si="4"/>
        <v>0</v>
      </c>
      <c r="W50" s="42"/>
    </row>
    <row r="51" spans="1:23" s="15" customFormat="1" ht="85.5" x14ac:dyDescent="0.2">
      <c r="A51" s="18">
        <f t="shared" si="5"/>
        <v>40</v>
      </c>
      <c r="B51" s="10">
        <v>133277</v>
      </c>
      <c r="C51" s="43" t="s">
        <v>164</v>
      </c>
      <c r="D51" s="43" t="s">
        <v>124</v>
      </c>
      <c r="E51" s="44">
        <v>1062353</v>
      </c>
      <c r="F51" s="44">
        <v>0</v>
      </c>
      <c r="G51" s="44">
        <v>0</v>
      </c>
      <c r="H51" s="43">
        <v>301</v>
      </c>
      <c r="I51" s="142">
        <v>301</v>
      </c>
      <c r="J51" s="13">
        <v>301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45">
        <v>0</v>
      </c>
      <c r="U51" s="160">
        <v>0</v>
      </c>
      <c r="V51" s="130">
        <f t="shared" si="4"/>
        <v>0</v>
      </c>
      <c r="W51" s="42"/>
    </row>
    <row r="52" spans="1:23" s="15" customFormat="1" ht="57" x14ac:dyDescent="0.2">
      <c r="A52" s="18">
        <f t="shared" si="5"/>
        <v>41</v>
      </c>
      <c r="B52" s="10">
        <v>133278</v>
      </c>
      <c r="C52" s="43" t="s">
        <v>165</v>
      </c>
      <c r="D52" s="43" t="s">
        <v>124</v>
      </c>
      <c r="E52" s="44">
        <v>472035</v>
      </c>
      <c r="F52" s="44">
        <v>0</v>
      </c>
      <c r="G52" s="44">
        <v>0</v>
      </c>
      <c r="H52" s="43">
        <v>134</v>
      </c>
      <c r="I52" s="142">
        <v>134</v>
      </c>
      <c r="J52" s="13">
        <v>134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5">
        <v>0</v>
      </c>
      <c r="U52" s="160">
        <v>0</v>
      </c>
      <c r="V52" s="130">
        <f t="shared" si="4"/>
        <v>0</v>
      </c>
      <c r="W52" s="42"/>
    </row>
    <row r="53" spans="1:23" s="15" customFormat="1" ht="71.25" x14ac:dyDescent="0.2">
      <c r="A53" s="18">
        <f t="shared" si="5"/>
        <v>42</v>
      </c>
      <c r="B53" s="10">
        <v>133279</v>
      </c>
      <c r="C53" s="43" t="s">
        <v>166</v>
      </c>
      <c r="D53" s="43" t="s">
        <v>124</v>
      </c>
      <c r="E53" s="44">
        <v>579417</v>
      </c>
      <c r="F53" s="44">
        <v>0</v>
      </c>
      <c r="G53" s="44">
        <v>0</v>
      </c>
      <c r="H53" s="43">
        <v>166</v>
      </c>
      <c r="I53" s="142">
        <v>166</v>
      </c>
      <c r="J53" s="13">
        <v>166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45">
        <v>0</v>
      </c>
      <c r="U53" s="160">
        <v>0</v>
      </c>
      <c r="V53" s="130">
        <f t="shared" si="4"/>
        <v>0</v>
      </c>
      <c r="W53" s="42"/>
    </row>
    <row r="54" spans="1:23" s="15" customFormat="1" ht="85.5" x14ac:dyDescent="0.2">
      <c r="A54" s="18">
        <f t="shared" si="5"/>
        <v>43</v>
      </c>
      <c r="B54" s="10">
        <v>133368</v>
      </c>
      <c r="C54" s="43" t="s">
        <v>167</v>
      </c>
      <c r="D54" s="43" t="s">
        <v>124</v>
      </c>
      <c r="E54" s="44">
        <v>322199</v>
      </c>
      <c r="F54" s="44">
        <v>0</v>
      </c>
      <c r="G54" s="44">
        <v>0</v>
      </c>
      <c r="H54" s="43">
        <v>166</v>
      </c>
      <c r="I54" s="142">
        <v>191</v>
      </c>
      <c r="J54" s="13">
        <v>191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45">
        <v>0</v>
      </c>
      <c r="U54" s="160">
        <v>0</v>
      </c>
      <c r="V54" s="130">
        <f t="shared" si="4"/>
        <v>0</v>
      </c>
      <c r="W54" s="42"/>
    </row>
    <row r="55" spans="1:23" s="15" customFormat="1" ht="57" x14ac:dyDescent="0.2">
      <c r="A55" s="18">
        <f t="shared" si="5"/>
        <v>44</v>
      </c>
      <c r="B55" s="10">
        <v>133369</v>
      </c>
      <c r="C55" s="43" t="s">
        <v>168</v>
      </c>
      <c r="D55" s="43" t="s">
        <v>124</v>
      </c>
      <c r="E55" s="44">
        <v>628324</v>
      </c>
      <c r="F55" s="44">
        <v>0</v>
      </c>
      <c r="G55" s="44">
        <v>0</v>
      </c>
      <c r="H55" s="43">
        <v>343</v>
      </c>
      <c r="I55" s="142">
        <v>343</v>
      </c>
      <c r="J55" s="13">
        <v>343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160">
        <v>0</v>
      </c>
      <c r="V55" s="130">
        <f t="shared" si="4"/>
        <v>0</v>
      </c>
      <c r="W55" s="42"/>
    </row>
    <row r="56" spans="1:23" s="15" customFormat="1" ht="71.25" x14ac:dyDescent="0.2">
      <c r="A56" s="18">
        <f t="shared" si="5"/>
        <v>45</v>
      </c>
      <c r="B56" s="10">
        <v>133372</v>
      </c>
      <c r="C56" s="43" t="s">
        <v>169</v>
      </c>
      <c r="D56" s="43" t="s">
        <v>124</v>
      </c>
      <c r="E56" s="44">
        <v>799607</v>
      </c>
      <c r="F56" s="44">
        <v>0</v>
      </c>
      <c r="G56" s="44">
        <v>0</v>
      </c>
      <c r="H56" s="43">
        <v>483</v>
      </c>
      <c r="I56" s="142">
        <v>483</v>
      </c>
      <c r="J56" s="13">
        <v>483</v>
      </c>
      <c r="K56" s="45">
        <v>0</v>
      </c>
      <c r="L56" s="45">
        <v>0</v>
      </c>
      <c r="M56" s="45">
        <v>0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0</v>
      </c>
      <c r="T56" s="45">
        <v>0</v>
      </c>
      <c r="U56" s="160">
        <v>0</v>
      </c>
      <c r="V56" s="130">
        <f t="shared" si="4"/>
        <v>0</v>
      </c>
      <c r="W56" s="42"/>
    </row>
    <row r="57" spans="1:23" s="15" customFormat="1" ht="57" x14ac:dyDescent="0.2">
      <c r="A57" s="18">
        <f t="shared" si="5"/>
        <v>46</v>
      </c>
      <c r="B57" s="10">
        <v>133661</v>
      </c>
      <c r="C57" s="43" t="s">
        <v>170</v>
      </c>
      <c r="D57" s="43" t="s">
        <v>124</v>
      </c>
      <c r="E57" s="44">
        <v>1248022</v>
      </c>
      <c r="F57" s="44">
        <v>0</v>
      </c>
      <c r="G57" s="44">
        <v>0</v>
      </c>
      <c r="H57" s="43">
        <v>635</v>
      </c>
      <c r="I57" s="142">
        <v>635</v>
      </c>
      <c r="J57" s="13">
        <v>571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45">
        <v>0</v>
      </c>
      <c r="U57" s="160">
        <v>0</v>
      </c>
      <c r="V57" s="130">
        <f t="shared" si="4"/>
        <v>0</v>
      </c>
      <c r="W57" s="42"/>
    </row>
    <row r="58" spans="1:23" s="15" customFormat="1" ht="42.75" x14ac:dyDescent="0.2">
      <c r="A58" s="18">
        <f t="shared" si="5"/>
        <v>47</v>
      </c>
      <c r="B58" s="10">
        <v>133662</v>
      </c>
      <c r="C58" s="43" t="s">
        <v>171</v>
      </c>
      <c r="D58" s="43" t="s">
        <v>124</v>
      </c>
      <c r="E58" s="44">
        <v>467711</v>
      </c>
      <c r="F58" s="44">
        <v>0</v>
      </c>
      <c r="G58" s="44">
        <v>0</v>
      </c>
      <c r="H58" s="43">
        <v>219</v>
      </c>
      <c r="I58" s="142">
        <v>219</v>
      </c>
      <c r="J58" s="13">
        <v>219</v>
      </c>
      <c r="K58" s="45">
        <v>0</v>
      </c>
      <c r="L58" s="45">
        <v>0</v>
      </c>
      <c r="M58" s="45">
        <v>0</v>
      </c>
      <c r="N58" s="45">
        <v>0</v>
      </c>
      <c r="O58" s="45">
        <v>0</v>
      </c>
      <c r="P58" s="45">
        <v>0</v>
      </c>
      <c r="Q58" s="45">
        <v>0</v>
      </c>
      <c r="R58" s="45">
        <v>0</v>
      </c>
      <c r="S58" s="45">
        <v>0</v>
      </c>
      <c r="T58" s="45">
        <v>0</v>
      </c>
      <c r="U58" s="160">
        <v>0</v>
      </c>
      <c r="V58" s="130">
        <f t="shared" si="4"/>
        <v>0</v>
      </c>
      <c r="W58" s="42"/>
    </row>
    <row r="59" spans="1:23" s="15" customFormat="1" ht="42.75" x14ac:dyDescent="0.2">
      <c r="A59" s="18">
        <f t="shared" si="5"/>
        <v>48</v>
      </c>
      <c r="B59" s="10">
        <v>133665</v>
      </c>
      <c r="C59" s="43" t="s">
        <v>172</v>
      </c>
      <c r="D59" s="43" t="s">
        <v>124</v>
      </c>
      <c r="E59" s="44">
        <v>487318</v>
      </c>
      <c r="F59" s="44">
        <v>0</v>
      </c>
      <c r="G59" s="44">
        <v>0</v>
      </c>
      <c r="H59" s="43">
        <v>139</v>
      </c>
      <c r="I59" s="142">
        <v>139</v>
      </c>
      <c r="J59" s="13">
        <v>139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45">
        <v>0</v>
      </c>
      <c r="S59" s="45">
        <v>0</v>
      </c>
      <c r="T59" s="45">
        <v>0</v>
      </c>
      <c r="U59" s="160">
        <v>0</v>
      </c>
      <c r="V59" s="130">
        <f t="shared" si="4"/>
        <v>0</v>
      </c>
      <c r="W59" s="42"/>
    </row>
    <row r="60" spans="1:23" s="15" customFormat="1" ht="57" x14ac:dyDescent="0.2">
      <c r="A60" s="18">
        <f t="shared" si="5"/>
        <v>49</v>
      </c>
      <c r="B60" s="10">
        <v>133666</v>
      </c>
      <c r="C60" s="43" t="s">
        <v>173</v>
      </c>
      <c r="D60" s="43" t="s">
        <v>124</v>
      </c>
      <c r="E60" s="44">
        <v>377776</v>
      </c>
      <c r="F60" s="44">
        <v>0</v>
      </c>
      <c r="G60" s="44"/>
      <c r="H60" s="43">
        <v>107.07</v>
      </c>
      <c r="I60" s="142">
        <v>107.07</v>
      </c>
      <c r="J60" s="13">
        <v>107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160">
        <v>0</v>
      </c>
      <c r="V60" s="130">
        <f t="shared" si="4"/>
        <v>0</v>
      </c>
      <c r="W60" s="42"/>
    </row>
    <row r="61" spans="1:23" s="15" customFormat="1" ht="71.25" x14ac:dyDescent="0.2">
      <c r="A61" s="18">
        <f t="shared" si="5"/>
        <v>50</v>
      </c>
      <c r="B61" s="10">
        <v>133670</v>
      </c>
      <c r="C61" s="43" t="s">
        <v>174</v>
      </c>
      <c r="D61" s="43" t="s">
        <v>124</v>
      </c>
      <c r="E61" s="44">
        <v>740779</v>
      </c>
      <c r="F61" s="44">
        <v>0</v>
      </c>
      <c r="G61" s="44">
        <v>0</v>
      </c>
      <c r="H61" s="43">
        <v>318</v>
      </c>
      <c r="I61" s="142">
        <v>318</v>
      </c>
      <c r="J61" s="13">
        <v>212</v>
      </c>
      <c r="K61" s="45"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45">
        <v>0</v>
      </c>
      <c r="U61" s="160">
        <v>0</v>
      </c>
      <c r="V61" s="130">
        <f t="shared" si="4"/>
        <v>0</v>
      </c>
      <c r="W61" s="42"/>
    </row>
    <row r="62" spans="1:23" s="15" customFormat="1" ht="57" x14ac:dyDescent="0.2">
      <c r="A62" s="18">
        <v>51</v>
      </c>
      <c r="B62" s="10">
        <v>133898</v>
      </c>
      <c r="C62" s="43" t="s">
        <v>384</v>
      </c>
      <c r="D62" s="43" t="s">
        <v>124</v>
      </c>
      <c r="E62" s="44">
        <v>0</v>
      </c>
      <c r="F62" s="44">
        <v>500252</v>
      </c>
      <c r="G62" s="44">
        <v>457891.59</v>
      </c>
      <c r="H62" s="414">
        <v>1094</v>
      </c>
      <c r="I62" s="142">
        <v>1094</v>
      </c>
      <c r="J62" s="13">
        <v>311</v>
      </c>
      <c r="K62" s="45"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45">
        <v>311</v>
      </c>
      <c r="R62" s="45">
        <v>0</v>
      </c>
      <c r="S62" s="45">
        <v>0</v>
      </c>
      <c r="T62" s="45">
        <v>0</v>
      </c>
      <c r="U62" s="160">
        <v>0</v>
      </c>
      <c r="V62" s="130">
        <f t="shared" si="4"/>
        <v>311</v>
      </c>
      <c r="W62" s="42"/>
    </row>
    <row r="63" spans="1:23" s="15" customFormat="1" ht="71.25" x14ac:dyDescent="0.2">
      <c r="A63" s="18">
        <v>52</v>
      </c>
      <c r="B63" s="10">
        <v>133918</v>
      </c>
      <c r="C63" s="43" t="s">
        <v>175</v>
      </c>
      <c r="D63" s="43" t="s">
        <v>124</v>
      </c>
      <c r="E63" s="44">
        <v>846739</v>
      </c>
      <c r="F63" s="44">
        <v>0</v>
      </c>
      <c r="G63" s="44">
        <v>0</v>
      </c>
      <c r="H63" s="43">
        <v>241</v>
      </c>
      <c r="I63" s="13">
        <v>241</v>
      </c>
      <c r="J63" s="45">
        <v>241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5">
        <v>0</v>
      </c>
      <c r="Q63" s="45">
        <v>0</v>
      </c>
      <c r="R63" s="45">
        <v>0</v>
      </c>
      <c r="S63" s="45">
        <v>0</v>
      </c>
      <c r="T63" s="45">
        <v>0</v>
      </c>
      <c r="U63" s="160">
        <v>0</v>
      </c>
      <c r="V63" s="130">
        <f t="shared" si="4"/>
        <v>0</v>
      </c>
      <c r="W63" s="42"/>
    </row>
    <row r="64" spans="1:23" s="15" customFormat="1" ht="71.25" x14ac:dyDescent="0.2">
      <c r="A64" s="18">
        <v>53</v>
      </c>
      <c r="B64" s="10">
        <v>133949</v>
      </c>
      <c r="C64" s="43" t="s">
        <v>176</v>
      </c>
      <c r="D64" s="43" t="s">
        <v>124</v>
      </c>
      <c r="E64" s="44">
        <v>5376854</v>
      </c>
      <c r="F64" s="44">
        <v>0</v>
      </c>
      <c r="G64" s="44">
        <v>0</v>
      </c>
      <c r="H64" s="414">
        <v>1536</v>
      </c>
      <c r="I64" s="13">
        <v>507</v>
      </c>
      <c r="J64" s="45">
        <v>507</v>
      </c>
      <c r="K64" s="45">
        <v>0</v>
      </c>
      <c r="L64" s="45">
        <v>0</v>
      </c>
      <c r="M64" s="45">
        <v>0</v>
      </c>
      <c r="N64" s="45">
        <v>0</v>
      </c>
      <c r="O64" s="45">
        <v>0</v>
      </c>
      <c r="P64" s="45">
        <v>0</v>
      </c>
      <c r="Q64" s="45">
        <v>0</v>
      </c>
      <c r="R64" s="45">
        <v>0</v>
      </c>
      <c r="S64" s="45">
        <v>0</v>
      </c>
      <c r="T64" s="45">
        <v>0</v>
      </c>
      <c r="U64" s="160">
        <v>0</v>
      </c>
      <c r="V64" s="130">
        <f t="shared" si="4"/>
        <v>0</v>
      </c>
      <c r="W64" s="42"/>
    </row>
    <row r="65" spans="1:23" s="15" customFormat="1" ht="57" x14ac:dyDescent="0.2">
      <c r="A65" s="18">
        <f t="shared" si="5"/>
        <v>54</v>
      </c>
      <c r="B65" s="10">
        <v>135233</v>
      </c>
      <c r="C65" s="43" t="s">
        <v>177</v>
      </c>
      <c r="D65" s="43" t="s">
        <v>124</v>
      </c>
      <c r="E65" s="44">
        <v>839677</v>
      </c>
      <c r="F65" s="44">
        <v>0</v>
      </c>
      <c r="G65" s="44">
        <v>0</v>
      </c>
      <c r="H65" s="43">
        <v>336</v>
      </c>
      <c r="I65" s="13">
        <v>215</v>
      </c>
      <c r="J65" s="45">
        <v>215</v>
      </c>
      <c r="K65" s="45">
        <v>0</v>
      </c>
      <c r="L65" s="45">
        <v>0</v>
      </c>
      <c r="M65" s="45">
        <v>0</v>
      </c>
      <c r="N65" s="45">
        <v>0</v>
      </c>
      <c r="O65" s="45">
        <v>0</v>
      </c>
      <c r="P65" s="45">
        <v>0</v>
      </c>
      <c r="Q65" s="45">
        <v>0</v>
      </c>
      <c r="R65" s="45">
        <v>0</v>
      </c>
      <c r="S65" s="45">
        <v>0</v>
      </c>
      <c r="T65" s="45">
        <v>0</v>
      </c>
      <c r="U65" s="160">
        <v>0</v>
      </c>
      <c r="V65" s="130">
        <f t="shared" si="4"/>
        <v>0</v>
      </c>
      <c r="W65" s="42"/>
    </row>
    <row r="66" spans="1:23" s="15" customFormat="1" ht="71.25" x14ac:dyDescent="0.2">
      <c r="A66" s="18">
        <f t="shared" si="5"/>
        <v>55</v>
      </c>
      <c r="B66" s="10">
        <v>138095</v>
      </c>
      <c r="C66" s="43" t="s">
        <v>178</v>
      </c>
      <c r="D66" s="43" t="s">
        <v>124</v>
      </c>
      <c r="E66" s="44">
        <v>985660</v>
      </c>
      <c r="F66" s="44">
        <v>0</v>
      </c>
      <c r="G66" s="44">
        <v>0</v>
      </c>
      <c r="H66" s="43">
        <v>281</v>
      </c>
      <c r="I66" s="13">
        <v>281</v>
      </c>
      <c r="J66" s="45">
        <v>281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160">
        <v>0</v>
      </c>
      <c r="V66" s="130">
        <f t="shared" si="4"/>
        <v>0</v>
      </c>
      <c r="W66" s="42"/>
    </row>
    <row r="67" spans="1:23" s="15" customFormat="1" ht="71.25" x14ac:dyDescent="0.2">
      <c r="A67" s="18">
        <f t="shared" si="5"/>
        <v>56</v>
      </c>
      <c r="B67" s="10">
        <v>138136</v>
      </c>
      <c r="C67" s="43" t="s">
        <v>179</v>
      </c>
      <c r="D67" s="43" t="s">
        <v>124</v>
      </c>
      <c r="E67" s="44">
        <v>2694379</v>
      </c>
      <c r="F67" s="44">
        <v>0</v>
      </c>
      <c r="G67" s="44">
        <v>0</v>
      </c>
      <c r="H67" s="43">
        <v>769</v>
      </c>
      <c r="I67" s="13">
        <v>769</v>
      </c>
      <c r="J67" s="45">
        <v>769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45">
        <v>0</v>
      </c>
      <c r="R67" s="45">
        <v>0</v>
      </c>
      <c r="S67" s="45">
        <v>0</v>
      </c>
      <c r="T67" s="45">
        <v>0</v>
      </c>
      <c r="U67" s="160">
        <v>0</v>
      </c>
      <c r="V67" s="130">
        <f t="shared" si="4"/>
        <v>0</v>
      </c>
      <c r="W67" s="42"/>
    </row>
    <row r="68" spans="1:23" s="15" customFormat="1" ht="71.25" x14ac:dyDescent="0.2">
      <c r="A68" s="18">
        <f t="shared" si="5"/>
        <v>57</v>
      </c>
      <c r="B68" s="10">
        <v>138155</v>
      </c>
      <c r="C68" s="43" t="s">
        <v>180</v>
      </c>
      <c r="D68" s="43" t="s">
        <v>124</v>
      </c>
      <c r="E68" s="44">
        <v>738515</v>
      </c>
      <c r="F68" s="44">
        <v>0</v>
      </c>
      <c r="G68" s="44">
        <v>0</v>
      </c>
      <c r="H68" s="43">
        <v>210</v>
      </c>
      <c r="I68" s="13">
        <v>134</v>
      </c>
      <c r="J68" s="45">
        <v>134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5">
        <v>0</v>
      </c>
      <c r="U68" s="160">
        <v>0</v>
      </c>
      <c r="V68" s="130">
        <f t="shared" si="4"/>
        <v>0</v>
      </c>
      <c r="W68" s="42"/>
    </row>
    <row r="69" spans="1:23" s="15" customFormat="1" ht="42.75" x14ac:dyDescent="0.2">
      <c r="A69" s="18">
        <f t="shared" si="5"/>
        <v>58</v>
      </c>
      <c r="B69" s="10">
        <v>138182</v>
      </c>
      <c r="C69" s="43" t="s">
        <v>181</v>
      </c>
      <c r="D69" s="43" t="s">
        <v>124</v>
      </c>
      <c r="E69" s="44">
        <v>698675</v>
      </c>
      <c r="F69" s="44">
        <v>0</v>
      </c>
      <c r="G69" s="44">
        <v>0</v>
      </c>
      <c r="H69" s="43">
        <v>292</v>
      </c>
      <c r="I69" s="13">
        <v>204</v>
      </c>
      <c r="J69" s="45">
        <v>204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160">
        <v>0</v>
      </c>
      <c r="V69" s="130">
        <f t="shared" si="4"/>
        <v>0</v>
      </c>
      <c r="W69" s="42"/>
    </row>
    <row r="70" spans="1:23" s="15" customFormat="1" ht="57.75" thickBot="1" x14ac:dyDescent="0.25">
      <c r="A70" s="166">
        <f t="shared" si="5"/>
        <v>59</v>
      </c>
      <c r="B70" s="167">
        <v>138240</v>
      </c>
      <c r="C70" s="168" t="s">
        <v>182</v>
      </c>
      <c r="D70" s="168" t="s">
        <v>124</v>
      </c>
      <c r="E70" s="169">
        <v>296824</v>
      </c>
      <c r="F70" s="169">
        <v>0</v>
      </c>
      <c r="G70" s="169">
        <v>0</v>
      </c>
      <c r="H70" s="43">
        <v>84</v>
      </c>
      <c r="I70" s="19">
        <v>84</v>
      </c>
      <c r="J70" s="50">
        <v>84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160">
        <v>0</v>
      </c>
      <c r="V70" s="130">
        <f t="shared" si="4"/>
        <v>0</v>
      </c>
      <c r="W70" s="42"/>
    </row>
    <row r="71" spans="1:23" s="17" customFormat="1" ht="15.75" thickBot="1" x14ac:dyDescent="0.3">
      <c r="A71" s="191"/>
      <c r="B71" s="192"/>
      <c r="C71" s="178"/>
      <c r="D71" s="192"/>
      <c r="E71" s="193">
        <f>SUM(E20:E70)</f>
        <v>67291554</v>
      </c>
      <c r="F71" s="193">
        <f>SUM(F20:F70)</f>
        <v>500252</v>
      </c>
      <c r="G71" s="193">
        <f t="shared" ref="G71" si="6">SUM(G20:G70)</f>
        <v>457891.59</v>
      </c>
      <c r="H71" s="415"/>
      <c r="I71" s="16"/>
      <c r="J71" s="146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373"/>
      <c r="V71" s="181"/>
      <c r="W71" s="42"/>
    </row>
    <row r="72" spans="1:23" s="17" customFormat="1" x14ac:dyDescent="0.25">
      <c r="A72" s="170" t="s">
        <v>183</v>
      </c>
      <c r="B72" s="194"/>
      <c r="C72" s="195"/>
      <c r="D72" s="194"/>
      <c r="E72" s="194"/>
      <c r="F72" s="194"/>
      <c r="G72" s="194"/>
      <c r="H72" s="415"/>
      <c r="I72" s="103"/>
      <c r="J72" s="148"/>
      <c r="K72" s="196"/>
      <c r="L72" s="196"/>
      <c r="M72" s="196"/>
      <c r="N72" s="190"/>
      <c r="O72" s="190"/>
      <c r="P72" s="190"/>
      <c r="Q72" s="190"/>
      <c r="R72" s="190"/>
      <c r="S72" s="190"/>
      <c r="T72" s="190"/>
      <c r="U72" s="209"/>
      <c r="V72" s="175"/>
      <c r="W72" s="42"/>
    </row>
    <row r="73" spans="1:23" s="15" customFormat="1" ht="42.75" x14ac:dyDescent="0.2">
      <c r="A73" s="18">
        <v>60</v>
      </c>
      <c r="B73" s="10">
        <v>133890</v>
      </c>
      <c r="C73" s="43" t="s">
        <v>184</v>
      </c>
      <c r="D73" s="43" t="s">
        <v>124</v>
      </c>
      <c r="E73" s="44">
        <v>2902127</v>
      </c>
      <c r="F73" s="44">
        <v>4494501</v>
      </c>
      <c r="G73" s="44">
        <v>4370352.18</v>
      </c>
      <c r="H73" s="43">
        <v>894</v>
      </c>
      <c r="I73" s="13">
        <v>829</v>
      </c>
      <c r="J73" s="45">
        <v>1527.13</v>
      </c>
      <c r="K73" s="45">
        <v>0</v>
      </c>
      <c r="L73" s="45">
        <v>616</v>
      </c>
      <c r="M73" s="45">
        <v>25.68</v>
      </c>
      <c r="N73" s="45">
        <v>0</v>
      </c>
      <c r="O73" s="45">
        <v>0</v>
      </c>
      <c r="P73" s="45">
        <v>0</v>
      </c>
      <c r="Q73" s="45">
        <v>0</v>
      </c>
      <c r="R73" s="45">
        <v>0</v>
      </c>
      <c r="S73" s="45">
        <v>0</v>
      </c>
      <c r="T73" s="45">
        <v>0</v>
      </c>
      <c r="U73" s="160">
        <v>0</v>
      </c>
      <c r="V73" s="130">
        <f t="shared" ref="V73:V75" si="7">SUM(K73:U73)</f>
        <v>641.67999999999995</v>
      </c>
      <c r="W73" s="42"/>
    </row>
    <row r="74" spans="1:23" s="15" customFormat="1" ht="99.75" x14ac:dyDescent="0.2">
      <c r="A74" s="18">
        <v>61</v>
      </c>
      <c r="B74" s="10">
        <v>170090</v>
      </c>
      <c r="C74" s="43" t="s">
        <v>185</v>
      </c>
      <c r="D74" s="43" t="s">
        <v>124</v>
      </c>
      <c r="E74" s="44">
        <v>1000000</v>
      </c>
      <c r="F74" s="44">
        <v>0</v>
      </c>
      <c r="G74" s="44">
        <v>0</v>
      </c>
      <c r="H74" s="43">
        <v>571</v>
      </c>
      <c r="I74" s="13">
        <v>571</v>
      </c>
      <c r="J74" s="45">
        <v>571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0</v>
      </c>
      <c r="R74" s="45">
        <v>0</v>
      </c>
      <c r="S74" s="45">
        <v>0</v>
      </c>
      <c r="T74" s="45">
        <v>0</v>
      </c>
      <c r="U74" s="160">
        <v>0</v>
      </c>
      <c r="V74" s="130">
        <f t="shared" si="7"/>
        <v>0</v>
      </c>
      <c r="W74" s="42"/>
    </row>
    <row r="75" spans="1:23" s="15" customFormat="1" ht="57.75" thickBot="1" x14ac:dyDescent="0.25">
      <c r="A75" s="166">
        <v>62</v>
      </c>
      <c r="B75" s="167">
        <v>170167</v>
      </c>
      <c r="C75" s="168" t="s">
        <v>186</v>
      </c>
      <c r="D75" s="168" t="s">
        <v>124</v>
      </c>
      <c r="E75" s="169">
        <v>500000</v>
      </c>
      <c r="F75" s="169">
        <v>0</v>
      </c>
      <c r="G75" s="169">
        <v>0</v>
      </c>
      <c r="H75" s="43">
        <v>571</v>
      </c>
      <c r="I75" s="19">
        <v>571</v>
      </c>
      <c r="J75" s="50">
        <v>571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160">
        <v>0</v>
      </c>
      <c r="V75" s="130">
        <f t="shared" si="7"/>
        <v>0</v>
      </c>
      <c r="W75" s="42"/>
    </row>
    <row r="76" spans="1:23" s="17" customFormat="1" ht="15.75" thickBot="1" x14ac:dyDescent="0.3">
      <c r="A76" s="191"/>
      <c r="B76" s="192"/>
      <c r="C76" s="178"/>
      <c r="D76" s="192"/>
      <c r="E76" s="193">
        <f t="shared" ref="E76:G76" si="8">SUM(E73:E75)</f>
        <v>4402127</v>
      </c>
      <c r="F76" s="193">
        <f t="shared" si="8"/>
        <v>4494501</v>
      </c>
      <c r="G76" s="193">
        <f t="shared" si="8"/>
        <v>4370352.18</v>
      </c>
      <c r="H76" s="415"/>
      <c r="I76" s="16"/>
      <c r="J76" s="146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373"/>
      <c r="V76" s="181"/>
      <c r="W76" s="42"/>
    </row>
    <row r="77" spans="1:23" s="15" customFormat="1" x14ac:dyDescent="0.25">
      <c r="A77" s="170" t="s">
        <v>187</v>
      </c>
      <c r="B77" s="171"/>
      <c r="C77" s="182"/>
      <c r="D77" s="171"/>
      <c r="E77" s="171"/>
      <c r="F77" s="171"/>
      <c r="G77" s="171"/>
      <c r="H77" s="416"/>
      <c r="I77" s="104"/>
      <c r="J77" s="147"/>
      <c r="K77" s="183"/>
      <c r="L77" s="183"/>
      <c r="M77" s="183"/>
      <c r="N77" s="174"/>
      <c r="O77" s="174"/>
      <c r="P77" s="174"/>
      <c r="Q77" s="174"/>
      <c r="R77" s="174"/>
      <c r="S77" s="174"/>
      <c r="T77" s="174"/>
      <c r="U77" s="224"/>
      <c r="V77" s="175"/>
      <c r="W77" s="42"/>
    </row>
    <row r="78" spans="1:23" s="15" customFormat="1" ht="85.5" x14ac:dyDescent="0.2">
      <c r="A78" s="18">
        <v>63</v>
      </c>
      <c r="B78" s="10">
        <v>131372</v>
      </c>
      <c r="C78" s="43" t="s">
        <v>188</v>
      </c>
      <c r="D78" s="43" t="s">
        <v>124</v>
      </c>
      <c r="E78" s="44">
        <v>173353</v>
      </c>
      <c r="F78" s="44">
        <v>26436</v>
      </c>
      <c r="G78" s="44">
        <v>26435.72</v>
      </c>
      <c r="H78" s="43">
        <v>213</v>
      </c>
      <c r="I78" s="13">
        <v>50</v>
      </c>
      <c r="J78" s="45">
        <v>51.71</v>
      </c>
      <c r="K78" s="45">
        <v>0</v>
      </c>
      <c r="L78" s="45">
        <v>0</v>
      </c>
      <c r="M78" s="45">
        <v>50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45">
        <v>0</v>
      </c>
      <c r="T78" s="45">
        <v>0</v>
      </c>
      <c r="U78" s="160">
        <v>0</v>
      </c>
      <c r="V78" s="130">
        <f t="shared" ref="V78:V80" si="9">SUM(K78:U78)</f>
        <v>50</v>
      </c>
      <c r="W78" s="42"/>
    </row>
    <row r="79" spans="1:23" s="15" customFormat="1" ht="57" x14ac:dyDescent="0.2">
      <c r="A79" s="18">
        <v>64</v>
      </c>
      <c r="B79" s="10">
        <v>131701</v>
      </c>
      <c r="C79" s="43" t="s">
        <v>274</v>
      </c>
      <c r="D79" s="43" t="s">
        <v>124</v>
      </c>
      <c r="E79" s="44">
        <v>0</v>
      </c>
      <c r="F79" s="44">
        <v>69712</v>
      </c>
      <c r="G79" s="44">
        <v>0</v>
      </c>
      <c r="H79" s="43">
        <v>127</v>
      </c>
      <c r="I79" s="13">
        <v>127</v>
      </c>
      <c r="J79" s="45">
        <v>41.19</v>
      </c>
      <c r="K79" s="45">
        <v>0</v>
      </c>
      <c r="L79" s="45">
        <v>0</v>
      </c>
      <c r="M79" s="45">
        <v>0</v>
      </c>
      <c r="N79" s="45">
        <v>0</v>
      </c>
      <c r="O79" s="45">
        <v>17.88</v>
      </c>
      <c r="P79" s="45">
        <v>0</v>
      </c>
      <c r="Q79" s="45">
        <v>0.21</v>
      </c>
      <c r="R79" s="45">
        <v>0</v>
      </c>
      <c r="S79" s="45">
        <v>0</v>
      </c>
      <c r="T79" s="45">
        <v>0</v>
      </c>
      <c r="U79" s="160">
        <v>0</v>
      </c>
      <c r="V79" s="130">
        <f t="shared" si="9"/>
        <v>18.09</v>
      </c>
      <c r="W79" s="42"/>
    </row>
    <row r="80" spans="1:23" s="15" customFormat="1" ht="72" thickBot="1" x14ac:dyDescent="0.25">
      <c r="A80" s="166">
        <v>65</v>
      </c>
      <c r="B80" s="167">
        <v>131671</v>
      </c>
      <c r="C80" s="168" t="s">
        <v>189</v>
      </c>
      <c r="D80" s="168" t="s">
        <v>124</v>
      </c>
      <c r="E80" s="169">
        <v>697345</v>
      </c>
      <c r="F80" s="169">
        <v>0</v>
      </c>
      <c r="G80" s="169">
        <v>0</v>
      </c>
      <c r="H80" s="43">
        <v>206</v>
      </c>
      <c r="I80" s="19">
        <v>144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160">
        <v>0</v>
      </c>
      <c r="V80" s="130">
        <f t="shared" si="9"/>
        <v>0</v>
      </c>
      <c r="W80" s="42"/>
    </row>
    <row r="81" spans="1:23" s="17" customFormat="1" ht="15.75" thickBot="1" x14ac:dyDescent="0.3">
      <c r="A81" s="191"/>
      <c r="B81" s="192"/>
      <c r="C81" s="178"/>
      <c r="D81" s="192"/>
      <c r="E81" s="193">
        <f t="shared" ref="E81:G81" si="10">SUM(E78:E80)</f>
        <v>870698</v>
      </c>
      <c r="F81" s="193">
        <f t="shared" si="10"/>
        <v>96148</v>
      </c>
      <c r="G81" s="193">
        <f t="shared" si="10"/>
        <v>26435.72</v>
      </c>
      <c r="H81" s="415"/>
      <c r="I81" s="16"/>
      <c r="J81" s="146"/>
      <c r="K81" s="188"/>
      <c r="L81" s="188"/>
      <c r="M81" s="188"/>
      <c r="N81" s="180"/>
      <c r="O81" s="180"/>
      <c r="P81" s="180"/>
      <c r="Q81" s="180"/>
      <c r="R81" s="180"/>
      <c r="S81" s="180"/>
      <c r="T81" s="180"/>
      <c r="U81" s="213"/>
      <c r="V81" s="181"/>
      <c r="W81" s="42"/>
    </row>
    <row r="82" spans="1:23" s="15" customFormat="1" x14ac:dyDescent="0.25">
      <c r="A82" s="170" t="s">
        <v>190</v>
      </c>
      <c r="B82" s="171"/>
      <c r="C82" s="182"/>
      <c r="D82" s="171"/>
      <c r="E82" s="171"/>
      <c r="F82" s="171"/>
      <c r="G82" s="171"/>
      <c r="H82" s="416"/>
      <c r="I82" s="104"/>
      <c r="J82" s="147"/>
      <c r="K82" s="183"/>
      <c r="L82" s="183"/>
      <c r="M82" s="183"/>
      <c r="N82" s="174"/>
      <c r="O82" s="174"/>
      <c r="P82" s="174"/>
      <c r="Q82" s="174"/>
      <c r="R82" s="174"/>
      <c r="S82" s="174"/>
      <c r="T82" s="174"/>
      <c r="U82" s="224"/>
      <c r="V82" s="175"/>
      <c r="W82" s="42"/>
    </row>
    <row r="83" spans="1:23" s="15" customFormat="1" ht="71.25" x14ac:dyDescent="0.2">
      <c r="A83" s="18">
        <v>66</v>
      </c>
      <c r="B83" s="10">
        <v>129949</v>
      </c>
      <c r="C83" s="43" t="s">
        <v>191</v>
      </c>
      <c r="D83" s="43" t="s">
        <v>124</v>
      </c>
      <c r="E83" s="44">
        <v>4000</v>
      </c>
      <c r="F83" s="44">
        <v>0</v>
      </c>
      <c r="G83" s="44">
        <v>0</v>
      </c>
      <c r="H83" s="43">
        <v>166</v>
      </c>
      <c r="I83" s="13">
        <v>166</v>
      </c>
      <c r="J83" s="45">
        <v>166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45">
        <v>0</v>
      </c>
      <c r="R83" s="45">
        <v>0</v>
      </c>
      <c r="S83" s="45">
        <v>0</v>
      </c>
      <c r="T83" s="45">
        <v>0</v>
      </c>
      <c r="U83" s="160">
        <v>0</v>
      </c>
      <c r="V83" s="130">
        <f t="shared" ref="V83:V141" si="11">SUM(K83:U83)</f>
        <v>0</v>
      </c>
      <c r="W83" s="42"/>
    </row>
    <row r="84" spans="1:23" s="15" customFormat="1" ht="57" x14ac:dyDescent="0.2">
      <c r="A84" s="18">
        <v>67</v>
      </c>
      <c r="B84" s="10">
        <v>131339</v>
      </c>
      <c r="C84" s="43" t="s">
        <v>192</v>
      </c>
      <c r="D84" s="43" t="s">
        <v>124</v>
      </c>
      <c r="E84" s="44">
        <v>1449857</v>
      </c>
      <c r="F84" s="44">
        <v>285730</v>
      </c>
      <c r="G84" s="44">
        <v>284229.01</v>
      </c>
      <c r="H84" s="43">
        <v>414</v>
      </c>
      <c r="I84" s="13">
        <v>414</v>
      </c>
      <c r="J84" s="45">
        <v>494.43</v>
      </c>
      <c r="K84" s="45">
        <v>0</v>
      </c>
      <c r="L84" s="45">
        <v>414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45">
        <v>0</v>
      </c>
      <c r="S84" s="45">
        <v>0</v>
      </c>
      <c r="T84" s="45">
        <v>0</v>
      </c>
      <c r="U84" s="160">
        <v>0</v>
      </c>
      <c r="V84" s="130">
        <f t="shared" si="11"/>
        <v>414</v>
      </c>
      <c r="W84" s="42"/>
    </row>
    <row r="85" spans="1:23" s="15" customFormat="1" ht="57" x14ac:dyDescent="0.2">
      <c r="A85" s="18">
        <v>68</v>
      </c>
      <c r="B85" s="10">
        <v>131287</v>
      </c>
      <c r="C85" s="43" t="s">
        <v>295</v>
      </c>
      <c r="D85" s="43" t="s">
        <v>124</v>
      </c>
      <c r="E85" s="44">
        <v>0</v>
      </c>
      <c r="F85" s="44">
        <v>9476</v>
      </c>
      <c r="G85" s="44">
        <v>9475.81</v>
      </c>
      <c r="H85" s="43">
        <v>288</v>
      </c>
      <c r="I85" s="13">
        <v>288</v>
      </c>
      <c r="J85" s="45">
        <v>100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5">
        <v>0</v>
      </c>
      <c r="U85" s="160">
        <v>0</v>
      </c>
      <c r="V85" s="130">
        <f t="shared" si="11"/>
        <v>0</v>
      </c>
      <c r="W85" s="42"/>
    </row>
    <row r="86" spans="1:23" s="15" customFormat="1" ht="71.25" x14ac:dyDescent="0.2">
      <c r="A86" s="18">
        <v>69</v>
      </c>
      <c r="B86" s="10">
        <v>131296</v>
      </c>
      <c r="C86" s="43" t="s">
        <v>296</v>
      </c>
      <c r="D86" s="43" t="s">
        <v>124</v>
      </c>
      <c r="E86" s="44">
        <v>0</v>
      </c>
      <c r="F86" s="44">
        <v>16789</v>
      </c>
      <c r="G86" s="44">
        <v>16788.09</v>
      </c>
      <c r="H86" s="43">
        <v>613</v>
      </c>
      <c r="I86" s="13">
        <v>613</v>
      </c>
      <c r="J86" s="45">
        <v>100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  <c r="U86" s="160">
        <v>0</v>
      </c>
      <c r="V86" s="130">
        <f t="shared" si="11"/>
        <v>0</v>
      </c>
      <c r="W86" s="42"/>
    </row>
    <row r="87" spans="1:23" s="15" customFormat="1" ht="57" x14ac:dyDescent="0.2">
      <c r="A87" s="18">
        <v>70</v>
      </c>
      <c r="B87" s="10">
        <v>131341</v>
      </c>
      <c r="C87" s="43" t="s">
        <v>297</v>
      </c>
      <c r="D87" s="43" t="s">
        <v>124</v>
      </c>
      <c r="E87" s="44">
        <v>0</v>
      </c>
      <c r="F87" s="44">
        <v>10257</v>
      </c>
      <c r="G87" s="44">
        <v>10256.68</v>
      </c>
      <c r="H87" s="43">
        <v>428</v>
      </c>
      <c r="I87" s="13">
        <v>428</v>
      </c>
      <c r="J87" s="45">
        <v>100</v>
      </c>
      <c r="K87" s="45">
        <v>0</v>
      </c>
      <c r="L87" s="45">
        <v>0</v>
      </c>
      <c r="M87" s="45">
        <v>0</v>
      </c>
      <c r="N87" s="45">
        <v>0</v>
      </c>
      <c r="O87" s="45">
        <v>0</v>
      </c>
      <c r="P87" s="45">
        <v>0</v>
      </c>
      <c r="Q87" s="45">
        <v>0</v>
      </c>
      <c r="R87" s="45">
        <v>0</v>
      </c>
      <c r="S87" s="45">
        <v>0</v>
      </c>
      <c r="T87" s="45">
        <v>0</v>
      </c>
      <c r="U87" s="160">
        <v>0</v>
      </c>
      <c r="V87" s="130">
        <f t="shared" si="11"/>
        <v>0</v>
      </c>
      <c r="W87" s="42"/>
    </row>
    <row r="88" spans="1:23" s="15" customFormat="1" ht="42.75" x14ac:dyDescent="0.2">
      <c r="A88" s="18">
        <v>71</v>
      </c>
      <c r="B88" s="10">
        <v>131342</v>
      </c>
      <c r="C88" s="43" t="s">
        <v>298</v>
      </c>
      <c r="D88" s="43" t="s">
        <v>124</v>
      </c>
      <c r="E88" s="44">
        <v>0</v>
      </c>
      <c r="F88" s="44">
        <v>11368</v>
      </c>
      <c r="G88" s="44">
        <v>11367.12</v>
      </c>
      <c r="H88" s="43">
        <v>936</v>
      </c>
      <c r="I88" s="13">
        <v>936</v>
      </c>
      <c r="J88" s="45">
        <v>100</v>
      </c>
      <c r="K88" s="45">
        <v>0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45">
        <v>0</v>
      </c>
      <c r="S88" s="45">
        <v>0</v>
      </c>
      <c r="T88" s="45">
        <v>0</v>
      </c>
      <c r="U88" s="160">
        <v>0</v>
      </c>
      <c r="V88" s="130">
        <f t="shared" si="11"/>
        <v>0</v>
      </c>
      <c r="W88" s="42"/>
    </row>
    <row r="89" spans="1:23" s="15" customFormat="1" ht="85.5" x14ac:dyDescent="0.2">
      <c r="A89" s="18">
        <v>72</v>
      </c>
      <c r="B89" s="10">
        <v>131343</v>
      </c>
      <c r="C89" s="43" t="s">
        <v>299</v>
      </c>
      <c r="D89" s="43" t="s">
        <v>124</v>
      </c>
      <c r="E89" s="44">
        <v>0</v>
      </c>
      <c r="F89" s="44">
        <v>29175</v>
      </c>
      <c r="G89" s="44">
        <v>29174.99</v>
      </c>
      <c r="H89" s="43">
        <v>179</v>
      </c>
      <c r="I89" s="13">
        <v>179</v>
      </c>
      <c r="J89" s="45">
        <v>100</v>
      </c>
      <c r="K89" s="45">
        <v>0</v>
      </c>
      <c r="L89" s="45">
        <v>0</v>
      </c>
      <c r="M89" s="45">
        <v>0</v>
      </c>
      <c r="N89" s="45">
        <v>0</v>
      </c>
      <c r="O89" s="45">
        <v>0</v>
      </c>
      <c r="P89" s="45">
        <v>0</v>
      </c>
      <c r="Q89" s="45">
        <v>0</v>
      </c>
      <c r="R89" s="45">
        <v>0</v>
      </c>
      <c r="S89" s="45">
        <v>0</v>
      </c>
      <c r="T89" s="45">
        <v>0</v>
      </c>
      <c r="U89" s="160">
        <v>0</v>
      </c>
      <c r="V89" s="130">
        <f t="shared" si="11"/>
        <v>0</v>
      </c>
      <c r="W89" s="42"/>
    </row>
    <row r="90" spans="1:23" s="15" customFormat="1" ht="57" x14ac:dyDescent="0.2">
      <c r="A90" s="18">
        <v>73</v>
      </c>
      <c r="B90" s="10">
        <v>131368</v>
      </c>
      <c r="C90" s="43" t="s">
        <v>193</v>
      </c>
      <c r="D90" s="43" t="s">
        <v>124</v>
      </c>
      <c r="E90" s="44">
        <v>555369</v>
      </c>
      <c r="F90" s="44">
        <v>299845</v>
      </c>
      <c r="G90" s="44">
        <v>299844.93</v>
      </c>
      <c r="H90" s="43">
        <v>333</v>
      </c>
      <c r="I90" s="13">
        <v>165</v>
      </c>
      <c r="J90" s="45">
        <v>160.83000000000001</v>
      </c>
      <c r="K90" s="45">
        <v>0</v>
      </c>
      <c r="L90" s="45">
        <v>0</v>
      </c>
      <c r="M90" s="45">
        <v>159</v>
      </c>
      <c r="N90" s="45">
        <v>0</v>
      </c>
      <c r="O90" s="45">
        <v>0</v>
      </c>
      <c r="P90" s="45">
        <v>0</v>
      </c>
      <c r="Q90" s="45">
        <v>0</v>
      </c>
      <c r="R90" s="45">
        <v>0</v>
      </c>
      <c r="S90" s="45">
        <v>0</v>
      </c>
      <c r="T90" s="45">
        <v>0</v>
      </c>
      <c r="U90" s="160">
        <v>0</v>
      </c>
      <c r="V90" s="130">
        <f t="shared" si="11"/>
        <v>159</v>
      </c>
      <c r="W90" s="42"/>
    </row>
    <row r="91" spans="1:23" s="15" customFormat="1" ht="55.5" customHeight="1" x14ac:dyDescent="0.2">
      <c r="A91" s="18">
        <v>74</v>
      </c>
      <c r="B91" s="10">
        <v>131370</v>
      </c>
      <c r="C91" s="43" t="s">
        <v>397</v>
      </c>
      <c r="D91" s="43" t="s">
        <v>124</v>
      </c>
      <c r="E91" s="44">
        <v>0</v>
      </c>
      <c r="F91" s="44">
        <v>219739</v>
      </c>
      <c r="G91" s="44">
        <v>219738.42</v>
      </c>
      <c r="H91" s="43">
        <v>443</v>
      </c>
      <c r="I91" s="13">
        <v>443</v>
      </c>
      <c r="J91" s="45">
        <v>1</v>
      </c>
      <c r="K91" s="45">
        <v>0</v>
      </c>
      <c r="L91" s="45">
        <v>0</v>
      </c>
      <c r="M91" s="45">
        <v>0</v>
      </c>
      <c r="N91" s="45">
        <v>0</v>
      </c>
      <c r="O91" s="45">
        <v>0</v>
      </c>
      <c r="P91" s="45">
        <v>0</v>
      </c>
      <c r="Q91" s="45">
        <v>0</v>
      </c>
      <c r="R91" s="45">
        <v>0</v>
      </c>
      <c r="S91" s="45">
        <v>0</v>
      </c>
      <c r="T91" s="45">
        <v>0</v>
      </c>
      <c r="U91" s="160">
        <v>0</v>
      </c>
      <c r="V91" s="130">
        <f t="shared" si="11"/>
        <v>0</v>
      </c>
      <c r="W91" s="42"/>
    </row>
    <row r="92" spans="1:23" s="15" customFormat="1" ht="55.5" customHeight="1" x14ac:dyDescent="0.2">
      <c r="A92" s="18">
        <v>75</v>
      </c>
      <c r="B92" s="10">
        <v>131373</v>
      </c>
      <c r="C92" s="43" t="s">
        <v>398</v>
      </c>
      <c r="D92" s="43" t="s">
        <v>124</v>
      </c>
      <c r="E92" s="44">
        <v>0</v>
      </c>
      <c r="F92" s="44">
        <v>139775</v>
      </c>
      <c r="G92" s="44">
        <v>139774.79999999999</v>
      </c>
      <c r="H92" s="43">
        <v>456</v>
      </c>
      <c r="I92" s="13">
        <v>456</v>
      </c>
      <c r="J92" s="45">
        <v>1</v>
      </c>
      <c r="K92" s="45">
        <v>0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  <c r="R92" s="45">
        <v>0</v>
      </c>
      <c r="S92" s="45">
        <v>0</v>
      </c>
      <c r="T92" s="45">
        <v>0</v>
      </c>
      <c r="U92" s="160">
        <v>0</v>
      </c>
      <c r="V92" s="130">
        <f t="shared" si="11"/>
        <v>0</v>
      </c>
      <c r="W92" s="42"/>
    </row>
    <row r="93" spans="1:23" s="15" customFormat="1" ht="71.25" x14ac:dyDescent="0.2">
      <c r="A93" s="18">
        <v>76</v>
      </c>
      <c r="B93" s="10">
        <v>131638</v>
      </c>
      <c r="C93" s="43" t="s">
        <v>194</v>
      </c>
      <c r="D93" s="43" t="s">
        <v>124</v>
      </c>
      <c r="E93" s="44">
        <v>618794</v>
      </c>
      <c r="F93" s="44">
        <v>0</v>
      </c>
      <c r="G93" s="44">
        <v>0</v>
      </c>
      <c r="H93" s="43">
        <v>295</v>
      </c>
      <c r="I93" s="13">
        <v>177</v>
      </c>
      <c r="J93" s="45">
        <v>177</v>
      </c>
      <c r="K93" s="45">
        <v>0</v>
      </c>
      <c r="L93" s="45">
        <v>0</v>
      </c>
      <c r="M93" s="45">
        <v>1</v>
      </c>
      <c r="N93" s="45">
        <v>0</v>
      </c>
      <c r="O93" s="45">
        <v>0</v>
      </c>
      <c r="P93" s="45">
        <v>0</v>
      </c>
      <c r="Q93" s="45">
        <v>0</v>
      </c>
      <c r="R93" s="45">
        <v>0</v>
      </c>
      <c r="S93" s="45">
        <v>0</v>
      </c>
      <c r="T93" s="45">
        <v>0</v>
      </c>
      <c r="U93" s="160">
        <v>0</v>
      </c>
      <c r="V93" s="130">
        <f t="shared" si="11"/>
        <v>1</v>
      </c>
      <c r="W93" s="42"/>
    </row>
    <row r="94" spans="1:23" s="15" customFormat="1" ht="71.25" x14ac:dyDescent="0.2">
      <c r="A94" s="18">
        <v>77</v>
      </c>
      <c r="B94" s="10">
        <v>131650</v>
      </c>
      <c r="C94" s="43" t="s">
        <v>195</v>
      </c>
      <c r="D94" s="43" t="s">
        <v>124</v>
      </c>
      <c r="E94" s="44">
        <v>59832</v>
      </c>
      <c r="F94" s="44">
        <v>12356</v>
      </c>
      <c r="G94" s="44">
        <v>12355.54</v>
      </c>
      <c r="H94" s="43">
        <v>268</v>
      </c>
      <c r="I94" s="13">
        <v>17</v>
      </c>
      <c r="J94" s="45">
        <v>17</v>
      </c>
      <c r="K94" s="45">
        <v>0</v>
      </c>
      <c r="L94" s="45">
        <v>17</v>
      </c>
      <c r="M94" s="45">
        <v>0</v>
      </c>
      <c r="N94" s="45">
        <v>0</v>
      </c>
      <c r="O94" s="45">
        <v>0</v>
      </c>
      <c r="P94" s="45">
        <v>0</v>
      </c>
      <c r="Q94" s="45">
        <v>0</v>
      </c>
      <c r="R94" s="45">
        <v>0</v>
      </c>
      <c r="S94" s="45">
        <v>0</v>
      </c>
      <c r="T94" s="45">
        <v>0</v>
      </c>
      <c r="U94" s="160">
        <v>0</v>
      </c>
      <c r="V94" s="130">
        <f t="shared" si="11"/>
        <v>17</v>
      </c>
      <c r="W94" s="42"/>
    </row>
    <row r="95" spans="1:23" s="15" customFormat="1" ht="57" x14ac:dyDescent="0.2">
      <c r="A95" s="18">
        <v>78</v>
      </c>
      <c r="B95" s="10">
        <v>131659</v>
      </c>
      <c r="C95" s="43" t="s">
        <v>196</v>
      </c>
      <c r="D95" s="43" t="s">
        <v>124</v>
      </c>
      <c r="E95" s="44">
        <v>338909</v>
      </c>
      <c r="F95" s="44">
        <v>338232</v>
      </c>
      <c r="G95" s="44">
        <v>249247.75</v>
      </c>
      <c r="H95" s="43">
        <v>310</v>
      </c>
      <c r="I95" s="13">
        <v>102</v>
      </c>
      <c r="J95" s="45">
        <v>121.76</v>
      </c>
      <c r="K95" s="45">
        <v>0</v>
      </c>
      <c r="L95" s="45">
        <v>97</v>
      </c>
      <c r="M95" s="45">
        <v>0</v>
      </c>
      <c r="N95" s="45">
        <v>0</v>
      </c>
      <c r="O95" s="45">
        <v>0</v>
      </c>
      <c r="P95" s="45">
        <v>0</v>
      </c>
      <c r="Q95" s="45">
        <v>0</v>
      </c>
      <c r="R95" s="45">
        <v>0</v>
      </c>
      <c r="S95" s="45">
        <v>0</v>
      </c>
      <c r="T95" s="45">
        <v>0</v>
      </c>
      <c r="U95" s="160">
        <v>0</v>
      </c>
      <c r="V95" s="130">
        <f t="shared" si="11"/>
        <v>97</v>
      </c>
      <c r="W95" s="42"/>
    </row>
    <row r="96" spans="1:23" s="15" customFormat="1" ht="57" x14ac:dyDescent="0.2">
      <c r="A96" s="18">
        <v>79</v>
      </c>
      <c r="B96" s="10">
        <v>131667</v>
      </c>
      <c r="C96" s="43" t="s">
        <v>197</v>
      </c>
      <c r="D96" s="43" t="s">
        <v>124</v>
      </c>
      <c r="E96" s="44">
        <v>148930</v>
      </c>
      <c r="F96" s="44">
        <v>9501</v>
      </c>
      <c r="G96" s="44">
        <v>9500.0400000000009</v>
      </c>
      <c r="H96" s="43">
        <v>405</v>
      </c>
      <c r="I96" s="13">
        <v>43</v>
      </c>
      <c r="J96" s="45">
        <v>1</v>
      </c>
      <c r="K96" s="45">
        <v>0</v>
      </c>
      <c r="L96" s="45">
        <v>0</v>
      </c>
      <c r="M96" s="45">
        <v>1</v>
      </c>
      <c r="N96" s="45">
        <v>0</v>
      </c>
      <c r="O96" s="45">
        <v>0</v>
      </c>
      <c r="P96" s="45">
        <v>0</v>
      </c>
      <c r="Q96" s="45">
        <v>0</v>
      </c>
      <c r="R96" s="45">
        <v>0</v>
      </c>
      <c r="S96" s="45">
        <v>0</v>
      </c>
      <c r="T96" s="45">
        <v>0</v>
      </c>
      <c r="U96" s="160">
        <v>0</v>
      </c>
      <c r="V96" s="130">
        <f t="shared" si="11"/>
        <v>1</v>
      </c>
      <c r="W96" s="42"/>
    </row>
    <row r="97" spans="1:23" s="15" customFormat="1" ht="71.25" x14ac:dyDescent="0.2">
      <c r="A97" s="18">
        <v>80</v>
      </c>
      <c r="B97" s="10">
        <v>132580</v>
      </c>
      <c r="C97" s="43" t="s">
        <v>198</v>
      </c>
      <c r="D97" s="43" t="s">
        <v>124</v>
      </c>
      <c r="E97" s="44">
        <v>312941</v>
      </c>
      <c r="F97" s="44">
        <v>8490</v>
      </c>
      <c r="G97" s="44">
        <v>8490</v>
      </c>
      <c r="H97" s="43">
        <v>290</v>
      </c>
      <c r="I97" s="13">
        <v>89</v>
      </c>
      <c r="J97" s="45">
        <v>9.67</v>
      </c>
      <c r="K97" s="45">
        <v>0</v>
      </c>
      <c r="L97" s="45">
        <v>0</v>
      </c>
      <c r="M97" s="45">
        <v>1</v>
      </c>
      <c r="N97" s="45">
        <v>0</v>
      </c>
      <c r="O97" s="45">
        <v>0</v>
      </c>
      <c r="P97" s="45">
        <v>0</v>
      </c>
      <c r="Q97" s="45">
        <v>0</v>
      </c>
      <c r="R97" s="45">
        <v>0</v>
      </c>
      <c r="S97" s="45">
        <v>0</v>
      </c>
      <c r="T97" s="45">
        <v>0</v>
      </c>
      <c r="U97" s="160">
        <v>0</v>
      </c>
      <c r="V97" s="130">
        <f t="shared" si="11"/>
        <v>1</v>
      </c>
      <c r="W97" s="42"/>
    </row>
    <row r="98" spans="1:23" s="15" customFormat="1" ht="85.5" x14ac:dyDescent="0.2">
      <c r="A98" s="18">
        <v>81</v>
      </c>
      <c r="B98" s="10">
        <v>132690</v>
      </c>
      <c r="C98" s="43" t="s">
        <v>199</v>
      </c>
      <c r="D98" s="43" t="s">
        <v>124</v>
      </c>
      <c r="E98" s="44">
        <v>220109</v>
      </c>
      <c r="F98" s="44">
        <v>1326</v>
      </c>
      <c r="G98" s="44">
        <v>1325.36</v>
      </c>
      <c r="H98" s="43">
        <v>143</v>
      </c>
      <c r="I98" s="13">
        <v>603</v>
      </c>
      <c r="J98" s="45">
        <v>603</v>
      </c>
      <c r="K98" s="45">
        <v>0</v>
      </c>
      <c r="L98" s="45">
        <v>603</v>
      </c>
      <c r="M98" s="45">
        <v>0</v>
      </c>
      <c r="N98" s="45">
        <v>0</v>
      </c>
      <c r="O98" s="45">
        <v>0</v>
      </c>
      <c r="P98" s="45">
        <v>0</v>
      </c>
      <c r="Q98" s="45">
        <v>0</v>
      </c>
      <c r="R98" s="45">
        <v>0</v>
      </c>
      <c r="S98" s="45">
        <v>0</v>
      </c>
      <c r="T98" s="45">
        <v>0</v>
      </c>
      <c r="U98" s="160">
        <v>0</v>
      </c>
      <c r="V98" s="130">
        <f t="shared" si="11"/>
        <v>603</v>
      </c>
      <c r="W98" s="42"/>
    </row>
    <row r="99" spans="1:23" s="15" customFormat="1" ht="57" x14ac:dyDescent="0.2">
      <c r="A99" s="18">
        <v>82</v>
      </c>
      <c r="B99" s="10">
        <v>132691</v>
      </c>
      <c r="C99" s="43" t="s">
        <v>200</v>
      </c>
      <c r="D99" s="43" t="s">
        <v>124</v>
      </c>
      <c r="E99" s="44">
        <v>353095</v>
      </c>
      <c r="F99" s="44">
        <v>1595</v>
      </c>
      <c r="G99" s="44">
        <v>1538.14</v>
      </c>
      <c r="H99" s="43">
        <v>151</v>
      </c>
      <c r="I99" s="13">
        <v>101</v>
      </c>
      <c r="J99" s="45">
        <v>101</v>
      </c>
      <c r="K99" s="45">
        <v>0</v>
      </c>
      <c r="L99" s="45">
        <v>101</v>
      </c>
      <c r="M99" s="45">
        <v>0</v>
      </c>
      <c r="N99" s="45">
        <v>0</v>
      </c>
      <c r="O99" s="45">
        <v>0</v>
      </c>
      <c r="P99" s="45">
        <v>0</v>
      </c>
      <c r="Q99" s="45">
        <v>0</v>
      </c>
      <c r="R99" s="45">
        <v>0</v>
      </c>
      <c r="S99" s="45">
        <v>0</v>
      </c>
      <c r="T99" s="45">
        <v>0</v>
      </c>
      <c r="U99" s="160">
        <v>0</v>
      </c>
      <c r="V99" s="130">
        <f t="shared" si="11"/>
        <v>101</v>
      </c>
      <c r="W99" s="42"/>
    </row>
    <row r="100" spans="1:23" s="15" customFormat="1" ht="85.5" x14ac:dyDescent="0.2">
      <c r="A100" s="18">
        <v>83</v>
      </c>
      <c r="B100" s="10">
        <v>132702</v>
      </c>
      <c r="C100" s="43" t="s">
        <v>201</v>
      </c>
      <c r="D100" s="43" t="s">
        <v>124</v>
      </c>
      <c r="E100" s="44">
        <v>105420</v>
      </c>
      <c r="F100" s="44">
        <v>105420</v>
      </c>
      <c r="G100" s="44">
        <v>3300</v>
      </c>
      <c r="H100" s="43">
        <v>198.02</v>
      </c>
      <c r="I100" s="13">
        <v>30</v>
      </c>
      <c r="J100" s="45">
        <v>30</v>
      </c>
      <c r="K100" s="45">
        <v>0</v>
      </c>
      <c r="L100" s="45">
        <v>30</v>
      </c>
      <c r="M100" s="45">
        <v>0</v>
      </c>
      <c r="N100" s="45">
        <v>0</v>
      </c>
      <c r="O100" s="45">
        <v>0</v>
      </c>
      <c r="P100" s="45">
        <v>0</v>
      </c>
      <c r="Q100" s="45">
        <v>0</v>
      </c>
      <c r="R100" s="45">
        <v>0</v>
      </c>
      <c r="S100" s="45">
        <v>0</v>
      </c>
      <c r="T100" s="45">
        <v>0</v>
      </c>
      <c r="U100" s="160">
        <v>0</v>
      </c>
      <c r="V100" s="130">
        <f t="shared" si="11"/>
        <v>30</v>
      </c>
      <c r="W100" s="42"/>
    </row>
    <row r="101" spans="1:23" s="15" customFormat="1" ht="71.25" x14ac:dyDescent="0.2">
      <c r="A101" s="18">
        <v>84</v>
      </c>
      <c r="B101" s="10">
        <v>132704</v>
      </c>
      <c r="C101" s="43" t="s">
        <v>202</v>
      </c>
      <c r="D101" s="43" t="s">
        <v>124</v>
      </c>
      <c r="E101" s="44">
        <v>109100</v>
      </c>
      <c r="F101" s="44">
        <v>4620</v>
      </c>
      <c r="G101" s="44">
        <v>4620</v>
      </c>
      <c r="H101" s="43">
        <v>227</v>
      </c>
      <c r="I101" s="13">
        <v>31</v>
      </c>
      <c r="J101" s="45">
        <v>1</v>
      </c>
      <c r="K101" s="45">
        <v>0</v>
      </c>
      <c r="L101" s="45">
        <v>0</v>
      </c>
      <c r="M101" s="45">
        <v>1</v>
      </c>
      <c r="N101" s="45">
        <v>0</v>
      </c>
      <c r="O101" s="45">
        <v>0</v>
      </c>
      <c r="P101" s="45">
        <v>0</v>
      </c>
      <c r="Q101" s="45">
        <v>0</v>
      </c>
      <c r="R101" s="45">
        <v>0</v>
      </c>
      <c r="S101" s="45">
        <v>0</v>
      </c>
      <c r="T101" s="45">
        <v>0</v>
      </c>
      <c r="U101" s="160">
        <v>0</v>
      </c>
      <c r="V101" s="130">
        <f t="shared" si="11"/>
        <v>1</v>
      </c>
      <c r="W101" s="42"/>
    </row>
    <row r="102" spans="1:23" s="15" customFormat="1" ht="71.25" x14ac:dyDescent="0.2">
      <c r="A102" s="18">
        <v>85</v>
      </c>
      <c r="B102" s="10">
        <v>132705</v>
      </c>
      <c r="C102" s="43" t="s">
        <v>203</v>
      </c>
      <c r="D102" s="43" t="s">
        <v>124</v>
      </c>
      <c r="E102" s="44">
        <v>38935</v>
      </c>
      <c r="F102" s="44">
        <v>3300</v>
      </c>
      <c r="G102" s="44">
        <v>3300</v>
      </c>
      <c r="H102" s="43">
        <v>76</v>
      </c>
      <c r="I102" s="13">
        <v>11</v>
      </c>
      <c r="J102" s="45">
        <v>11</v>
      </c>
      <c r="K102" s="45">
        <v>0</v>
      </c>
      <c r="L102" s="45">
        <v>0</v>
      </c>
      <c r="M102" s="45">
        <v>11</v>
      </c>
      <c r="N102" s="45">
        <v>0</v>
      </c>
      <c r="O102" s="45">
        <v>0</v>
      </c>
      <c r="P102" s="45">
        <v>0</v>
      </c>
      <c r="Q102" s="45">
        <v>0</v>
      </c>
      <c r="R102" s="45">
        <v>0</v>
      </c>
      <c r="S102" s="45">
        <v>0</v>
      </c>
      <c r="T102" s="45">
        <v>0</v>
      </c>
      <c r="U102" s="160">
        <v>0</v>
      </c>
      <c r="V102" s="130">
        <f t="shared" si="11"/>
        <v>11</v>
      </c>
      <c r="W102" s="42"/>
    </row>
    <row r="103" spans="1:23" s="15" customFormat="1" ht="71.25" x14ac:dyDescent="0.2">
      <c r="A103" s="18">
        <v>86</v>
      </c>
      <c r="B103" s="10">
        <v>132707</v>
      </c>
      <c r="C103" s="43" t="s">
        <v>204</v>
      </c>
      <c r="D103" s="43" t="s">
        <v>124</v>
      </c>
      <c r="E103" s="44">
        <v>48579</v>
      </c>
      <c r="F103" s="44">
        <v>6400</v>
      </c>
      <c r="G103" s="44">
        <v>6400</v>
      </c>
      <c r="H103" s="43">
        <v>139</v>
      </c>
      <c r="I103" s="13">
        <v>14</v>
      </c>
      <c r="J103" s="45">
        <v>14</v>
      </c>
      <c r="K103" s="45">
        <v>0</v>
      </c>
      <c r="L103" s="45">
        <v>0</v>
      </c>
      <c r="M103" s="45">
        <v>14</v>
      </c>
      <c r="N103" s="45">
        <v>0</v>
      </c>
      <c r="O103" s="45">
        <v>0</v>
      </c>
      <c r="P103" s="45">
        <v>0</v>
      </c>
      <c r="Q103" s="45">
        <v>0</v>
      </c>
      <c r="R103" s="45">
        <v>0</v>
      </c>
      <c r="S103" s="45">
        <v>0</v>
      </c>
      <c r="T103" s="45">
        <v>0</v>
      </c>
      <c r="U103" s="160">
        <v>0</v>
      </c>
      <c r="V103" s="130">
        <f t="shared" si="11"/>
        <v>14</v>
      </c>
      <c r="W103" s="42"/>
    </row>
    <row r="104" spans="1:23" s="15" customFormat="1" ht="71.25" x14ac:dyDescent="0.2">
      <c r="A104" s="18">
        <v>87</v>
      </c>
      <c r="B104" s="10">
        <v>132709</v>
      </c>
      <c r="C104" s="43" t="s">
        <v>205</v>
      </c>
      <c r="D104" s="43" t="s">
        <v>124</v>
      </c>
      <c r="E104" s="44">
        <v>197171</v>
      </c>
      <c r="F104" s="44">
        <v>58234</v>
      </c>
      <c r="G104" s="44">
        <v>58233.54</v>
      </c>
      <c r="H104" s="43">
        <v>139</v>
      </c>
      <c r="I104" s="13">
        <v>57</v>
      </c>
      <c r="J104" s="45">
        <v>1</v>
      </c>
      <c r="K104" s="45">
        <v>0</v>
      </c>
      <c r="L104" s="45">
        <v>0</v>
      </c>
      <c r="M104" s="45">
        <v>1</v>
      </c>
      <c r="N104" s="45">
        <v>0</v>
      </c>
      <c r="O104" s="45">
        <v>0</v>
      </c>
      <c r="P104" s="45">
        <v>0</v>
      </c>
      <c r="Q104" s="45">
        <v>0</v>
      </c>
      <c r="R104" s="45">
        <v>0</v>
      </c>
      <c r="S104" s="45">
        <v>0</v>
      </c>
      <c r="T104" s="45">
        <v>0</v>
      </c>
      <c r="U104" s="160">
        <v>0</v>
      </c>
      <c r="V104" s="130">
        <f t="shared" si="11"/>
        <v>1</v>
      </c>
      <c r="W104" s="42"/>
    </row>
    <row r="105" spans="1:23" s="15" customFormat="1" ht="71.25" x14ac:dyDescent="0.2">
      <c r="A105" s="18">
        <v>88</v>
      </c>
      <c r="B105" s="10">
        <v>132710</v>
      </c>
      <c r="C105" s="43" t="s">
        <v>206</v>
      </c>
      <c r="D105" s="43" t="s">
        <v>124</v>
      </c>
      <c r="E105" s="44">
        <v>807432</v>
      </c>
      <c r="F105" s="44">
        <v>103089</v>
      </c>
      <c r="G105" s="44">
        <v>103088.7</v>
      </c>
      <c r="H105" s="43">
        <v>761</v>
      </c>
      <c r="I105" s="13">
        <v>232</v>
      </c>
      <c r="J105" s="45">
        <v>1</v>
      </c>
      <c r="K105" s="45">
        <v>0</v>
      </c>
      <c r="L105" s="45">
        <v>0</v>
      </c>
      <c r="M105" s="45">
        <v>1</v>
      </c>
      <c r="N105" s="45">
        <v>0</v>
      </c>
      <c r="O105" s="45">
        <v>0</v>
      </c>
      <c r="P105" s="45">
        <v>0</v>
      </c>
      <c r="Q105" s="45">
        <v>0</v>
      </c>
      <c r="R105" s="45">
        <v>0</v>
      </c>
      <c r="S105" s="45">
        <v>0</v>
      </c>
      <c r="T105" s="45">
        <v>0</v>
      </c>
      <c r="U105" s="160">
        <v>0</v>
      </c>
      <c r="V105" s="130">
        <f t="shared" si="11"/>
        <v>1</v>
      </c>
      <c r="W105" s="42"/>
    </row>
    <row r="106" spans="1:23" s="15" customFormat="1" ht="57" x14ac:dyDescent="0.2">
      <c r="A106" s="18">
        <v>89</v>
      </c>
      <c r="B106" s="10">
        <v>132716</v>
      </c>
      <c r="C106" s="43" t="s">
        <v>207</v>
      </c>
      <c r="D106" s="43" t="s">
        <v>124</v>
      </c>
      <c r="E106" s="44">
        <v>217213</v>
      </c>
      <c r="F106" s="44">
        <v>89926</v>
      </c>
      <c r="G106" s="44">
        <v>89925.27</v>
      </c>
      <c r="H106" s="43">
        <v>281</v>
      </c>
      <c r="I106" s="13">
        <v>63</v>
      </c>
      <c r="J106" s="45">
        <v>62</v>
      </c>
      <c r="K106" s="45">
        <v>0</v>
      </c>
      <c r="L106" s="45">
        <v>0</v>
      </c>
      <c r="M106" s="45">
        <v>0</v>
      </c>
      <c r="N106" s="45">
        <v>0</v>
      </c>
      <c r="O106" s="45">
        <v>58.83</v>
      </c>
      <c r="P106" s="45">
        <v>0</v>
      </c>
      <c r="Q106" s="45">
        <v>3.17</v>
      </c>
      <c r="R106" s="45">
        <v>0</v>
      </c>
      <c r="S106" s="45">
        <v>0</v>
      </c>
      <c r="T106" s="45">
        <v>0</v>
      </c>
      <c r="U106" s="160">
        <v>0</v>
      </c>
      <c r="V106" s="130">
        <f t="shared" si="11"/>
        <v>62</v>
      </c>
      <c r="W106" s="42"/>
    </row>
    <row r="107" spans="1:23" s="15" customFormat="1" ht="57" x14ac:dyDescent="0.2">
      <c r="A107" s="18">
        <v>90</v>
      </c>
      <c r="B107" s="10">
        <v>133256</v>
      </c>
      <c r="C107" s="43" t="s">
        <v>208</v>
      </c>
      <c r="D107" s="43" t="s">
        <v>124</v>
      </c>
      <c r="E107" s="44">
        <v>0</v>
      </c>
      <c r="F107" s="44">
        <v>51737</v>
      </c>
      <c r="G107" s="44">
        <v>51736.15</v>
      </c>
      <c r="H107" s="43">
        <v>486</v>
      </c>
      <c r="I107" s="13">
        <v>486</v>
      </c>
      <c r="J107" s="45">
        <v>1</v>
      </c>
      <c r="K107" s="45">
        <v>0</v>
      </c>
      <c r="L107" s="45">
        <v>0</v>
      </c>
      <c r="M107" s="45">
        <v>1</v>
      </c>
      <c r="N107" s="45">
        <v>0</v>
      </c>
      <c r="O107" s="45">
        <v>0</v>
      </c>
      <c r="P107" s="45">
        <v>0</v>
      </c>
      <c r="Q107" s="45">
        <v>0</v>
      </c>
      <c r="R107" s="45">
        <v>0</v>
      </c>
      <c r="S107" s="45">
        <v>0</v>
      </c>
      <c r="T107" s="45">
        <v>0</v>
      </c>
      <c r="U107" s="160">
        <v>0</v>
      </c>
      <c r="V107" s="130">
        <f t="shared" si="11"/>
        <v>1</v>
      </c>
      <c r="W107" s="42"/>
    </row>
    <row r="108" spans="1:23" s="15" customFormat="1" ht="71.25" x14ac:dyDescent="0.2">
      <c r="A108" s="18">
        <v>91</v>
      </c>
      <c r="B108" s="10">
        <v>132725</v>
      </c>
      <c r="C108" s="43" t="s">
        <v>209</v>
      </c>
      <c r="D108" s="43" t="s">
        <v>124</v>
      </c>
      <c r="E108" s="44">
        <v>204827</v>
      </c>
      <c r="F108" s="44">
        <v>137015</v>
      </c>
      <c r="G108" s="44">
        <v>137014.34</v>
      </c>
      <c r="H108" s="43">
        <v>323</v>
      </c>
      <c r="I108" s="13">
        <v>58</v>
      </c>
      <c r="J108" s="45">
        <v>58</v>
      </c>
      <c r="K108" s="45">
        <v>0</v>
      </c>
      <c r="L108" s="45">
        <v>0</v>
      </c>
      <c r="M108" s="45">
        <v>0</v>
      </c>
      <c r="N108" s="45">
        <v>0</v>
      </c>
      <c r="O108" s="45">
        <v>59</v>
      </c>
      <c r="P108" s="45">
        <v>0</v>
      </c>
      <c r="Q108" s="45">
        <v>0</v>
      </c>
      <c r="R108" s="45">
        <v>0</v>
      </c>
      <c r="S108" s="45">
        <v>0</v>
      </c>
      <c r="T108" s="45">
        <v>0</v>
      </c>
      <c r="U108" s="160">
        <v>0</v>
      </c>
      <c r="V108" s="130">
        <f t="shared" si="11"/>
        <v>59</v>
      </c>
      <c r="W108" s="42"/>
    </row>
    <row r="109" spans="1:23" s="15" customFormat="1" ht="85.5" x14ac:dyDescent="0.2">
      <c r="A109" s="18">
        <v>92</v>
      </c>
      <c r="B109" s="10">
        <v>132727</v>
      </c>
      <c r="C109" s="43" t="s">
        <v>210</v>
      </c>
      <c r="D109" s="43" t="s">
        <v>124</v>
      </c>
      <c r="E109" s="44">
        <v>564455</v>
      </c>
      <c r="F109" s="44">
        <v>4019</v>
      </c>
      <c r="G109" s="44">
        <v>4018.97</v>
      </c>
      <c r="H109" s="43">
        <v>215</v>
      </c>
      <c r="I109" s="13">
        <v>161</v>
      </c>
      <c r="J109" s="45">
        <v>161</v>
      </c>
      <c r="K109" s="45">
        <v>0</v>
      </c>
      <c r="L109" s="45">
        <v>161</v>
      </c>
      <c r="M109" s="45">
        <v>0</v>
      </c>
      <c r="N109" s="45">
        <v>0</v>
      </c>
      <c r="O109" s="45">
        <v>0</v>
      </c>
      <c r="P109" s="45">
        <v>0</v>
      </c>
      <c r="Q109" s="45">
        <v>0</v>
      </c>
      <c r="R109" s="45">
        <v>0</v>
      </c>
      <c r="S109" s="45">
        <v>0</v>
      </c>
      <c r="T109" s="45">
        <v>0</v>
      </c>
      <c r="U109" s="160">
        <v>0</v>
      </c>
      <c r="V109" s="130">
        <f t="shared" si="11"/>
        <v>161</v>
      </c>
      <c r="W109" s="42"/>
    </row>
    <row r="110" spans="1:23" s="15" customFormat="1" ht="57" x14ac:dyDescent="0.2">
      <c r="A110" s="18">
        <v>93</v>
      </c>
      <c r="B110" s="10">
        <v>132728</v>
      </c>
      <c r="C110" s="43" t="s">
        <v>211</v>
      </c>
      <c r="D110" s="43" t="s">
        <v>124</v>
      </c>
      <c r="E110" s="44">
        <v>207318</v>
      </c>
      <c r="F110" s="44">
        <v>2198</v>
      </c>
      <c r="G110" s="44">
        <v>2197.0700000000002</v>
      </c>
      <c r="H110" s="43">
        <v>109</v>
      </c>
      <c r="I110" s="13">
        <v>59</v>
      </c>
      <c r="J110" s="45">
        <v>59</v>
      </c>
      <c r="K110" s="45">
        <v>0</v>
      </c>
      <c r="L110" s="45">
        <v>59</v>
      </c>
      <c r="M110" s="45">
        <v>0</v>
      </c>
      <c r="N110" s="45">
        <v>0</v>
      </c>
      <c r="O110" s="45">
        <v>0</v>
      </c>
      <c r="P110" s="45">
        <v>0</v>
      </c>
      <c r="Q110" s="45">
        <v>0</v>
      </c>
      <c r="R110" s="45">
        <v>0</v>
      </c>
      <c r="S110" s="45">
        <v>0</v>
      </c>
      <c r="T110" s="45">
        <v>0</v>
      </c>
      <c r="U110" s="160">
        <v>0</v>
      </c>
      <c r="V110" s="130">
        <f t="shared" si="11"/>
        <v>59</v>
      </c>
      <c r="W110" s="42"/>
    </row>
    <row r="111" spans="1:23" s="15" customFormat="1" ht="71.25" x14ac:dyDescent="0.2">
      <c r="A111" s="18">
        <v>94</v>
      </c>
      <c r="B111" s="10">
        <v>132732</v>
      </c>
      <c r="C111" s="43" t="s">
        <v>212</v>
      </c>
      <c r="D111" s="43" t="s">
        <v>124</v>
      </c>
      <c r="E111" s="44">
        <v>1948009</v>
      </c>
      <c r="F111" s="44">
        <v>282973</v>
      </c>
      <c r="G111" s="44">
        <v>0</v>
      </c>
      <c r="H111" s="43">
        <v>616</v>
      </c>
      <c r="I111" s="13">
        <v>556</v>
      </c>
      <c r="J111" s="45">
        <v>601.24</v>
      </c>
      <c r="K111" s="45">
        <v>0</v>
      </c>
      <c r="L111" s="45">
        <v>0</v>
      </c>
      <c r="M111" s="45">
        <v>0</v>
      </c>
      <c r="N111" s="45">
        <v>0</v>
      </c>
      <c r="O111" s="45">
        <v>150.59</v>
      </c>
      <c r="P111" s="45">
        <v>0</v>
      </c>
      <c r="Q111" s="45">
        <v>0</v>
      </c>
      <c r="R111" s="45">
        <v>0</v>
      </c>
      <c r="S111" s="45">
        <v>0</v>
      </c>
      <c r="T111" s="45">
        <v>0</v>
      </c>
      <c r="U111" s="160">
        <v>0</v>
      </c>
      <c r="V111" s="130">
        <f t="shared" si="11"/>
        <v>150.59</v>
      </c>
      <c r="W111" s="42"/>
    </row>
    <row r="112" spans="1:23" s="15" customFormat="1" ht="71.25" x14ac:dyDescent="0.2">
      <c r="A112" s="18">
        <v>95</v>
      </c>
      <c r="B112" s="10">
        <v>133243</v>
      </c>
      <c r="C112" s="43" t="s">
        <v>213</v>
      </c>
      <c r="D112" s="43" t="s">
        <v>124</v>
      </c>
      <c r="E112" s="44">
        <v>228377</v>
      </c>
      <c r="F112" s="44">
        <v>228377</v>
      </c>
      <c r="G112" s="44">
        <v>0</v>
      </c>
      <c r="H112" s="43">
        <v>65</v>
      </c>
      <c r="I112" s="13">
        <v>65</v>
      </c>
      <c r="J112" s="45">
        <v>65.09</v>
      </c>
      <c r="K112" s="45">
        <v>0</v>
      </c>
      <c r="L112" s="45">
        <v>65</v>
      </c>
      <c r="M112" s="45">
        <v>0</v>
      </c>
      <c r="N112" s="45">
        <v>0</v>
      </c>
      <c r="O112" s="45">
        <v>0</v>
      </c>
      <c r="P112" s="45">
        <v>0</v>
      </c>
      <c r="Q112" s="45">
        <v>0</v>
      </c>
      <c r="R112" s="45">
        <v>0</v>
      </c>
      <c r="S112" s="45">
        <v>0</v>
      </c>
      <c r="T112" s="45">
        <v>0</v>
      </c>
      <c r="U112" s="160">
        <v>0</v>
      </c>
      <c r="V112" s="130">
        <f t="shared" si="11"/>
        <v>65</v>
      </c>
      <c r="W112" s="42"/>
    </row>
    <row r="113" spans="1:23" s="15" customFormat="1" ht="114" x14ac:dyDescent="0.2">
      <c r="A113" s="18">
        <v>96</v>
      </c>
      <c r="B113" s="10">
        <v>133287</v>
      </c>
      <c r="C113" s="43" t="s">
        <v>214</v>
      </c>
      <c r="D113" s="43" t="s">
        <v>124</v>
      </c>
      <c r="E113" s="44">
        <v>111833</v>
      </c>
      <c r="F113" s="44">
        <v>1822</v>
      </c>
      <c r="G113" s="44">
        <v>1821.43</v>
      </c>
      <c r="H113" s="43">
        <v>50</v>
      </c>
      <c r="I113" s="13">
        <v>32</v>
      </c>
      <c r="J113" s="45">
        <v>32</v>
      </c>
      <c r="K113" s="45">
        <v>0</v>
      </c>
      <c r="L113" s="45">
        <v>32</v>
      </c>
      <c r="M113" s="45">
        <v>0</v>
      </c>
      <c r="N113" s="45">
        <v>0</v>
      </c>
      <c r="O113" s="45">
        <v>0</v>
      </c>
      <c r="P113" s="45">
        <v>0</v>
      </c>
      <c r="Q113" s="45">
        <v>0</v>
      </c>
      <c r="R113" s="45">
        <v>0</v>
      </c>
      <c r="S113" s="45">
        <v>0</v>
      </c>
      <c r="T113" s="45">
        <v>0</v>
      </c>
      <c r="U113" s="160">
        <v>0</v>
      </c>
      <c r="V113" s="130">
        <f t="shared" si="11"/>
        <v>32</v>
      </c>
      <c r="W113" s="42"/>
    </row>
    <row r="114" spans="1:23" s="15" customFormat="1" ht="71.25" x14ac:dyDescent="0.2">
      <c r="A114" s="18">
        <v>97</v>
      </c>
      <c r="B114" s="10">
        <v>133378</v>
      </c>
      <c r="C114" s="43" t="s">
        <v>215</v>
      </c>
      <c r="D114" s="43" t="s">
        <v>124</v>
      </c>
      <c r="E114" s="44">
        <v>68160</v>
      </c>
      <c r="F114" s="44">
        <v>42400</v>
      </c>
      <c r="G114" s="44">
        <v>0</v>
      </c>
      <c r="H114" s="43">
        <v>299</v>
      </c>
      <c r="I114" s="13">
        <v>20</v>
      </c>
      <c r="J114" s="45">
        <v>29.33</v>
      </c>
      <c r="K114" s="45">
        <v>0</v>
      </c>
      <c r="L114" s="45">
        <v>0</v>
      </c>
      <c r="M114" s="45">
        <v>0</v>
      </c>
      <c r="N114" s="45">
        <v>0</v>
      </c>
      <c r="O114" s="45">
        <v>17.91</v>
      </c>
      <c r="P114" s="45">
        <v>0</v>
      </c>
      <c r="Q114" s="45">
        <v>0</v>
      </c>
      <c r="R114" s="45">
        <v>0</v>
      </c>
      <c r="S114" s="45">
        <v>0</v>
      </c>
      <c r="T114" s="45">
        <v>0</v>
      </c>
      <c r="U114" s="160">
        <v>0</v>
      </c>
      <c r="V114" s="130">
        <f t="shared" si="11"/>
        <v>17.91</v>
      </c>
      <c r="W114" s="42"/>
    </row>
    <row r="115" spans="1:23" s="15" customFormat="1" ht="57" x14ac:dyDescent="0.2">
      <c r="A115" s="18">
        <v>98</v>
      </c>
      <c r="B115" s="10">
        <v>133673</v>
      </c>
      <c r="C115" s="43" t="s">
        <v>216</v>
      </c>
      <c r="D115" s="43" t="s">
        <v>124</v>
      </c>
      <c r="E115" s="44">
        <v>1132582</v>
      </c>
      <c r="F115" s="44">
        <v>985807</v>
      </c>
      <c r="G115" s="44">
        <v>534085.43000000005</v>
      </c>
      <c r="H115" s="43">
        <v>310</v>
      </c>
      <c r="I115" s="13">
        <v>310</v>
      </c>
      <c r="J115" s="45">
        <v>484.19</v>
      </c>
      <c r="K115" s="45">
        <v>0</v>
      </c>
      <c r="L115" s="45">
        <v>55</v>
      </c>
      <c r="M115" s="45">
        <v>0</v>
      </c>
      <c r="N115" s="45">
        <v>0</v>
      </c>
      <c r="O115" s="45">
        <v>27.05</v>
      </c>
      <c r="P115" s="45">
        <v>0</v>
      </c>
      <c r="Q115" s="45">
        <v>0</v>
      </c>
      <c r="R115" s="45">
        <v>0</v>
      </c>
      <c r="S115" s="45">
        <v>0</v>
      </c>
      <c r="T115" s="45">
        <v>0</v>
      </c>
      <c r="U115" s="160">
        <v>0</v>
      </c>
      <c r="V115" s="130">
        <f t="shared" si="11"/>
        <v>82.05</v>
      </c>
      <c r="W115" s="42"/>
    </row>
    <row r="116" spans="1:23" s="15" customFormat="1" ht="85.5" x14ac:dyDescent="0.2">
      <c r="A116" s="18">
        <v>99</v>
      </c>
      <c r="B116" s="10">
        <v>133674</v>
      </c>
      <c r="C116" s="43" t="s">
        <v>217</v>
      </c>
      <c r="D116" s="43" t="s">
        <v>124</v>
      </c>
      <c r="E116" s="44">
        <v>503066</v>
      </c>
      <c r="F116" s="44">
        <v>141120</v>
      </c>
      <c r="G116" s="44">
        <v>0</v>
      </c>
      <c r="H116" s="43">
        <v>143</v>
      </c>
      <c r="I116" s="13">
        <v>143</v>
      </c>
      <c r="J116" s="45">
        <v>195.09</v>
      </c>
      <c r="K116" s="45">
        <v>0</v>
      </c>
      <c r="L116" s="45">
        <v>108</v>
      </c>
      <c r="M116" s="45">
        <v>0</v>
      </c>
      <c r="N116" s="45">
        <v>0</v>
      </c>
      <c r="O116" s="45">
        <v>0</v>
      </c>
      <c r="P116" s="45">
        <v>0</v>
      </c>
      <c r="Q116" s="45">
        <v>0</v>
      </c>
      <c r="R116" s="45">
        <v>0</v>
      </c>
      <c r="S116" s="45">
        <v>0</v>
      </c>
      <c r="T116" s="45">
        <v>0</v>
      </c>
      <c r="U116" s="160">
        <v>0</v>
      </c>
      <c r="V116" s="130">
        <f t="shared" si="11"/>
        <v>108</v>
      </c>
      <c r="W116" s="42"/>
    </row>
    <row r="117" spans="1:23" s="15" customFormat="1" ht="71.25" x14ac:dyDescent="0.2">
      <c r="A117" s="18">
        <v>100</v>
      </c>
      <c r="B117" s="10">
        <v>133678</v>
      </c>
      <c r="C117" s="43" t="s">
        <v>218</v>
      </c>
      <c r="D117" s="43" t="s">
        <v>124</v>
      </c>
      <c r="E117" s="44">
        <v>84747</v>
      </c>
      <c r="F117" s="44">
        <v>25663</v>
      </c>
      <c r="G117" s="44">
        <v>0</v>
      </c>
      <c r="H117" s="43">
        <v>90</v>
      </c>
      <c r="I117" s="13">
        <v>24</v>
      </c>
      <c r="J117" s="45">
        <v>33.65</v>
      </c>
      <c r="K117" s="45">
        <v>0</v>
      </c>
      <c r="L117" s="45">
        <v>21</v>
      </c>
      <c r="M117" s="45">
        <v>0</v>
      </c>
      <c r="N117" s="45">
        <v>0</v>
      </c>
      <c r="O117" s="45">
        <v>0.22</v>
      </c>
      <c r="P117" s="45">
        <v>0</v>
      </c>
      <c r="Q117" s="45">
        <v>0</v>
      </c>
      <c r="R117" s="45">
        <v>0</v>
      </c>
      <c r="S117" s="45">
        <v>0</v>
      </c>
      <c r="T117" s="45">
        <v>0</v>
      </c>
      <c r="U117" s="160">
        <v>0</v>
      </c>
      <c r="V117" s="130">
        <f t="shared" si="11"/>
        <v>21.22</v>
      </c>
      <c r="W117" s="42"/>
    </row>
    <row r="118" spans="1:23" s="15" customFormat="1" ht="57" x14ac:dyDescent="0.2">
      <c r="A118" s="18">
        <v>101</v>
      </c>
      <c r="B118" s="10">
        <v>135234</v>
      </c>
      <c r="C118" s="43" t="s">
        <v>219</v>
      </c>
      <c r="D118" s="43" t="s">
        <v>124</v>
      </c>
      <c r="E118" s="44">
        <v>572347</v>
      </c>
      <c r="F118" s="44">
        <v>8359</v>
      </c>
      <c r="G118" s="44">
        <v>0</v>
      </c>
      <c r="H118" s="43">
        <v>355</v>
      </c>
      <c r="I118" s="13">
        <v>164</v>
      </c>
      <c r="J118" s="45">
        <v>164</v>
      </c>
      <c r="K118" s="45">
        <v>0</v>
      </c>
      <c r="L118" s="45">
        <v>164</v>
      </c>
      <c r="M118" s="45">
        <v>0</v>
      </c>
      <c r="N118" s="45">
        <v>0</v>
      </c>
      <c r="O118" s="45">
        <v>0</v>
      </c>
      <c r="P118" s="45">
        <v>0</v>
      </c>
      <c r="Q118" s="45">
        <v>0</v>
      </c>
      <c r="R118" s="45">
        <v>0</v>
      </c>
      <c r="S118" s="45">
        <v>0</v>
      </c>
      <c r="T118" s="45">
        <v>0</v>
      </c>
      <c r="U118" s="160">
        <v>0</v>
      </c>
      <c r="V118" s="130">
        <f t="shared" si="11"/>
        <v>164</v>
      </c>
      <c r="W118" s="42"/>
    </row>
    <row r="119" spans="1:23" s="15" customFormat="1" ht="71.25" x14ac:dyDescent="0.2">
      <c r="A119" s="18">
        <v>102</v>
      </c>
      <c r="B119" s="10">
        <v>138137</v>
      </c>
      <c r="C119" s="43" t="s">
        <v>220</v>
      </c>
      <c r="D119" s="43" t="s">
        <v>124</v>
      </c>
      <c r="E119" s="44">
        <v>1929057</v>
      </c>
      <c r="F119" s="44">
        <v>47961</v>
      </c>
      <c r="G119" s="44">
        <v>47960.71</v>
      </c>
      <c r="H119" s="43">
        <v>551</v>
      </c>
      <c r="I119" s="13">
        <v>551</v>
      </c>
      <c r="J119" s="45">
        <v>551</v>
      </c>
      <c r="K119" s="45">
        <v>0</v>
      </c>
      <c r="L119" s="45">
        <v>551</v>
      </c>
      <c r="M119" s="45">
        <v>0</v>
      </c>
      <c r="N119" s="45">
        <v>0</v>
      </c>
      <c r="O119" s="45">
        <v>0</v>
      </c>
      <c r="P119" s="45">
        <v>0</v>
      </c>
      <c r="Q119" s="45">
        <v>0</v>
      </c>
      <c r="R119" s="45">
        <v>0</v>
      </c>
      <c r="S119" s="45">
        <v>0</v>
      </c>
      <c r="T119" s="45">
        <v>0</v>
      </c>
      <c r="U119" s="160">
        <v>0</v>
      </c>
      <c r="V119" s="130">
        <f t="shared" si="11"/>
        <v>551</v>
      </c>
      <c r="W119" s="42"/>
    </row>
    <row r="120" spans="1:23" s="15" customFormat="1" ht="42.75" x14ac:dyDescent="0.2">
      <c r="A120" s="18">
        <v>103</v>
      </c>
      <c r="B120" s="10">
        <v>138220</v>
      </c>
      <c r="C120" s="43" t="s">
        <v>221</v>
      </c>
      <c r="D120" s="43" t="s">
        <v>124</v>
      </c>
      <c r="E120" s="44">
        <v>2399503</v>
      </c>
      <c r="F120" s="44">
        <v>610912</v>
      </c>
      <c r="G120" s="44">
        <v>610909.31999999995</v>
      </c>
      <c r="H120" s="43">
        <v>806</v>
      </c>
      <c r="I120" s="13">
        <v>686</v>
      </c>
      <c r="J120" s="45">
        <v>686</v>
      </c>
      <c r="K120" s="45">
        <v>0</v>
      </c>
      <c r="L120" s="45">
        <v>686</v>
      </c>
      <c r="M120" s="45">
        <v>0</v>
      </c>
      <c r="N120" s="45">
        <v>0</v>
      </c>
      <c r="O120" s="45">
        <v>0</v>
      </c>
      <c r="P120" s="45">
        <v>0</v>
      </c>
      <c r="Q120" s="45">
        <v>0</v>
      </c>
      <c r="R120" s="45">
        <v>0</v>
      </c>
      <c r="S120" s="45">
        <v>0</v>
      </c>
      <c r="T120" s="45">
        <v>0</v>
      </c>
      <c r="U120" s="160">
        <v>0</v>
      </c>
      <c r="V120" s="130">
        <f t="shared" si="11"/>
        <v>686</v>
      </c>
      <c r="W120" s="42"/>
    </row>
    <row r="121" spans="1:23" s="15" customFormat="1" ht="57" x14ac:dyDescent="0.2">
      <c r="A121" s="18">
        <v>104</v>
      </c>
      <c r="B121" s="10">
        <v>131684</v>
      </c>
      <c r="C121" s="43" t="s">
        <v>275</v>
      </c>
      <c r="D121" s="43" t="s">
        <v>124</v>
      </c>
      <c r="E121" s="44">
        <v>0</v>
      </c>
      <c r="F121" s="44">
        <v>30282</v>
      </c>
      <c r="G121" s="44">
        <v>0</v>
      </c>
      <c r="H121" s="43">
        <v>85</v>
      </c>
      <c r="I121" s="13">
        <v>85</v>
      </c>
      <c r="J121" s="45">
        <v>9.26</v>
      </c>
      <c r="K121" s="45">
        <v>0</v>
      </c>
      <c r="L121" s="45">
        <v>0</v>
      </c>
      <c r="M121" s="45">
        <v>0</v>
      </c>
      <c r="N121" s="45">
        <v>0</v>
      </c>
      <c r="O121" s="45">
        <v>9.01</v>
      </c>
      <c r="P121" s="45">
        <v>0</v>
      </c>
      <c r="Q121" s="45">
        <v>0.25</v>
      </c>
      <c r="R121" s="45">
        <v>0</v>
      </c>
      <c r="S121" s="45">
        <v>0</v>
      </c>
      <c r="T121" s="45">
        <v>0</v>
      </c>
      <c r="U121" s="160">
        <v>0</v>
      </c>
      <c r="V121" s="130">
        <f t="shared" si="11"/>
        <v>9.26</v>
      </c>
      <c r="W121" s="42"/>
    </row>
    <row r="122" spans="1:23" s="15" customFormat="1" ht="57" x14ac:dyDescent="0.2">
      <c r="A122" s="18">
        <v>105</v>
      </c>
      <c r="B122" s="10">
        <v>131686</v>
      </c>
      <c r="C122" s="43" t="s">
        <v>276</v>
      </c>
      <c r="D122" s="43" t="s">
        <v>124</v>
      </c>
      <c r="E122" s="44">
        <v>0</v>
      </c>
      <c r="F122" s="44">
        <v>41371</v>
      </c>
      <c r="G122" s="44">
        <v>0</v>
      </c>
      <c r="H122" s="43">
        <v>145</v>
      </c>
      <c r="I122" s="13">
        <v>145</v>
      </c>
      <c r="J122" s="45">
        <v>24.18</v>
      </c>
      <c r="K122" s="45">
        <v>0</v>
      </c>
      <c r="L122" s="45">
        <v>0</v>
      </c>
      <c r="M122" s="45">
        <v>0</v>
      </c>
      <c r="N122" s="45">
        <v>0</v>
      </c>
      <c r="O122" s="45">
        <v>11.18</v>
      </c>
      <c r="P122" s="45">
        <v>0</v>
      </c>
      <c r="Q122" s="45">
        <v>0.18</v>
      </c>
      <c r="R122" s="45">
        <v>0</v>
      </c>
      <c r="S122" s="45">
        <v>0</v>
      </c>
      <c r="T122" s="45">
        <v>0</v>
      </c>
      <c r="U122" s="160">
        <v>0</v>
      </c>
      <c r="V122" s="130">
        <f t="shared" si="11"/>
        <v>11.36</v>
      </c>
      <c r="W122" s="42"/>
    </row>
    <row r="123" spans="1:23" s="15" customFormat="1" ht="57" x14ac:dyDescent="0.2">
      <c r="A123" s="18">
        <v>106</v>
      </c>
      <c r="B123" s="10">
        <v>131699</v>
      </c>
      <c r="C123" s="43" t="s">
        <v>277</v>
      </c>
      <c r="D123" s="43" t="s">
        <v>124</v>
      </c>
      <c r="E123" s="44">
        <v>0</v>
      </c>
      <c r="F123" s="44">
        <v>302941</v>
      </c>
      <c r="G123" s="44">
        <v>0</v>
      </c>
      <c r="H123" s="43">
        <v>249</v>
      </c>
      <c r="I123" s="13">
        <v>249</v>
      </c>
      <c r="J123" s="45">
        <v>177.59</v>
      </c>
      <c r="K123" s="45">
        <v>0</v>
      </c>
      <c r="L123" s="45">
        <v>0</v>
      </c>
      <c r="M123" s="45">
        <v>0</v>
      </c>
      <c r="N123" s="45">
        <v>0</v>
      </c>
      <c r="O123" s="45">
        <v>82.41</v>
      </c>
      <c r="P123" s="45">
        <v>0</v>
      </c>
      <c r="Q123" s="45">
        <v>0</v>
      </c>
      <c r="R123" s="45">
        <v>0</v>
      </c>
      <c r="S123" s="45">
        <v>0</v>
      </c>
      <c r="T123" s="45">
        <v>0</v>
      </c>
      <c r="U123" s="160">
        <v>0</v>
      </c>
      <c r="V123" s="130">
        <f t="shared" si="11"/>
        <v>82.41</v>
      </c>
      <c r="W123" s="42"/>
    </row>
    <row r="124" spans="1:23" s="15" customFormat="1" ht="57" x14ac:dyDescent="0.2">
      <c r="A124" s="18">
        <v>107</v>
      </c>
      <c r="B124" s="10">
        <v>132563</v>
      </c>
      <c r="C124" s="43" t="s">
        <v>278</v>
      </c>
      <c r="D124" s="43" t="s">
        <v>124</v>
      </c>
      <c r="E124" s="44">
        <v>0</v>
      </c>
      <c r="F124" s="44">
        <v>185032</v>
      </c>
      <c r="G124" s="44">
        <v>185031.69</v>
      </c>
      <c r="H124" s="43">
        <v>648</v>
      </c>
      <c r="I124" s="13">
        <v>648</v>
      </c>
      <c r="J124" s="45">
        <v>73.900000000000006</v>
      </c>
      <c r="K124" s="45">
        <v>0</v>
      </c>
      <c r="L124" s="45">
        <v>0</v>
      </c>
      <c r="M124" s="45">
        <v>0</v>
      </c>
      <c r="N124" s="45">
        <v>0</v>
      </c>
      <c r="O124" s="45">
        <v>63.24</v>
      </c>
      <c r="P124" s="45">
        <v>2.2000000000000002</v>
      </c>
      <c r="Q124" s="45">
        <v>0</v>
      </c>
      <c r="R124" s="45">
        <v>0</v>
      </c>
      <c r="S124" s="45">
        <v>0</v>
      </c>
      <c r="T124" s="45">
        <v>0</v>
      </c>
      <c r="U124" s="160">
        <v>0</v>
      </c>
      <c r="V124" s="130">
        <f t="shared" si="11"/>
        <v>65.44</v>
      </c>
      <c r="W124" s="42"/>
    </row>
    <row r="125" spans="1:23" s="15" customFormat="1" ht="57" x14ac:dyDescent="0.2">
      <c r="A125" s="18">
        <v>108</v>
      </c>
      <c r="B125" s="10">
        <v>132575</v>
      </c>
      <c r="C125" s="43" t="s">
        <v>279</v>
      </c>
      <c r="D125" s="43" t="s">
        <v>124</v>
      </c>
      <c r="E125" s="44">
        <v>0</v>
      </c>
      <c r="F125" s="44">
        <v>20287</v>
      </c>
      <c r="G125" s="44">
        <v>0</v>
      </c>
      <c r="H125" s="43">
        <v>118</v>
      </c>
      <c r="I125" s="13">
        <v>118</v>
      </c>
      <c r="J125" s="45">
        <v>5.8</v>
      </c>
      <c r="K125" s="45">
        <v>0</v>
      </c>
      <c r="L125" s="45">
        <v>0</v>
      </c>
      <c r="M125" s="45">
        <v>0</v>
      </c>
      <c r="N125" s="45">
        <v>0</v>
      </c>
      <c r="O125" s="45">
        <v>5.8</v>
      </c>
      <c r="P125" s="45">
        <v>0</v>
      </c>
      <c r="Q125" s="45">
        <v>0</v>
      </c>
      <c r="R125" s="45">
        <v>0</v>
      </c>
      <c r="S125" s="45">
        <v>0</v>
      </c>
      <c r="T125" s="45">
        <v>0</v>
      </c>
      <c r="U125" s="160">
        <v>0</v>
      </c>
      <c r="V125" s="130">
        <f t="shared" si="11"/>
        <v>5.8</v>
      </c>
      <c r="W125" s="42"/>
    </row>
    <row r="126" spans="1:23" s="15" customFormat="1" ht="71.25" x14ac:dyDescent="0.2">
      <c r="A126" s="18">
        <v>109</v>
      </c>
      <c r="B126" s="10">
        <v>132697</v>
      </c>
      <c r="C126" s="43" t="s">
        <v>280</v>
      </c>
      <c r="D126" s="43" t="s">
        <v>124</v>
      </c>
      <c r="E126" s="44">
        <v>0</v>
      </c>
      <c r="F126" s="44">
        <v>10216</v>
      </c>
      <c r="G126" s="44">
        <v>10214.36</v>
      </c>
      <c r="H126" s="43">
        <v>50</v>
      </c>
      <c r="I126" s="13">
        <v>50</v>
      </c>
      <c r="J126" s="45">
        <v>2.92</v>
      </c>
      <c r="K126" s="45">
        <v>0</v>
      </c>
      <c r="L126" s="45">
        <v>0</v>
      </c>
      <c r="M126" s="45">
        <v>0</v>
      </c>
      <c r="N126" s="45">
        <v>0</v>
      </c>
      <c r="O126" s="45">
        <v>2.92</v>
      </c>
      <c r="P126" s="45">
        <v>0</v>
      </c>
      <c r="Q126" s="45">
        <v>0</v>
      </c>
      <c r="R126" s="45">
        <v>0</v>
      </c>
      <c r="S126" s="45">
        <v>0</v>
      </c>
      <c r="T126" s="45">
        <v>0</v>
      </c>
      <c r="U126" s="160">
        <v>0</v>
      </c>
      <c r="V126" s="130">
        <f t="shared" si="11"/>
        <v>2.92</v>
      </c>
      <c r="W126" s="42"/>
    </row>
    <row r="127" spans="1:23" s="15" customFormat="1" ht="71.25" x14ac:dyDescent="0.2">
      <c r="A127" s="18">
        <v>110</v>
      </c>
      <c r="B127" s="10">
        <v>132713</v>
      </c>
      <c r="C127" s="43" t="s">
        <v>281</v>
      </c>
      <c r="D127" s="43" t="s">
        <v>124</v>
      </c>
      <c r="E127" s="44">
        <v>0</v>
      </c>
      <c r="F127" s="44">
        <v>45482</v>
      </c>
      <c r="G127" s="44">
        <v>0</v>
      </c>
      <c r="H127" s="43">
        <v>341</v>
      </c>
      <c r="I127" s="13">
        <v>341</v>
      </c>
      <c r="J127" s="45">
        <v>12.99</v>
      </c>
      <c r="K127" s="45">
        <v>0</v>
      </c>
      <c r="L127" s="45">
        <v>0</v>
      </c>
      <c r="M127" s="45">
        <v>0</v>
      </c>
      <c r="N127" s="45">
        <v>0</v>
      </c>
      <c r="O127" s="45">
        <v>12.74</v>
      </c>
      <c r="P127" s="45">
        <v>0</v>
      </c>
      <c r="Q127" s="45">
        <v>0</v>
      </c>
      <c r="R127" s="45">
        <v>0</v>
      </c>
      <c r="S127" s="45">
        <v>0</v>
      </c>
      <c r="T127" s="45">
        <v>0</v>
      </c>
      <c r="U127" s="160">
        <v>0</v>
      </c>
      <c r="V127" s="130">
        <f t="shared" si="11"/>
        <v>12.74</v>
      </c>
      <c r="W127" s="42"/>
    </row>
    <row r="128" spans="1:23" s="15" customFormat="1" ht="71.25" x14ac:dyDescent="0.2">
      <c r="A128" s="18">
        <v>111</v>
      </c>
      <c r="B128" s="10">
        <v>132714</v>
      </c>
      <c r="C128" s="43" t="s">
        <v>282</v>
      </c>
      <c r="D128" s="43" t="s">
        <v>124</v>
      </c>
      <c r="E128" s="44">
        <v>0</v>
      </c>
      <c r="F128" s="44">
        <v>216157</v>
      </c>
      <c r="G128" s="44">
        <v>98043.71</v>
      </c>
      <c r="H128" s="43">
        <v>143</v>
      </c>
      <c r="I128" s="13">
        <v>143</v>
      </c>
      <c r="J128" s="45">
        <v>65.55</v>
      </c>
      <c r="K128" s="45">
        <v>0</v>
      </c>
      <c r="L128" s="45">
        <v>0</v>
      </c>
      <c r="M128" s="45">
        <v>0</v>
      </c>
      <c r="N128" s="45">
        <v>0</v>
      </c>
      <c r="O128" s="45">
        <v>49.99</v>
      </c>
      <c r="P128" s="45">
        <v>0</v>
      </c>
      <c r="Q128" s="45">
        <v>14.66</v>
      </c>
      <c r="R128" s="45">
        <v>0</v>
      </c>
      <c r="S128" s="45">
        <v>0</v>
      </c>
      <c r="T128" s="45">
        <v>0</v>
      </c>
      <c r="U128" s="160">
        <v>0</v>
      </c>
      <c r="V128" s="130">
        <f t="shared" si="11"/>
        <v>64.650000000000006</v>
      </c>
      <c r="W128" s="42"/>
    </row>
    <row r="129" spans="1:23" s="15" customFormat="1" ht="71.25" x14ac:dyDescent="0.2">
      <c r="A129" s="18">
        <v>112</v>
      </c>
      <c r="B129" s="10">
        <v>132718</v>
      </c>
      <c r="C129" s="43" t="s">
        <v>283</v>
      </c>
      <c r="D129" s="43" t="s">
        <v>124</v>
      </c>
      <c r="E129" s="44">
        <v>0</v>
      </c>
      <c r="F129" s="44">
        <v>67809</v>
      </c>
      <c r="G129" s="44">
        <v>19999</v>
      </c>
      <c r="H129" s="43">
        <v>119</v>
      </c>
      <c r="I129" s="13">
        <v>119</v>
      </c>
      <c r="J129" s="45">
        <v>19.79</v>
      </c>
      <c r="K129" s="45">
        <v>0</v>
      </c>
      <c r="L129" s="45">
        <v>0</v>
      </c>
      <c r="M129" s="45">
        <v>0</v>
      </c>
      <c r="N129" s="45">
        <v>0</v>
      </c>
      <c r="O129" s="45">
        <v>16.79</v>
      </c>
      <c r="P129" s="45">
        <v>0</v>
      </c>
      <c r="Q129" s="45">
        <v>0</v>
      </c>
      <c r="R129" s="45">
        <v>0</v>
      </c>
      <c r="S129" s="45">
        <v>0</v>
      </c>
      <c r="T129" s="45">
        <v>0</v>
      </c>
      <c r="U129" s="160">
        <v>0</v>
      </c>
      <c r="V129" s="130">
        <f t="shared" si="11"/>
        <v>16.79</v>
      </c>
      <c r="W129" s="42"/>
    </row>
    <row r="130" spans="1:23" s="15" customFormat="1" ht="57" x14ac:dyDescent="0.2">
      <c r="A130" s="18">
        <v>113</v>
      </c>
      <c r="B130" s="10">
        <v>132723</v>
      </c>
      <c r="C130" s="43" t="s">
        <v>284</v>
      </c>
      <c r="D130" s="43" t="s">
        <v>124</v>
      </c>
      <c r="E130" s="44">
        <v>0</v>
      </c>
      <c r="F130" s="44">
        <v>5651</v>
      </c>
      <c r="G130" s="44">
        <v>5650.58</v>
      </c>
      <c r="H130" s="43">
        <v>266</v>
      </c>
      <c r="I130" s="13">
        <v>266</v>
      </c>
      <c r="J130" s="45">
        <v>1.6</v>
      </c>
      <c r="K130" s="45">
        <v>0</v>
      </c>
      <c r="L130" s="45">
        <v>0</v>
      </c>
      <c r="M130" s="45">
        <v>0</v>
      </c>
      <c r="N130" s="45">
        <v>0</v>
      </c>
      <c r="O130" s="45">
        <v>1.6</v>
      </c>
      <c r="P130" s="45">
        <v>0</v>
      </c>
      <c r="Q130" s="45">
        <v>0</v>
      </c>
      <c r="R130" s="45">
        <v>0</v>
      </c>
      <c r="S130" s="45">
        <v>0</v>
      </c>
      <c r="T130" s="45">
        <v>0</v>
      </c>
      <c r="U130" s="160">
        <v>0</v>
      </c>
      <c r="V130" s="130">
        <f t="shared" si="11"/>
        <v>1.6</v>
      </c>
      <c r="W130" s="42"/>
    </row>
    <row r="131" spans="1:23" s="15" customFormat="1" ht="57" x14ac:dyDescent="0.2">
      <c r="A131" s="18">
        <v>114</v>
      </c>
      <c r="B131" s="10">
        <v>132809</v>
      </c>
      <c r="C131" s="43" t="s">
        <v>285</v>
      </c>
      <c r="D131" s="43" t="s">
        <v>124</v>
      </c>
      <c r="E131" s="44">
        <v>0</v>
      </c>
      <c r="F131" s="44">
        <v>19220</v>
      </c>
      <c r="G131" s="44">
        <v>0</v>
      </c>
      <c r="H131" s="43">
        <v>266</v>
      </c>
      <c r="I131" s="13">
        <v>266</v>
      </c>
      <c r="J131" s="45">
        <v>5.49</v>
      </c>
      <c r="K131" s="45">
        <v>0</v>
      </c>
      <c r="L131" s="45">
        <v>0</v>
      </c>
      <c r="M131" s="45">
        <v>0</v>
      </c>
      <c r="N131" s="45">
        <v>0</v>
      </c>
      <c r="O131" s="45">
        <v>5.49</v>
      </c>
      <c r="P131" s="45">
        <v>0</v>
      </c>
      <c r="Q131" s="45">
        <v>0</v>
      </c>
      <c r="R131" s="45">
        <v>0</v>
      </c>
      <c r="S131" s="45">
        <v>0</v>
      </c>
      <c r="T131" s="45">
        <v>0</v>
      </c>
      <c r="U131" s="160">
        <v>0</v>
      </c>
      <c r="V131" s="130">
        <f t="shared" si="11"/>
        <v>5.49</v>
      </c>
      <c r="W131" s="42"/>
    </row>
    <row r="132" spans="1:23" s="15" customFormat="1" ht="57" x14ac:dyDescent="0.2">
      <c r="A132" s="18">
        <v>115</v>
      </c>
      <c r="B132" s="10">
        <v>133192</v>
      </c>
      <c r="C132" s="43" t="s">
        <v>286</v>
      </c>
      <c r="D132" s="43" t="s">
        <v>124</v>
      </c>
      <c r="E132" s="44">
        <v>0</v>
      </c>
      <c r="F132" s="44">
        <v>93270</v>
      </c>
      <c r="G132" s="44">
        <v>93270</v>
      </c>
      <c r="H132" s="43">
        <v>198</v>
      </c>
      <c r="I132" s="13">
        <v>198</v>
      </c>
      <c r="J132" s="45">
        <v>100</v>
      </c>
      <c r="K132" s="45">
        <v>0</v>
      </c>
      <c r="L132" s="45">
        <v>0</v>
      </c>
      <c r="M132" s="45">
        <v>0</v>
      </c>
      <c r="N132" s="45">
        <v>0</v>
      </c>
      <c r="O132" s="45">
        <v>27</v>
      </c>
      <c r="P132" s="45">
        <v>0</v>
      </c>
      <c r="Q132" s="45">
        <v>0</v>
      </c>
      <c r="R132" s="45">
        <v>0</v>
      </c>
      <c r="S132" s="45">
        <v>0</v>
      </c>
      <c r="T132" s="45">
        <v>0</v>
      </c>
      <c r="U132" s="160">
        <v>0</v>
      </c>
      <c r="V132" s="130">
        <f t="shared" si="11"/>
        <v>27</v>
      </c>
      <c r="W132" s="42"/>
    </row>
    <row r="133" spans="1:23" s="15" customFormat="1" ht="57" x14ac:dyDescent="0.2">
      <c r="A133" s="18">
        <v>116</v>
      </c>
      <c r="B133" s="10">
        <v>133328</v>
      </c>
      <c r="C133" s="43" t="s">
        <v>287</v>
      </c>
      <c r="D133" s="43" t="s">
        <v>124</v>
      </c>
      <c r="E133" s="44">
        <v>0</v>
      </c>
      <c r="F133" s="44">
        <v>11625</v>
      </c>
      <c r="G133" s="44">
        <v>0</v>
      </c>
      <c r="H133" s="43">
        <v>52</v>
      </c>
      <c r="I133" s="13">
        <v>52</v>
      </c>
      <c r="J133" s="45">
        <v>3.32</v>
      </c>
      <c r="K133" s="45">
        <v>0</v>
      </c>
      <c r="L133" s="45">
        <v>0</v>
      </c>
      <c r="M133" s="45">
        <v>0</v>
      </c>
      <c r="N133" s="45">
        <v>0</v>
      </c>
      <c r="O133" s="45">
        <v>3.18</v>
      </c>
      <c r="P133" s="45">
        <v>0</v>
      </c>
      <c r="Q133" s="45">
        <v>0</v>
      </c>
      <c r="R133" s="45">
        <v>0</v>
      </c>
      <c r="S133" s="45">
        <v>0</v>
      </c>
      <c r="T133" s="45">
        <v>0</v>
      </c>
      <c r="U133" s="160">
        <v>0</v>
      </c>
      <c r="V133" s="130">
        <f t="shared" si="11"/>
        <v>3.18</v>
      </c>
      <c r="W133" s="42"/>
    </row>
    <row r="134" spans="1:23" s="15" customFormat="1" ht="85.5" x14ac:dyDescent="0.2">
      <c r="A134" s="18">
        <v>117</v>
      </c>
      <c r="B134" s="10">
        <v>133333</v>
      </c>
      <c r="C134" s="43" t="s">
        <v>288</v>
      </c>
      <c r="D134" s="43" t="s">
        <v>124</v>
      </c>
      <c r="E134" s="44">
        <v>0</v>
      </c>
      <c r="F134" s="44">
        <v>21352</v>
      </c>
      <c r="G134" s="44">
        <v>21350.69</v>
      </c>
      <c r="H134" s="43">
        <v>230</v>
      </c>
      <c r="I134" s="13">
        <v>230</v>
      </c>
      <c r="J134" s="45">
        <v>12.2</v>
      </c>
      <c r="K134" s="45">
        <v>0</v>
      </c>
      <c r="L134" s="45">
        <v>0</v>
      </c>
      <c r="M134" s="45">
        <v>0</v>
      </c>
      <c r="N134" s="45">
        <v>0</v>
      </c>
      <c r="O134" s="45">
        <v>4.91</v>
      </c>
      <c r="P134" s="45">
        <v>0</v>
      </c>
      <c r="Q134" s="45">
        <v>0</v>
      </c>
      <c r="R134" s="45">
        <v>0</v>
      </c>
      <c r="S134" s="45">
        <v>0</v>
      </c>
      <c r="T134" s="45">
        <v>0</v>
      </c>
      <c r="U134" s="160">
        <v>0</v>
      </c>
      <c r="V134" s="130">
        <f t="shared" si="11"/>
        <v>4.91</v>
      </c>
      <c r="W134" s="42"/>
    </row>
    <row r="135" spans="1:23" s="15" customFormat="1" ht="57" x14ac:dyDescent="0.2">
      <c r="A135" s="18">
        <v>118</v>
      </c>
      <c r="B135" s="10">
        <v>133375</v>
      </c>
      <c r="C135" s="43" t="s">
        <v>289</v>
      </c>
      <c r="D135" s="43" t="s">
        <v>124</v>
      </c>
      <c r="E135" s="44">
        <v>0</v>
      </c>
      <c r="F135" s="44">
        <v>599825</v>
      </c>
      <c r="G135" s="44">
        <v>599824.19999999995</v>
      </c>
      <c r="H135" s="43">
        <v>431</v>
      </c>
      <c r="I135" s="13">
        <v>431</v>
      </c>
      <c r="J135" s="45">
        <v>179.39</v>
      </c>
      <c r="K135" s="45">
        <v>0</v>
      </c>
      <c r="L135" s="45">
        <v>0</v>
      </c>
      <c r="M135" s="45">
        <v>0</v>
      </c>
      <c r="N135" s="45">
        <v>0</v>
      </c>
      <c r="O135" s="45">
        <v>168.89</v>
      </c>
      <c r="P135" s="45">
        <v>10.5</v>
      </c>
      <c r="Q135" s="45">
        <v>0</v>
      </c>
      <c r="R135" s="45">
        <v>0</v>
      </c>
      <c r="S135" s="45">
        <v>0</v>
      </c>
      <c r="T135" s="45">
        <v>0</v>
      </c>
      <c r="U135" s="160">
        <v>0</v>
      </c>
      <c r="V135" s="130">
        <f t="shared" si="11"/>
        <v>179.39</v>
      </c>
      <c r="W135" s="42"/>
    </row>
    <row r="136" spans="1:23" s="15" customFormat="1" ht="57" x14ac:dyDescent="0.2">
      <c r="A136" s="18">
        <v>119</v>
      </c>
      <c r="B136" s="10">
        <v>133657</v>
      </c>
      <c r="C136" s="43" t="s">
        <v>290</v>
      </c>
      <c r="D136" s="43" t="s">
        <v>124</v>
      </c>
      <c r="E136" s="44">
        <v>0</v>
      </c>
      <c r="F136" s="44">
        <v>344590</v>
      </c>
      <c r="G136" s="44">
        <v>0</v>
      </c>
      <c r="H136" s="43">
        <v>386</v>
      </c>
      <c r="I136" s="13">
        <v>386</v>
      </c>
      <c r="J136" s="45">
        <v>107.38</v>
      </c>
      <c r="K136" s="45">
        <v>0</v>
      </c>
      <c r="L136" s="45">
        <v>0</v>
      </c>
      <c r="M136" s="45">
        <v>0</v>
      </c>
      <c r="N136" s="45">
        <v>0</v>
      </c>
      <c r="O136" s="45">
        <v>265.74</v>
      </c>
      <c r="P136" s="45">
        <v>0</v>
      </c>
      <c r="Q136" s="45">
        <v>0</v>
      </c>
      <c r="R136" s="45">
        <v>0</v>
      </c>
      <c r="S136" s="45">
        <v>0</v>
      </c>
      <c r="T136" s="45">
        <v>0</v>
      </c>
      <c r="U136" s="160">
        <v>0</v>
      </c>
      <c r="V136" s="130">
        <f t="shared" si="11"/>
        <v>265.74</v>
      </c>
      <c r="W136" s="42"/>
    </row>
    <row r="137" spans="1:23" s="15" customFormat="1" ht="57" x14ac:dyDescent="0.2">
      <c r="A137" s="18">
        <v>120</v>
      </c>
      <c r="B137" s="10">
        <v>133663</v>
      </c>
      <c r="C137" s="43" t="s">
        <v>291</v>
      </c>
      <c r="D137" s="43" t="s">
        <v>124</v>
      </c>
      <c r="E137" s="44">
        <v>0</v>
      </c>
      <c r="F137" s="44">
        <v>161471</v>
      </c>
      <c r="G137" s="44">
        <v>0</v>
      </c>
      <c r="H137" s="43">
        <v>294</v>
      </c>
      <c r="I137" s="13">
        <v>294</v>
      </c>
      <c r="J137" s="45">
        <v>52.93</v>
      </c>
      <c r="K137" s="45">
        <v>0</v>
      </c>
      <c r="L137" s="45">
        <v>0</v>
      </c>
      <c r="M137" s="45">
        <v>0</v>
      </c>
      <c r="N137" s="45">
        <v>0</v>
      </c>
      <c r="O137" s="45">
        <v>74.739999999999995</v>
      </c>
      <c r="P137" s="45">
        <v>0</v>
      </c>
      <c r="Q137" s="45">
        <v>0</v>
      </c>
      <c r="R137" s="45">
        <v>0</v>
      </c>
      <c r="S137" s="45">
        <v>0</v>
      </c>
      <c r="T137" s="45">
        <v>0</v>
      </c>
      <c r="U137" s="160">
        <v>0</v>
      </c>
      <c r="V137" s="130">
        <f t="shared" si="11"/>
        <v>74.739999999999995</v>
      </c>
      <c r="W137" s="42"/>
    </row>
    <row r="138" spans="1:23" s="15" customFormat="1" ht="57" x14ac:dyDescent="0.2">
      <c r="A138" s="18">
        <v>121</v>
      </c>
      <c r="B138" s="10">
        <v>133671</v>
      </c>
      <c r="C138" s="43" t="s">
        <v>292</v>
      </c>
      <c r="D138" s="43" t="s">
        <v>124</v>
      </c>
      <c r="E138" s="44">
        <v>0</v>
      </c>
      <c r="F138" s="44">
        <v>352407</v>
      </c>
      <c r="G138" s="44">
        <v>0</v>
      </c>
      <c r="H138" s="43">
        <v>936</v>
      </c>
      <c r="I138" s="13">
        <v>936</v>
      </c>
      <c r="J138" s="45">
        <v>92.68</v>
      </c>
      <c r="K138" s="45">
        <v>0</v>
      </c>
      <c r="L138" s="45">
        <v>0</v>
      </c>
      <c r="M138" s="45">
        <v>0</v>
      </c>
      <c r="N138" s="45">
        <v>0</v>
      </c>
      <c r="O138" s="45">
        <v>46.67</v>
      </c>
      <c r="P138" s="45">
        <v>0</v>
      </c>
      <c r="Q138" s="45">
        <v>0</v>
      </c>
      <c r="R138" s="45">
        <v>0</v>
      </c>
      <c r="S138" s="45">
        <v>0</v>
      </c>
      <c r="T138" s="45">
        <v>0</v>
      </c>
      <c r="U138" s="160">
        <v>0</v>
      </c>
      <c r="V138" s="130">
        <f t="shared" si="11"/>
        <v>46.67</v>
      </c>
      <c r="W138" s="42"/>
    </row>
    <row r="139" spans="1:23" s="15" customFormat="1" ht="85.5" x14ac:dyDescent="0.2">
      <c r="A139" s="18">
        <v>122</v>
      </c>
      <c r="B139" s="10">
        <v>137817</v>
      </c>
      <c r="C139" s="43" t="s">
        <v>293</v>
      </c>
      <c r="D139" s="43" t="s">
        <v>124</v>
      </c>
      <c r="E139" s="44">
        <v>0</v>
      </c>
      <c r="F139" s="44">
        <v>1880890</v>
      </c>
      <c r="G139" s="44">
        <v>0</v>
      </c>
      <c r="H139" s="43">
        <v>639</v>
      </c>
      <c r="I139" s="13">
        <v>639</v>
      </c>
      <c r="J139" s="45">
        <v>1101.4000000000001</v>
      </c>
      <c r="K139" s="45">
        <v>0</v>
      </c>
      <c r="L139" s="45">
        <v>0</v>
      </c>
      <c r="M139" s="45">
        <v>0</v>
      </c>
      <c r="N139" s="45">
        <v>0</v>
      </c>
      <c r="O139" s="45">
        <v>40.590000000000003</v>
      </c>
      <c r="P139" s="45">
        <v>0</v>
      </c>
      <c r="Q139" s="45">
        <v>2.63</v>
      </c>
      <c r="R139" s="45">
        <v>0</v>
      </c>
      <c r="S139" s="45">
        <v>0</v>
      </c>
      <c r="T139" s="45">
        <v>0</v>
      </c>
      <c r="U139" s="160">
        <v>0</v>
      </c>
      <c r="V139" s="130">
        <f t="shared" si="11"/>
        <v>43.220000000000006</v>
      </c>
      <c r="W139" s="42"/>
    </row>
    <row r="140" spans="1:23" s="15" customFormat="1" ht="57" x14ac:dyDescent="0.2">
      <c r="A140" s="18">
        <v>123</v>
      </c>
      <c r="B140" s="10">
        <v>138235</v>
      </c>
      <c r="C140" s="43" t="s">
        <v>294</v>
      </c>
      <c r="D140" s="43" t="s">
        <v>124</v>
      </c>
      <c r="E140" s="44">
        <v>0</v>
      </c>
      <c r="F140" s="44">
        <v>1670</v>
      </c>
      <c r="G140" s="44">
        <v>1669.4</v>
      </c>
      <c r="H140" s="43">
        <v>44</v>
      </c>
      <c r="I140" s="13">
        <v>44</v>
      </c>
      <c r="J140" s="45">
        <v>1.48</v>
      </c>
      <c r="K140" s="45">
        <v>0</v>
      </c>
      <c r="L140" s="45">
        <v>0</v>
      </c>
      <c r="M140" s="45">
        <v>0</v>
      </c>
      <c r="N140" s="45">
        <v>0</v>
      </c>
      <c r="O140" s="45">
        <v>1</v>
      </c>
      <c r="P140" s="45">
        <v>0</v>
      </c>
      <c r="Q140" s="45">
        <v>0</v>
      </c>
      <c r="R140" s="45">
        <v>0</v>
      </c>
      <c r="S140" s="45">
        <v>0</v>
      </c>
      <c r="T140" s="45">
        <v>0</v>
      </c>
      <c r="U140" s="160">
        <v>0</v>
      </c>
      <c r="V140" s="130">
        <f t="shared" si="11"/>
        <v>1</v>
      </c>
      <c r="W140" s="42"/>
    </row>
    <row r="141" spans="1:23" s="15" customFormat="1" ht="86.25" thickBot="1" x14ac:dyDescent="0.25">
      <c r="A141" s="166">
        <v>124</v>
      </c>
      <c r="B141" s="167">
        <v>138241</v>
      </c>
      <c r="C141" s="168" t="s">
        <v>222</v>
      </c>
      <c r="D141" s="168" t="s">
        <v>124</v>
      </c>
      <c r="E141" s="169">
        <v>1792033</v>
      </c>
      <c r="F141" s="169">
        <v>9880</v>
      </c>
      <c r="G141" s="169">
        <v>9880</v>
      </c>
      <c r="H141" s="43">
        <v>657</v>
      </c>
      <c r="I141" s="19">
        <v>512</v>
      </c>
      <c r="J141" s="50">
        <v>512</v>
      </c>
      <c r="K141" s="50">
        <v>0</v>
      </c>
      <c r="L141" s="50">
        <v>0</v>
      </c>
      <c r="M141" s="50">
        <v>512</v>
      </c>
      <c r="N141" s="50">
        <v>0</v>
      </c>
      <c r="O141" s="50">
        <v>0</v>
      </c>
      <c r="P141" s="50">
        <v>0</v>
      </c>
      <c r="Q141" s="50">
        <v>0</v>
      </c>
      <c r="R141" s="50">
        <v>0</v>
      </c>
      <c r="S141" s="50">
        <v>0</v>
      </c>
      <c r="T141" s="50">
        <v>0</v>
      </c>
      <c r="U141" s="160">
        <v>0</v>
      </c>
      <c r="V141" s="130">
        <f t="shared" si="11"/>
        <v>512</v>
      </c>
      <c r="W141" s="42"/>
    </row>
    <row r="142" spans="1:23" s="17" customFormat="1" ht="15.75" thickBot="1" x14ac:dyDescent="0.3">
      <c r="A142" s="191"/>
      <c r="B142" s="192"/>
      <c r="C142" s="178"/>
      <c r="D142" s="192"/>
      <c r="E142" s="193">
        <f t="shared" ref="E142:F142" si="12">SUM(E83:E141)</f>
        <v>17332000</v>
      </c>
      <c r="F142" s="193">
        <f t="shared" si="12"/>
        <v>8756434</v>
      </c>
      <c r="G142" s="193">
        <f>SUM(G83:G141)</f>
        <v>4006651.2399999998</v>
      </c>
      <c r="H142" s="415"/>
      <c r="I142" s="16"/>
      <c r="J142" s="146"/>
      <c r="K142" s="188"/>
      <c r="L142" s="188"/>
      <c r="M142" s="188"/>
      <c r="N142" s="180"/>
      <c r="O142" s="180"/>
      <c r="P142" s="180"/>
      <c r="Q142" s="180"/>
      <c r="R142" s="180"/>
      <c r="S142" s="180"/>
      <c r="T142" s="180"/>
      <c r="U142" s="213"/>
      <c r="V142" s="181"/>
      <c r="W142" s="42"/>
    </row>
    <row r="143" spans="1:23" s="15" customFormat="1" x14ac:dyDescent="0.25">
      <c r="A143" s="170" t="s">
        <v>223</v>
      </c>
      <c r="B143" s="171"/>
      <c r="C143" s="182"/>
      <c r="D143" s="171"/>
      <c r="E143" s="171"/>
      <c r="F143" s="171"/>
      <c r="G143" s="171"/>
      <c r="H143" s="416"/>
      <c r="I143" s="104"/>
      <c r="J143" s="147"/>
      <c r="K143" s="183"/>
      <c r="L143" s="183"/>
      <c r="M143" s="183"/>
      <c r="N143" s="174"/>
      <c r="O143" s="174"/>
      <c r="P143" s="174"/>
      <c r="Q143" s="174"/>
      <c r="R143" s="174"/>
      <c r="S143" s="174"/>
      <c r="T143" s="174"/>
      <c r="U143" s="224"/>
      <c r="V143" s="175"/>
      <c r="W143" s="42"/>
    </row>
    <row r="144" spans="1:23" s="15" customFormat="1" ht="114" x14ac:dyDescent="0.2">
      <c r="A144" s="18">
        <v>125</v>
      </c>
      <c r="B144" s="10">
        <v>131282</v>
      </c>
      <c r="C144" s="43" t="s">
        <v>224</v>
      </c>
      <c r="D144" s="43" t="s">
        <v>124</v>
      </c>
      <c r="E144" s="44">
        <v>15930</v>
      </c>
      <c r="F144" s="44">
        <v>15930</v>
      </c>
      <c r="G144" s="44">
        <v>15929.14</v>
      </c>
      <c r="H144" s="414">
        <v>1500</v>
      </c>
      <c r="I144" s="13">
        <v>1500</v>
      </c>
      <c r="J144" s="45">
        <v>1</v>
      </c>
      <c r="K144" s="45">
        <v>0</v>
      </c>
      <c r="L144" s="45">
        <v>0</v>
      </c>
      <c r="M144" s="45">
        <v>1</v>
      </c>
      <c r="N144" s="45">
        <v>0</v>
      </c>
      <c r="O144" s="45">
        <v>0</v>
      </c>
      <c r="P144" s="45">
        <v>0</v>
      </c>
      <c r="Q144" s="45">
        <v>0</v>
      </c>
      <c r="R144" s="45">
        <v>0</v>
      </c>
      <c r="S144" s="45">
        <v>0</v>
      </c>
      <c r="T144" s="45">
        <v>0</v>
      </c>
      <c r="U144" s="160">
        <v>0</v>
      </c>
      <c r="V144" s="130">
        <f t="shared" ref="V144:V146" si="13">SUM(K144:U144)</f>
        <v>1</v>
      </c>
      <c r="W144" s="42"/>
    </row>
    <row r="145" spans="1:23" s="15" customFormat="1" ht="71.25" x14ac:dyDescent="0.2">
      <c r="A145" s="18">
        <v>126</v>
      </c>
      <c r="B145" s="10">
        <v>131290</v>
      </c>
      <c r="C145" s="43" t="s">
        <v>225</v>
      </c>
      <c r="D145" s="43" t="s">
        <v>124</v>
      </c>
      <c r="E145" s="44">
        <v>9150</v>
      </c>
      <c r="F145" s="44">
        <v>9150</v>
      </c>
      <c r="G145" s="44">
        <v>9150</v>
      </c>
      <c r="H145" s="43">
        <v>553</v>
      </c>
      <c r="I145" s="13">
        <v>553</v>
      </c>
      <c r="J145" s="45">
        <v>1</v>
      </c>
      <c r="K145" s="45">
        <v>0</v>
      </c>
      <c r="L145" s="45">
        <v>0</v>
      </c>
      <c r="M145" s="45">
        <v>1</v>
      </c>
      <c r="N145" s="45">
        <v>0</v>
      </c>
      <c r="O145" s="45">
        <v>0</v>
      </c>
      <c r="P145" s="45">
        <v>0</v>
      </c>
      <c r="Q145" s="45">
        <v>0</v>
      </c>
      <c r="R145" s="45">
        <v>0</v>
      </c>
      <c r="S145" s="45">
        <v>0</v>
      </c>
      <c r="T145" s="45">
        <v>0</v>
      </c>
      <c r="U145" s="160">
        <v>0</v>
      </c>
      <c r="V145" s="130">
        <f t="shared" si="13"/>
        <v>1</v>
      </c>
      <c r="W145" s="42"/>
    </row>
    <row r="146" spans="1:23" s="15" customFormat="1" ht="57.75" thickBot="1" x14ac:dyDescent="0.25">
      <c r="A146" s="166">
        <f t="shared" ref="A146" si="14">A145+1</f>
        <v>127</v>
      </c>
      <c r="B146" s="167">
        <v>132696</v>
      </c>
      <c r="C146" s="168" t="s">
        <v>226</v>
      </c>
      <c r="D146" s="168" t="s">
        <v>124</v>
      </c>
      <c r="E146" s="169">
        <v>18133</v>
      </c>
      <c r="F146" s="169">
        <v>5287</v>
      </c>
      <c r="G146" s="169">
        <v>5286.56</v>
      </c>
      <c r="H146" s="43">
        <v>66</v>
      </c>
      <c r="I146" s="19">
        <v>66</v>
      </c>
      <c r="J146" s="50">
        <v>5</v>
      </c>
      <c r="K146" s="50">
        <v>0</v>
      </c>
      <c r="L146" s="50">
        <v>0</v>
      </c>
      <c r="M146" s="50">
        <v>0</v>
      </c>
      <c r="N146" s="50">
        <v>0</v>
      </c>
      <c r="O146" s="50">
        <v>5</v>
      </c>
      <c r="P146" s="50">
        <v>0</v>
      </c>
      <c r="Q146" s="50">
        <v>0</v>
      </c>
      <c r="R146" s="50">
        <v>0</v>
      </c>
      <c r="S146" s="50">
        <v>0</v>
      </c>
      <c r="T146" s="50">
        <v>0</v>
      </c>
      <c r="U146" s="160">
        <v>0</v>
      </c>
      <c r="V146" s="130">
        <f t="shared" si="13"/>
        <v>5</v>
      </c>
      <c r="W146" s="42"/>
    </row>
    <row r="147" spans="1:23" s="17" customFormat="1" ht="15.75" thickBot="1" x14ac:dyDescent="0.3">
      <c r="A147" s="191"/>
      <c r="B147" s="192"/>
      <c r="C147" s="178"/>
      <c r="D147" s="192"/>
      <c r="E147" s="193">
        <f t="shared" ref="E147:G147" si="15">SUM(E144:E146)</f>
        <v>43213</v>
      </c>
      <c r="F147" s="193">
        <f t="shared" si="15"/>
        <v>30367</v>
      </c>
      <c r="G147" s="193">
        <f t="shared" si="15"/>
        <v>30365.7</v>
      </c>
      <c r="H147" s="415"/>
      <c r="I147" s="16"/>
      <c r="J147" s="146"/>
      <c r="K147" s="188"/>
      <c r="L147" s="188"/>
      <c r="M147" s="188"/>
      <c r="N147" s="180"/>
      <c r="O147" s="180"/>
      <c r="P147" s="180"/>
      <c r="Q147" s="180"/>
      <c r="R147" s="180"/>
      <c r="S147" s="180"/>
      <c r="T147" s="180"/>
      <c r="U147" s="213"/>
      <c r="V147" s="181"/>
      <c r="W147" s="42"/>
    </row>
    <row r="148" spans="1:23" s="15" customFormat="1" x14ac:dyDescent="0.25">
      <c r="A148" s="170" t="s">
        <v>227</v>
      </c>
      <c r="B148" s="171"/>
      <c r="C148" s="182"/>
      <c r="D148" s="171"/>
      <c r="E148" s="171"/>
      <c r="F148" s="171"/>
      <c r="G148" s="171"/>
      <c r="H148" s="416"/>
      <c r="I148" s="104"/>
      <c r="J148" s="147"/>
      <c r="K148" s="183"/>
      <c r="L148" s="183"/>
      <c r="M148" s="183"/>
      <c r="N148" s="174"/>
      <c r="O148" s="174"/>
      <c r="P148" s="174"/>
      <c r="Q148" s="174"/>
      <c r="R148" s="174"/>
      <c r="S148" s="174"/>
      <c r="T148" s="174"/>
      <c r="U148" s="224"/>
      <c r="V148" s="175"/>
      <c r="W148" s="42"/>
    </row>
    <row r="149" spans="1:23" s="15" customFormat="1" ht="85.5" x14ac:dyDescent="0.2">
      <c r="A149" s="18">
        <v>128</v>
      </c>
      <c r="B149" s="10">
        <v>131340</v>
      </c>
      <c r="C149" s="43" t="s">
        <v>228</v>
      </c>
      <c r="D149" s="43" t="s">
        <v>124</v>
      </c>
      <c r="E149" s="44">
        <v>72540</v>
      </c>
      <c r="F149" s="44">
        <v>1868</v>
      </c>
      <c r="G149" s="44">
        <v>1867.08</v>
      </c>
      <c r="H149" s="43">
        <v>257</v>
      </c>
      <c r="I149" s="13">
        <v>257</v>
      </c>
      <c r="J149" s="45">
        <v>21</v>
      </c>
      <c r="K149" s="45">
        <v>0</v>
      </c>
      <c r="L149" s="45">
        <v>0</v>
      </c>
      <c r="M149" s="45">
        <v>21</v>
      </c>
      <c r="N149" s="45">
        <v>0</v>
      </c>
      <c r="O149" s="45">
        <v>0</v>
      </c>
      <c r="P149" s="45">
        <v>0</v>
      </c>
      <c r="Q149" s="45">
        <v>0</v>
      </c>
      <c r="R149" s="45">
        <v>0</v>
      </c>
      <c r="S149" s="45">
        <v>0</v>
      </c>
      <c r="T149" s="45">
        <v>0</v>
      </c>
      <c r="U149" s="160">
        <v>0</v>
      </c>
      <c r="V149" s="130">
        <f t="shared" ref="V149:V150" si="16">SUM(K149:U149)</f>
        <v>21</v>
      </c>
      <c r="W149" s="42"/>
    </row>
    <row r="150" spans="1:23" s="15" customFormat="1" ht="86.25" thickBot="1" x14ac:dyDescent="0.25">
      <c r="A150" s="166">
        <v>129</v>
      </c>
      <c r="B150" s="167">
        <v>132818</v>
      </c>
      <c r="C150" s="168" t="s">
        <v>229</v>
      </c>
      <c r="D150" s="168" t="s">
        <v>124</v>
      </c>
      <c r="E150" s="169">
        <v>1616160</v>
      </c>
      <c r="F150" s="169">
        <v>943460</v>
      </c>
      <c r="G150" s="169">
        <v>914320.41</v>
      </c>
      <c r="H150" s="43">
        <v>594</v>
      </c>
      <c r="I150" s="19">
        <v>461</v>
      </c>
      <c r="J150" s="50">
        <v>400.69</v>
      </c>
      <c r="K150" s="50">
        <v>0</v>
      </c>
      <c r="L150" s="50">
        <v>189</v>
      </c>
      <c r="M150" s="50">
        <v>0</v>
      </c>
      <c r="N150" s="50">
        <v>0</v>
      </c>
      <c r="O150" s="50">
        <v>140.58000000000001</v>
      </c>
      <c r="P150" s="50">
        <v>93.72</v>
      </c>
      <c r="Q150" s="50">
        <v>0</v>
      </c>
      <c r="R150" s="50">
        <v>0</v>
      </c>
      <c r="S150" s="50">
        <v>0</v>
      </c>
      <c r="T150" s="50">
        <v>0</v>
      </c>
      <c r="U150" s="160">
        <v>0</v>
      </c>
      <c r="V150" s="130">
        <f t="shared" si="16"/>
        <v>423.30000000000007</v>
      </c>
      <c r="W150" s="42"/>
    </row>
    <row r="151" spans="1:23" s="17" customFormat="1" ht="15.75" thickBot="1" x14ac:dyDescent="0.3">
      <c r="A151" s="191"/>
      <c r="B151" s="192"/>
      <c r="C151" s="178"/>
      <c r="D151" s="192"/>
      <c r="E151" s="193">
        <f>SUM(E149:E150)</f>
        <v>1688700</v>
      </c>
      <c r="F151" s="193">
        <f>SUM(F149:F150)</f>
        <v>945328</v>
      </c>
      <c r="G151" s="193">
        <f>SUM(G149:G150)</f>
        <v>916187.49</v>
      </c>
      <c r="H151" s="415"/>
      <c r="I151" s="16"/>
      <c r="J151" s="146"/>
      <c r="K151" s="188"/>
      <c r="L151" s="188"/>
      <c r="M151" s="188"/>
      <c r="N151" s="180"/>
      <c r="O151" s="180"/>
      <c r="P151" s="180"/>
      <c r="Q151" s="180"/>
      <c r="R151" s="180"/>
      <c r="S151" s="180"/>
      <c r="T151" s="180"/>
      <c r="U151" s="213"/>
      <c r="V151" s="181"/>
      <c r="W151" s="42"/>
    </row>
    <row r="152" spans="1:23" s="15" customFormat="1" x14ac:dyDescent="0.25">
      <c r="A152" s="170" t="s">
        <v>230</v>
      </c>
      <c r="B152" s="171"/>
      <c r="C152" s="182"/>
      <c r="D152" s="171"/>
      <c r="E152" s="171"/>
      <c r="F152" s="171"/>
      <c r="G152" s="171"/>
      <c r="H152" s="416"/>
      <c r="I152" s="104"/>
      <c r="J152" s="147"/>
      <c r="K152" s="183"/>
      <c r="L152" s="183"/>
      <c r="M152" s="183"/>
      <c r="N152" s="174"/>
      <c r="O152" s="174"/>
      <c r="P152" s="174"/>
      <c r="Q152" s="174"/>
      <c r="R152" s="174"/>
      <c r="S152" s="174"/>
      <c r="T152" s="174"/>
      <c r="U152" s="224"/>
      <c r="V152" s="175"/>
      <c r="W152" s="42"/>
    </row>
    <row r="153" spans="1:23" s="15" customFormat="1" ht="42.75" x14ac:dyDescent="0.2">
      <c r="A153" s="18">
        <v>130</v>
      </c>
      <c r="B153" s="10">
        <v>111507</v>
      </c>
      <c r="C153" s="43" t="s">
        <v>231</v>
      </c>
      <c r="D153" s="43" t="s">
        <v>124</v>
      </c>
      <c r="E153" s="44">
        <v>5985782</v>
      </c>
      <c r="F153" s="44">
        <v>0</v>
      </c>
      <c r="G153" s="44">
        <v>0</v>
      </c>
      <c r="H153" s="414">
        <v>3554</v>
      </c>
      <c r="I153" s="13">
        <v>1710</v>
      </c>
      <c r="J153" s="45">
        <v>0.13</v>
      </c>
      <c r="K153" s="45">
        <v>0</v>
      </c>
      <c r="L153" s="45">
        <v>0</v>
      </c>
      <c r="M153" s="45">
        <v>0</v>
      </c>
      <c r="N153" s="45">
        <v>0</v>
      </c>
      <c r="O153" s="45">
        <v>0</v>
      </c>
      <c r="P153" s="45">
        <v>0</v>
      </c>
      <c r="Q153" s="45">
        <v>0</v>
      </c>
      <c r="R153" s="45">
        <v>0</v>
      </c>
      <c r="S153" s="45">
        <v>0</v>
      </c>
      <c r="T153" s="45">
        <v>0</v>
      </c>
      <c r="U153" s="160">
        <v>0</v>
      </c>
      <c r="V153" s="130">
        <f t="shared" ref="V153:V158" si="17">SUM(K153:U153)</f>
        <v>0</v>
      </c>
      <c r="W153" s="42"/>
    </row>
    <row r="154" spans="1:23" s="15" customFormat="1" ht="42.75" x14ac:dyDescent="0.2">
      <c r="A154" s="18">
        <v>131</v>
      </c>
      <c r="B154" s="10">
        <v>113758</v>
      </c>
      <c r="C154" s="43" t="s">
        <v>383</v>
      </c>
      <c r="D154" s="43" t="s">
        <v>124</v>
      </c>
      <c r="E154" s="44">
        <v>0</v>
      </c>
      <c r="F154" s="44">
        <v>102466</v>
      </c>
      <c r="G154" s="44">
        <v>0</v>
      </c>
      <c r="H154" s="414">
        <v>2145</v>
      </c>
      <c r="I154" s="13">
        <v>2145</v>
      </c>
      <c r="J154" s="45">
        <v>45.33</v>
      </c>
      <c r="K154" s="45">
        <v>0</v>
      </c>
      <c r="L154" s="45">
        <v>0</v>
      </c>
      <c r="M154" s="45">
        <v>0</v>
      </c>
      <c r="N154" s="45">
        <v>0</v>
      </c>
      <c r="O154" s="45">
        <v>0</v>
      </c>
      <c r="P154" s="45">
        <v>0</v>
      </c>
      <c r="Q154" s="45">
        <v>0</v>
      </c>
      <c r="R154" s="45">
        <v>0</v>
      </c>
      <c r="S154" s="45">
        <v>0</v>
      </c>
      <c r="T154" s="45">
        <v>0</v>
      </c>
      <c r="U154" s="160">
        <v>45.33</v>
      </c>
      <c r="V154" s="130">
        <f t="shared" si="17"/>
        <v>45.33</v>
      </c>
      <c r="W154" s="42"/>
    </row>
    <row r="155" spans="1:23" s="15" customFormat="1" ht="57" x14ac:dyDescent="0.2">
      <c r="A155" s="18">
        <v>132</v>
      </c>
      <c r="B155" s="10">
        <v>150515</v>
      </c>
      <c r="C155" s="43" t="s">
        <v>232</v>
      </c>
      <c r="D155" s="43" t="s">
        <v>124</v>
      </c>
      <c r="E155" s="44">
        <v>0</v>
      </c>
      <c r="F155" s="44">
        <v>3152049</v>
      </c>
      <c r="G155" s="44">
        <v>2071381.48</v>
      </c>
      <c r="H155" s="43">
        <v>704</v>
      </c>
      <c r="I155" s="13">
        <v>704</v>
      </c>
      <c r="J155" s="45">
        <v>1209.72</v>
      </c>
      <c r="K155" s="45">
        <v>0</v>
      </c>
      <c r="L155" s="45">
        <v>0</v>
      </c>
      <c r="M155" s="45">
        <v>0</v>
      </c>
      <c r="N155" s="45">
        <v>156.27000000000001</v>
      </c>
      <c r="O155" s="45">
        <v>0</v>
      </c>
      <c r="P155" s="45">
        <v>0</v>
      </c>
      <c r="Q155" s="45">
        <v>0</v>
      </c>
      <c r="R155" s="45">
        <v>0</v>
      </c>
      <c r="S155" s="45">
        <v>0</v>
      </c>
      <c r="T155" s="45">
        <v>0</v>
      </c>
      <c r="U155" s="160">
        <v>0</v>
      </c>
      <c r="V155" s="130">
        <f t="shared" si="17"/>
        <v>156.27000000000001</v>
      </c>
      <c r="W155" s="42"/>
    </row>
    <row r="156" spans="1:23" s="15" customFormat="1" ht="42.75" x14ac:dyDescent="0.2">
      <c r="A156" s="18">
        <v>133</v>
      </c>
      <c r="B156" s="10">
        <v>150614</v>
      </c>
      <c r="C156" s="43" t="s">
        <v>233</v>
      </c>
      <c r="D156" s="43" t="s">
        <v>124</v>
      </c>
      <c r="E156" s="44">
        <v>1500000</v>
      </c>
      <c r="F156" s="44">
        <v>0</v>
      </c>
      <c r="G156" s="44">
        <v>0</v>
      </c>
      <c r="H156" s="43">
        <v>428</v>
      </c>
      <c r="I156" s="13">
        <v>214</v>
      </c>
      <c r="J156" s="45">
        <v>214</v>
      </c>
      <c r="K156" s="45">
        <v>0</v>
      </c>
      <c r="L156" s="45">
        <v>0</v>
      </c>
      <c r="M156" s="45">
        <v>0</v>
      </c>
      <c r="N156" s="45">
        <v>0</v>
      </c>
      <c r="O156" s="45">
        <v>0</v>
      </c>
      <c r="P156" s="45">
        <v>0</v>
      </c>
      <c r="Q156" s="45">
        <v>0</v>
      </c>
      <c r="R156" s="45">
        <v>0</v>
      </c>
      <c r="S156" s="45">
        <v>0</v>
      </c>
      <c r="T156" s="45">
        <v>0</v>
      </c>
      <c r="U156" s="160">
        <v>0</v>
      </c>
      <c r="V156" s="130">
        <f t="shared" si="17"/>
        <v>0</v>
      </c>
      <c r="W156" s="42"/>
    </row>
    <row r="157" spans="1:23" s="15" customFormat="1" ht="57" x14ac:dyDescent="0.25">
      <c r="A157" s="18">
        <f t="shared" ref="A157:A158" si="18">A156+1</f>
        <v>134</v>
      </c>
      <c r="B157" s="10">
        <v>170168</v>
      </c>
      <c r="C157" s="43" t="s">
        <v>234</v>
      </c>
      <c r="D157" s="43" t="s">
        <v>124</v>
      </c>
      <c r="E157" s="44">
        <v>300000</v>
      </c>
      <c r="F157" s="44">
        <v>0</v>
      </c>
      <c r="G157" s="44">
        <v>0</v>
      </c>
      <c r="H157">
        <v>429</v>
      </c>
      <c r="I157" s="13">
        <v>429</v>
      </c>
      <c r="J157" s="45">
        <v>0</v>
      </c>
      <c r="K157" s="45">
        <v>0</v>
      </c>
      <c r="L157" s="45">
        <v>0</v>
      </c>
      <c r="M157" s="45">
        <v>0</v>
      </c>
      <c r="N157" s="45">
        <v>0</v>
      </c>
      <c r="O157" s="45">
        <v>0</v>
      </c>
      <c r="P157" s="45">
        <v>0</v>
      </c>
      <c r="Q157" s="45">
        <v>0</v>
      </c>
      <c r="R157" s="45">
        <v>0</v>
      </c>
      <c r="S157" s="45">
        <v>0</v>
      </c>
      <c r="T157" s="45">
        <v>0</v>
      </c>
      <c r="U157" s="160">
        <v>0</v>
      </c>
      <c r="V157" s="130">
        <f t="shared" si="17"/>
        <v>0</v>
      </c>
      <c r="W157" s="42"/>
    </row>
    <row r="158" spans="1:23" s="15" customFormat="1" ht="72" thickBot="1" x14ac:dyDescent="0.25">
      <c r="A158" s="166">
        <f t="shared" si="18"/>
        <v>135</v>
      </c>
      <c r="B158" s="167">
        <v>170208</v>
      </c>
      <c r="C158" s="168" t="s">
        <v>235</v>
      </c>
      <c r="D158" s="168" t="s">
        <v>124</v>
      </c>
      <c r="E158" s="169">
        <v>250000</v>
      </c>
      <c r="F158" s="169">
        <v>0</v>
      </c>
      <c r="G158" s="169">
        <v>0</v>
      </c>
      <c r="H158" s="43">
        <v>285</v>
      </c>
      <c r="I158" s="19">
        <v>285</v>
      </c>
      <c r="J158" s="50">
        <v>0</v>
      </c>
      <c r="K158" s="50">
        <v>0</v>
      </c>
      <c r="L158" s="50">
        <v>0</v>
      </c>
      <c r="M158" s="50">
        <v>0</v>
      </c>
      <c r="N158" s="50">
        <v>0</v>
      </c>
      <c r="O158" s="50">
        <v>0</v>
      </c>
      <c r="P158" s="50">
        <v>0</v>
      </c>
      <c r="Q158" s="50">
        <v>0</v>
      </c>
      <c r="R158" s="50">
        <v>0</v>
      </c>
      <c r="S158" s="50">
        <v>0</v>
      </c>
      <c r="T158" s="50">
        <v>0</v>
      </c>
      <c r="U158" s="160">
        <v>0</v>
      </c>
      <c r="V158" s="130">
        <f t="shared" si="17"/>
        <v>0</v>
      </c>
      <c r="W158" s="42"/>
    </row>
    <row r="159" spans="1:23" s="17" customFormat="1" ht="15.75" thickBot="1" x14ac:dyDescent="0.3">
      <c r="A159" s="191"/>
      <c r="B159" s="192"/>
      <c r="C159" s="178"/>
      <c r="D159" s="192"/>
      <c r="E159" s="193">
        <f t="shared" ref="E159:G159" si="19">SUM(E153:E158)</f>
        <v>8035782</v>
      </c>
      <c r="F159" s="193">
        <f t="shared" si="19"/>
        <v>3254515</v>
      </c>
      <c r="G159" s="193">
        <f t="shared" si="19"/>
        <v>2071381.48</v>
      </c>
      <c r="H159" s="415"/>
      <c r="I159" s="16"/>
      <c r="J159" s="146"/>
      <c r="K159" s="188"/>
      <c r="L159" s="188"/>
      <c r="M159" s="188"/>
      <c r="N159" s="188"/>
      <c r="O159" s="188"/>
      <c r="P159" s="188"/>
      <c r="Q159" s="188"/>
      <c r="R159" s="188"/>
      <c r="S159" s="188"/>
      <c r="T159" s="188"/>
      <c r="U159" s="373"/>
      <c r="V159" s="181"/>
      <c r="W159" s="42"/>
    </row>
    <row r="160" spans="1:23" s="15" customFormat="1" x14ac:dyDescent="0.25">
      <c r="A160" s="170" t="s">
        <v>230</v>
      </c>
      <c r="B160" s="171"/>
      <c r="C160" s="182"/>
      <c r="D160" s="171"/>
      <c r="E160" s="171"/>
      <c r="F160" s="171"/>
      <c r="G160" s="171"/>
      <c r="H160" s="416"/>
      <c r="I160" s="104"/>
      <c r="J160" s="147"/>
      <c r="K160" s="183"/>
      <c r="L160" s="183"/>
      <c r="M160" s="183"/>
      <c r="N160" s="174"/>
      <c r="O160" s="174"/>
      <c r="P160" s="174"/>
      <c r="Q160" s="174"/>
      <c r="R160" s="174"/>
      <c r="S160" s="174"/>
      <c r="T160" s="174"/>
      <c r="U160" s="224"/>
      <c r="V160" s="175"/>
      <c r="W160" s="42"/>
    </row>
    <row r="161" spans="1:23" s="15" customFormat="1" ht="85.5" x14ac:dyDescent="0.2">
      <c r="A161" s="18">
        <v>136</v>
      </c>
      <c r="B161" s="10">
        <v>170181</v>
      </c>
      <c r="C161" s="43" t="s">
        <v>236</v>
      </c>
      <c r="D161" s="43" t="s">
        <v>124</v>
      </c>
      <c r="E161" s="44">
        <v>251761</v>
      </c>
      <c r="F161" s="44">
        <v>0</v>
      </c>
      <c r="G161" s="44">
        <v>0</v>
      </c>
      <c r="H161" s="43">
        <v>214</v>
      </c>
      <c r="I161" s="13">
        <v>214</v>
      </c>
      <c r="J161" s="45">
        <v>214</v>
      </c>
      <c r="K161" s="45">
        <v>0</v>
      </c>
      <c r="L161" s="45">
        <v>0</v>
      </c>
      <c r="M161" s="45">
        <v>0</v>
      </c>
      <c r="N161" s="45">
        <v>0</v>
      </c>
      <c r="O161" s="45">
        <v>0</v>
      </c>
      <c r="P161" s="45">
        <v>0</v>
      </c>
      <c r="Q161" s="45">
        <v>0</v>
      </c>
      <c r="R161" s="45">
        <v>0</v>
      </c>
      <c r="S161" s="45">
        <v>0</v>
      </c>
      <c r="T161" s="45">
        <v>0</v>
      </c>
      <c r="U161" s="160">
        <v>0</v>
      </c>
      <c r="V161" s="130">
        <f t="shared" ref="V161:V168" si="20">SUM(K161:U161)</f>
        <v>0</v>
      </c>
      <c r="W161" s="42"/>
    </row>
    <row r="162" spans="1:23" s="15" customFormat="1" ht="57" x14ac:dyDescent="0.2">
      <c r="A162" s="18">
        <v>136</v>
      </c>
      <c r="B162" s="10">
        <v>224215</v>
      </c>
      <c r="C162" s="43" t="s">
        <v>429</v>
      </c>
      <c r="D162" s="43" t="s">
        <v>124</v>
      </c>
      <c r="E162" s="44">
        <v>0</v>
      </c>
      <c r="F162" s="44">
        <v>0</v>
      </c>
      <c r="G162" s="44">
        <v>0</v>
      </c>
      <c r="H162" s="414">
        <v>1808</v>
      </c>
      <c r="I162" s="13">
        <v>321</v>
      </c>
      <c r="J162" s="45">
        <v>837.19</v>
      </c>
      <c r="K162" s="45">
        <v>0</v>
      </c>
      <c r="L162" s="45">
        <v>0</v>
      </c>
      <c r="M162" s="45">
        <v>0</v>
      </c>
      <c r="N162" s="45">
        <v>0</v>
      </c>
      <c r="O162" s="45">
        <v>0</v>
      </c>
      <c r="P162" s="45">
        <v>0</v>
      </c>
      <c r="Q162" s="45">
        <v>0</v>
      </c>
      <c r="R162" s="45">
        <v>0</v>
      </c>
      <c r="S162" s="45">
        <v>0</v>
      </c>
      <c r="T162" s="45">
        <v>0</v>
      </c>
      <c r="U162" s="160">
        <v>0</v>
      </c>
      <c r="V162" s="130">
        <f t="shared" si="20"/>
        <v>0</v>
      </c>
      <c r="W162" s="42"/>
    </row>
    <row r="163" spans="1:23" s="15" customFormat="1" ht="42.75" x14ac:dyDescent="0.2">
      <c r="A163" s="18">
        <v>137</v>
      </c>
      <c r="B163" s="10">
        <v>224376</v>
      </c>
      <c r="C163" s="43" t="s">
        <v>430</v>
      </c>
      <c r="D163" s="43" t="s">
        <v>124</v>
      </c>
      <c r="E163" s="44">
        <v>0</v>
      </c>
      <c r="F163" s="44">
        <v>200000</v>
      </c>
      <c r="G163" s="44">
        <v>0</v>
      </c>
      <c r="H163" s="414">
        <v>1314</v>
      </c>
      <c r="I163" s="13">
        <v>170</v>
      </c>
      <c r="J163" s="45">
        <v>491.89</v>
      </c>
      <c r="K163" s="45">
        <v>0</v>
      </c>
      <c r="L163" s="45">
        <v>0</v>
      </c>
      <c r="M163" s="45">
        <v>0</v>
      </c>
      <c r="N163" s="45">
        <v>0</v>
      </c>
      <c r="O163" s="45">
        <v>0</v>
      </c>
      <c r="P163" s="45">
        <v>0</v>
      </c>
      <c r="Q163" s="45">
        <v>0</v>
      </c>
      <c r="R163" s="45">
        <v>0</v>
      </c>
      <c r="S163" s="45">
        <v>0</v>
      </c>
      <c r="T163" s="45">
        <v>0</v>
      </c>
      <c r="U163" s="160">
        <v>0</v>
      </c>
      <c r="V163" s="130">
        <f t="shared" si="20"/>
        <v>0</v>
      </c>
      <c r="W163" s="42"/>
    </row>
    <row r="164" spans="1:23" s="15" customFormat="1" ht="42.75" x14ac:dyDescent="0.2">
      <c r="A164" s="18">
        <v>138</v>
      </c>
      <c r="B164" s="10">
        <v>226775</v>
      </c>
      <c r="C164" s="43" t="s">
        <v>431</v>
      </c>
      <c r="D164" s="43" t="s">
        <v>124</v>
      </c>
      <c r="E164" s="44">
        <v>0</v>
      </c>
      <c r="F164" s="44">
        <v>1206034</v>
      </c>
      <c r="G164" s="44">
        <v>0</v>
      </c>
      <c r="H164" s="43">
        <v>919</v>
      </c>
      <c r="I164" s="13">
        <v>198</v>
      </c>
      <c r="J164" s="45">
        <v>498.6</v>
      </c>
      <c r="K164" s="45">
        <v>0</v>
      </c>
      <c r="L164" s="45">
        <v>0</v>
      </c>
      <c r="M164" s="45">
        <v>0</v>
      </c>
      <c r="N164" s="45">
        <v>0</v>
      </c>
      <c r="O164" s="45">
        <v>0</v>
      </c>
      <c r="P164" s="45">
        <v>0</v>
      </c>
      <c r="Q164" s="45">
        <v>0</v>
      </c>
      <c r="R164" s="45">
        <v>0</v>
      </c>
      <c r="S164" s="45">
        <v>0</v>
      </c>
      <c r="T164" s="45">
        <v>0</v>
      </c>
      <c r="U164" s="160">
        <v>0</v>
      </c>
      <c r="V164" s="130">
        <f t="shared" si="20"/>
        <v>0</v>
      </c>
      <c r="W164" s="42"/>
    </row>
    <row r="165" spans="1:23" s="15" customFormat="1" ht="42.75" x14ac:dyDescent="0.2">
      <c r="A165" s="18">
        <v>139</v>
      </c>
      <c r="B165" s="10">
        <v>33423</v>
      </c>
      <c r="C165" s="43" t="s">
        <v>388</v>
      </c>
      <c r="D165" s="43" t="s">
        <v>124</v>
      </c>
      <c r="E165" s="44">
        <v>0</v>
      </c>
      <c r="F165" s="44">
        <v>2291860</v>
      </c>
      <c r="G165" s="44">
        <v>808594.95</v>
      </c>
      <c r="H165" s="414">
        <v>1000</v>
      </c>
      <c r="I165" s="13">
        <v>1000</v>
      </c>
      <c r="J165" s="45">
        <v>654.82000000000005</v>
      </c>
      <c r="K165" s="45">
        <v>0</v>
      </c>
      <c r="L165" s="45">
        <v>0</v>
      </c>
      <c r="M165" s="45">
        <v>0</v>
      </c>
      <c r="N165" s="45">
        <v>0</v>
      </c>
      <c r="O165" s="45">
        <v>0</v>
      </c>
      <c r="P165" s="45">
        <v>0</v>
      </c>
      <c r="Q165" s="45">
        <v>0</v>
      </c>
      <c r="R165" s="45">
        <v>0</v>
      </c>
      <c r="S165" s="45">
        <v>0</v>
      </c>
      <c r="T165" s="45">
        <v>227.83</v>
      </c>
      <c r="U165" s="160">
        <v>0</v>
      </c>
      <c r="V165" s="130">
        <f t="shared" si="20"/>
        <v>227.83</v>
      </c>
      <c r="W165" s="42"/>
    </row>
    <row r="166" spans="1:23" s="15" customFormat="1" ht="42.75" x14ac:dyDescent="0.2">
      <c r="A166" s="18">
        <v>140</v>
      </c>
      <c r="B166" s="10">
        <v>7325</v>
      </c>
      <c r="C166" s="43" t="s">
        <v>389</v>
      </c>
      <c r="D166" s="43" t="s">
        <v>124</v>
      </c>
      <c r="E166" s="44">
        <v>0</v>
      </c>
      <c r="F166" s="44">
        <v>14452</v>
      </c>
      <c r="G166" s="44">
        <v>0</v>
      </c>
      <c r="H166" s="43">
        <v>932</v>
      </c>
      <c r="I166" s="13">
        <v>932</v>
      </c>
      <c r="J166" s="45">
        <v>42</v>
      </c>
      <c r="K166" s="45">
        <v>0</v>
      </c>
      <c r="L166" s="45">
        <v>0</v>
      </c>
      <c r="M166" s="45">
        <v>0</v>
      </c>
      <c r="N166" s="45">
        <v>0</v>
      </c>
      <c r="O166" s="45">
        <v>0</v>
      </c>
      <c r="P166" s="45">
        <v>0</v>
      </c>
      <c r="Q166" s="45">
        <v>0</v>
      </c>
      <c r="R166" s="45">
        <v>0</v>
      </c>
      <c r="S166" s="45">
        <v>0</v>
      </c>
      <c r="T166" s="45">
        <v>0</v>
      </c>
      <c r="U166" s="160">
        <v>0</v>
      </c>
      <c r="V166" s="130">
        <f t="shared" si="20"/>
        <v>0</v>
      </c>
      <c r="W166" s="42"/>
    </row>
    <row r="167" spans="1:23" s="15" customFormat="1" ht="42.75" x14ac:dyDescent="0.2">
      <c r="A167" s="18">
        <f>A166+1</f>
        <v>141</v>
      </c>
      <c r="B167" s="10">
        <v>92603</v>
      </c>
      <c r="C167" s="43" t="s">
        <v>390</v>
      </c>
      <c r="D167" s="43" t="s">
        <v>124</v>
      </c>
      <c r="E167" s="44">
        <v>0</v>
      </c>
      <c r="F167" s="44">
        <v>533143</v>
      </c>
      <c r="G167" s="44">
        <v>533142.23</v>
      </c>
      <c r="H167" s="43">
        <v>295</v>
      </c>
      <c r="I167" s="13">
        <v>295</v>
      </c>
      <c r="J167" s="45">
        <v>153</v>
      </c>
      <c r="K167" s="45">
        <v>0</v>
      </c>
      <c r="L167" s="45">
        <v>0</v>
      </c>
      <c r="M167" s="45">
        <v>0</v>
      </c>
      <c r="N167" s="45">
        <v>0</v>
      </c>
      <c r="O167" s="45">
        <v>0</v>
      </c>
      <c r="P167" s="45">
        <v>0</v>
      </c>
      <c r="Q167" s="45">
        <v>153</v>
      </c>
      <c r="R167" s="45">
        <v>0</v>
      </c>
      <c r="S167" s="45">
        <v>0</v>
      </c>
      <c r="T167" s="45">
        <v>0</v>
      </c>
      <c r="U167" s="160">
        <v>0</v>
      </c>
      <c r="V167" s="130">
        <f t="shared" si="20"/>
        <v>153</v>
      </c>
      <c r="W167" s="42"/>
    </row>
    <row r="168" spans="1:23" s="15" customFormat="1" ht="43.5" thickBot="1" x14ac:dyDescent="0.25">
      <c r="A168" s="166">
        <f>A167+1</f>
        <v>142</v>
      </c>
      <c r="B168" s="167">
        <v>92902</v>
      </c>
      <c r="C168" s="168" t="s">
        <v>391</v>
      </c>
      <c r="D168" s="168" t="s">
        <v>124</v>
      </c>
      <c r="E168" s="169">
        <v>0</v>
      </c>
      <c r="F168" s="169">
        <v>154492</v>
      </c>
      <c r="G168" s="169">
        <v>154491.06</v>
      </c>
      <c r="H168" s="414">
        <v>1535</v>
      </c>
      <c r="I168" s="19">
        <v>1535</v>
      </c>
      <c r="J168" s="50">
        <v>44</v>
      </c>
      <c r="K168" s="50">
        <v>0</v>
      </c>
      <c r="L168" s="50">
        <v>0</v>
      </c>
      <c r="M168" s="50">
        <v>0</v>
      </c>
      <c r="N168" s="50">
        <v>0</v>
      </c>
      <c r="O168" s="50">
        <v>0</v>
      </c>
      <c r="P168" s="50">
        <v>0</v>
      </c>
      <c r="Q168" s="50">
        <v>44</v>
      </c>
      <c r="R168" s="50">
        <v>0</v>
      </c>
      <c r="S168" s="50">
        <v>0</v>
      </c>
      <c r="T168" s="50">
        <v>0</v>
      </c>
      <c r="U168" s="160">
        <v>0</v>
      </c>
      <c r="V168" s="130">
        <f t="shared" si="20"/>
        <v>44</v>
      </c>
      <c r="W168" s="42"/>
    </row>
    <row r="169" spans="1:23" s="15" customFormat="1" ht="15.75" thickBot="1" x14ac:dyDescent="0.25">
      <c r="A169" s="184"/>
      <c r="B169" s="185"/>
      <c r="C169" s="186"/>
      <c r="D169" s="185"/>
      <c r="E169" s="179">
        <f t="shared" ref="E169:G169" si="21">SUM(E161:E168)</f>
        <v>251761</v>
      </c>
      <c r="F169" s="179">
        <f t="shared" si="21"/>
        <v>4399981</v>
      </c>
      <c r="G169" s="179">
        <f t="shared" si="21"/>
        <v>1496228.24</v>
      </c>
      <c r="H169" s="416"/>
      <c r="I169" s="149"/>
      <c r="J169" s="16"/>
      <c r="K169" s="180"/>
      <c r="L169" s="180"/>
      <c r="M169" s="180"/>
      <c r="N169" s="180"/>
      <c r="O169" s="180"/>
      <c r="P169" s="180"/>
      <c r="Q169" s="180"/>
      <c r="R169" s="180"/>
      <c r="S169" s="180"/>
      <c r="T169" s="180"/>
      <c r="U169" s="213"/>
      <c r="V169" s="181"/>
      <c r="W169" s="42"/>
    </row>
    <row r="170" spans="1:23" s="15" customFormat="1" x14ac:dyDescent="0.25">
      <c r="A170" s="170" t="s">
        <v>386</v>
      </c>
      <c r="B170" s="171"/>
      <c r="C170" s="182"/>
      <c r="D170" s="171"/>
      <c r="E170" s="189"/>
      <c r="F170" s="189"/>
      <c r="G170" s="189"/>
      <c r="H170" s="416"/>
      <c r="I170" s="150"/>
      <c r="J170" s="103"/>
      <c r="K170" s="190"/>
      <c r="L170" s="190"/>
      <c r="M170" s="190"/>
      <c r="N170" s="190"/>
      <c r="O170" s="190"/>
      <c r="P170" s="190"/>
      <c r="Q170" s="190"/>
      <c r="R170" s="190"/>
      <c r="S170" s="190"/>
      <c r="T170" s="190"/>
      <c r="U170" s="209"/>
      <c r="V170" s="175"/>
      <c r="W170" s="42"/>
    </row>
    <row r="171" spans="1:23" s="15" customFormat="1" ht="57.75" thickBot="1" x14ac:dyDescent="0.25">
      <c r="A171" s="166">
        <v>143</v>
      </c>
      <c r="B171" s="167">
        <v>31359</v>
      </c>
      <c r="C171" s="168" t="s">
        <v>387</v>
      </c>
      <c r="D171" s="168" t="s">
        <v>124</v>
      </c>
      <c r="E171" s="169">
        <v>0</v>
      </c>
      <c r="F171" s="169">
        <v>0</v>
      </c>
      <c r="G171" s="169">
        <v>0</v>
      </c>
      <c r="H171" s="414">
        <v>1287</v>
      </c>
      <c r="I171" s="145">
        <v>1287</v>
      </c>
      <c r="J171" s="19">
        <v>0</v>
      </c>
      <c r="K171" s="50">
        <v>0</v>
      </c>
      <c r="L171" s="50">
        <v>0</v>
      </c>
      <c r="M171" s="50">
        <v>0</v>
      </c>
      <c r="N171" s="50">
        <v>0</v>
      </c>
      <c r="O171" s="50">
        <v>0</v>
      </c>
      <c r="P171" s="50">
        <v>0</v>
      </c>
      <c r="Q171" s="50">
        <v>0</v>
      </c>
      <c r="R171" s="50">
        <v>0</v>
      </c>
      <c r="S171" s="50">
        <v>0</v>
      </c>
      <c r="T171" s="50">
        <v>0</v>
      </c>
      <c r="U171" s="160">
        <v>0</v>
      </c>
      <c r="V171" s="130">
        <f t="shared" ref="V171" si="22">SUM(K171:U171)</f>
        <v>0</v>
      </c>
      <c r="W171" s="42"/>
    </row>
    <row r="172" spans="1:23" s="15" customFormat="1" ht="15.75" thickBot="1" x14ac:dyDescent="0.3">
      <c r="A172" s="184"/>
      <c r="B172" s="186"/>
      <c r="C172" s="187"/>
      <c r="D172" s="187"/>
      <c r="E172" s="179">
        <f>SUM(E171)</f>
        <v>0</v>
      </c>
      <c r="F172" s="179">
        <f>SUM(F171)</f>
        <v>0</v>
      </c>
      <c r="G172" s="179">
        <f>SUM(G171)</f>
        <v>0</v>
      </c>
      <c r="H172" s="43"/>
      <c r="I172" s="149"/>
      <c r="J172" s="146"/>
      <c r="K172" s="188"/>
      <c r="L172" s="188"/>
      <c r="M172" s="188"/>
      <c r="N172" s="188"/>
      <c r="O172" s="188"/>
      <c r="P172" s="188"/>
      <c r="Q172" s="188"/>
      <c r="R172" s="188"/>
      <c r="S172" s="188"/>
      <c r="T172" s="188"/>
      <c r="U172" s="373"/>
      <c r="V172" s="181"/>
      <c r="W172" s="42"/>
    </row>
    <row r="173" spans="1:23" s="15" customFormat="1" x14ac:dyDescent="0.25">
      <c r="A173" s="170" t="s">
        <v>237</v>
      </c>
      <c r="B173" s="171"/>
      <c r="C173" s="182"/>
      <c r="D173" s="171"/>
      <c r="E173" s="171"/>
      <c r="F173" s="171"/>
      <c r="G173" s="171"/>
      <c r="H173" s="416"/>
      <c r="I173" s="104"/>
      <c r="J173" s="104"/>
      <c r="K173" s="174"/>
      <c r="L173" s="174"/>
      <c r="M173" s="174"/>
      <c r="N173" s="174"/>
      <c r="O173" s="174"/>
      <c r="P173" s="174"/>
      <c r="Q173" s="174"/>
      <c r="R173" s="174"/>
      <c r="S173" s="174"/>
      <c r="T173" s="174"/>
      <c r="U173" s="224"/>
      <c r="V173" s="175"/>
      <c r="W173" s="42"/>
    </row>
    <row r="174" spans="1:23" s="15" customFormat="1" ht="57" customHeight="1" thickBot="1" x14ac:dyDescent="0.25">
      <c r="A174" s="166">
        <v>144</v>
      </c>
      <c r="B174" s="167">
        <v>170188</v>
      </c>
      <c r="C174" s="168" t="s">
        <v>238</v>
      </c>
      <c r="D174" s="168" t="s">
        <v>124</v>
      </c>
      <c r="E174" s="169">
        <v>500000</v>
      </c>
      <c r="F174" s="169">
        <v>0</v>
      </c>
      <c r="G174" s="169">
        <v>0</v>
      </c>
      <c r="H174" s="43">
        <v>214</v>
      </c>
      <c r="I174" s="145">
        <v>214</v>
      </c>
      <c r="J174" s="19">
        <v>0</v>
      </c>
      <c r="K174" s="50">
        <v>0</v>
      </c>
      <c r="L174" s="50">
        <v>0</v>
      </c>
      <c r="M174" s="50">
        <v>0</v>
      </c>
      <c r="N174" s="50">
        <v>0</v>
      </c>
      <c r="O174" s="50">
        <v>0</v>
      </c>
      <c r="P174" s="50">
        <v>0</v>
      </c>
      <c r="Q174" s="50">
        <v>0</v>
      </c>
      <c r="R174" s="50">
        <v>0</v>
      </c>
      <c r="S174" s="50">
        <v>0</v>
      </c>
      <c r="T174" s="50">
        <v>0</v>
      </c>
      <c r="U174" s="160">
        <v>0</v>
      </c>
      <c r="V174" s="130">
        <f t="shared" ref="V174" si="23">SUM(K174:U174)</f>
        <v>0</v>
      </c>
      <c r="W174" s="42"/>
    </row>
    <row r="175" spans="1:23" s="15" customFormat="1" ht="15.75" thickBot="1" x14ac:dyDescent="0.25">
      <c r="A175" s="184"/>
      <c r="B175" s="185"/>
      <c r="C175" s="186"/>
      <c r="D175" s="185"/>
      <c r="E175" s="179">
        <v>500000</v>
      </c>
      <c r="F175" s="179">
        <f>SUM(F174)</f>
        <v>0</v>
      </c>
      <c r="G175" s="179">
        <v>0</v>
      </c>
      <c r="H175" s="416"/>
      <c r="I175" s="149"/>
      <c r="J175" s="16"/>
      <c r="K175" s="180"/>
      <c r="L175" s="180"/>
      <c r="M175" s="180"/>
      <c r="N175" s="180"/>
      <c r="O175" s="180"/>
      <c r="P175" s="180"/>
      <c r="Q175" s="180"/>
      <c r="R175" s="180"/>
      <c r="S175" s="180"/>
      <c r="T175" s="180"/>
      <c r="U175" s="213"/>
      <c r="V175" s="181"/>
      <c r="W175" s="42"/>
    </row>
    <row r="176" spans="1:23" s="15" customFormat="1" x14ac:dyDescent="0.25">
      <c r="A176" s="170" t="s">
        <v>240</v>
      </c>
      <c r="B176" s="171"/>
      <c r="C176" s="182"/>
      <c r="D176" s="171"/>
      <c r="E176" s="171"/>
      <c r="F176" s="171"/>
      <c r="G176" s="171"/>
      <c r="H176" s="416"/>
      <c r="I176" s="104"/>
      <c r="J176" s="147"/>
      <c r="K176" s="183"/>
      <c r="L176" s="183"/>
      <c r="M176" s="183"/>
      <c r="N176" s="183"/>
      <c r="O176" s="183"/>
      <c r="P176" s="183"/>
      <c r="Q176" s="183"/>
      <c r="R176" s="183"/>
      <c r="S176" s="183"/>
      <c r="T176" s="183"/>
      <c r="U176" s="374"/>
      <c r="V176" s="175"/>
      <c r="W176" s="42"/>
    </row>
    <row r="177" spans="1:23" s="15" customFormat="1" ht="51.75" customHeight="1" thickBot="1" x14ac:dyDescent="0.25">
      <c r="A177" s="166">
        <v>145</v>
      </c>
      <c r="B177" s="167">
        <v>202409</v>
      </c>
      <c r="C177" s="168" t="s">
        <v>239</v>
      </c>
      <c r="D177" s="168" t="s">
        <v>124</v>
      </c>
      <c r="E177" s="169">
        <v>25000000</v>
      </c>
      <c r="F177" s="169">
        <v>0</v>
      </c>
      <c r="G177" s="169">
        <v>0</v>
      </c>
      <c r="H177" s="414">
        <v>1038</v>
      </c>
      <c r="I177" s="145">
        <v>1038</v>
      </c>
      <c r="J177" s="19">
        <v>0</v>
      </c>
      <c r="K177" s="50">
        <v>0</v>
      </c>
      <c r="L177" s="50">
        <v>0</v>
      </c>
      <c r="M177" s="50">
        <v>0</v>
      </c>
      <c r="N177" s="50">
        <v>0</v>
      </c>
      <c r="O177" s="50">
        <v>0</v>
      </c>
      <c r="P177" s="50">
        <v>0</v>
      </c>
      <c r="Q177" s="50">
        <v>0</v>
      </c>
      <c r="R177" s="50">
        <v>0</v>
      </c>
      <c r="S177" s="50">
        <v>0</v>
      </c>
      <c r="T177" s="50">
        <v>0</v>
      </c>
      <c r="U177" s="160">
        <v>0</v>
      </c>
      <c r="V177" s="130">
        <f t="shared" ref="V177" si="24">SUM(K177:U177)</f>
        <v>0</v>
      </c>
      <c r="W177" s="42"/>
    </row>
    <row r="178" spans="1:23" s="15" customFormat="1" ht="15.75" thickBot="1" x14ac:dyDescent="0.25">
      <c r="A178" s="184"/>
      <c r="B178" s="185"/>
      <c r="C178" s="186"/>
      <c r="D178" s="185"/>
      <c r="E178" s="179">
        <f>SUM(E177)</f>
        <v>25000000</v>
      </c>
      <c r="F178" s="179">
        <f>SUM(F177)</f>
        <v>0</v>
      </c>
      <c r="G178" s="179">
        <f>SUM(G177)</f>
        <v>0</v>
      </c>
      <c r="H178" s="416"/>
      <c r="I178" s="149"/>
      <c r="J178" s="16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213"/>
      <c r="V178" s="181"/>
      <c r="W178" s="42"/>
    </row>
    <row r="179" spans="1:23" s="15" customFormat="1" x14ac:dyDescent="0.25">
      <c r="A179" s="170" t="s">
        <v>241</v>
      </c>
      <c r="B179" s="171"/>
      <c r="C179" s="182"/>
      <c r="D179" s="171"/>
      <c r="E179" s="171"/>
      <c r="F179" s="171"/>
      <c r="G179" s="171"/>
      <c r="H179" s="416"/>
      <c r="I179" s="104"/>
      <c r="J179" s="147"/>
      <c r="K179" s="183"/>
      <c r="L179" s="183"/>
      <c r="M179" s="183"/>
      <c r="N179" s="174"/>
      <c r="O179" s="174"/>
      <c r="P179" s="174"/>
      <c r="Q179" s="174"/>
      <c r="R179" s="174"/>
      <c r="S179" s="174"/>
      <c r="T179" s="174"/>
      <c r="U179" s="224"/>
      <c r="V179" s="175"/>
      <c r="W179" s="42"/>
    </row>
    <row r="180" spans="1:23" s="15" customFormat="1" ht="48" customHeight="1" thickBot="1" x14ac:dyDescent="0.25">
      <c r="A180" s="166">
        <v>146</v>
      </c>
      <c r="B180" s="167">
        <v>202330</v>
      </c>
      <c r="C180" s="168" t="s">
        <v>242</v>
      </c>
      <c r="D180" s="168" t="s">
        <v>124</v>
      </c>
      <c r="E180" s="169">
        <v>25000000</v>
      </c>
      <c r="F180" s="169">
        <v>0</v>
      </c>
      <c r="G180" s="169">
        <v>0</v>
      </c>
      <c r="H180" s="414">
        <v>1275</v>
      </c>
      <c r="I180" s="19">
        <v>1275</v>
      </c>
      <c r="J180" s="50">
        <v>0</v>
      </c>
      <c r="K180" s="50">
        <v>0</v>
      </c>
      <c r="L180" s="50">
        <v>0</v>
      </c>
      <c r="M180" s="50">
        <v>0</v>
      </c>
      <c r="N180" s="50">
        <v>0</v>
      </c>
      <c r="O180" s="50">
        <v>0</v>
      </c>
      <c r="P180" s="50">
        <v>0</v>
      </c>
      <c r="Q180" s="50">
        <v>0</v>
      </c>
      <c r="R180" s="50">
        <v>0</v>
      </c>
      <c r="S180" s="50">
        <v>0</v>
      </c>
      <c r="T180" s="50">
        <v>0</v>
      </c>
      <c r="U180" s="160">
        <v>0</v>
      </c>
      <c r="V180" s="130">
        <f t="shared" ref="V180" si="25">SUM(K180:U180)</f>
        <v>0</v>
      </c>
      <c r="W180" s="42"/>
    </row>
    <row r="181" spans="1:23" s="15" customFormat="1" ht="15.75" thickBot="1" x14ac:dyDescent="0.25">
      <c r="A181" s="184"/>
      <c r="B181" s="185"/>
      <c r="C181" s="186"/>
      <c r="D181" s="185"/>
      <c r="E181" s="179">
        <f t="shared" ref="E181:G181" si="26">SUM(E180)</f>
        <v>25000000</v>
      </c>
      <c r="F181" s="179">
        <f t="shared" si="26"/>
        <v>0</v>
      </c>
      <c r="G181" s="179">
        <f t="shared" si="26"/>
        <v>0</v>
      </c>
      <c r="H181" s="416"/>
      <c r="I181" s="149"/>
      <c r="J181" s="16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213"/>
      <c r="V181" s="181"/>
      <c r="W181" s="42"/>
    </row>
    <row r="182" spans="1:23" s="15" customFormat="1" x14ac:dyDescent="0.25">
      <c r="A182" s="170" t="s">
        <v>243</v>
      </c>
      <c r="B182" s="171"/>
      <c r="C182" s="182"/>
      <c r="D182" s="171"/>
      <c r="E182" s="171"/>
      <c r="F182" s="171"/>
      <c r="G182" s="171"/>
      <c r="H182" s="416"/>
      <c r="I182" s="104"/>
      <c r="J182" s="147"/>
      <c r="K182" s="183"/>
      <c r="L182" s="183"/>
      <c r="M182" s="183"/>
      <c r="N182" s="174"/>
      <c r="O182" s="174"/>
      <c r="P182" s="174"/>
      <c r="Q182" s="174"/>
      <c r="R182" s="174"/>
      <c r="S182" s="174"/>
      <c r="T182" s="174"/>
      <c r="U182" s="224"/>
      <c r="V182" s="175"/>
      <c r="W182" s="42"/>
    </row>
    <row r="183" spans="1:23" s="15" customFormat="1" ht="57.75" thickBot="1" x14ac:dyDescent="0.25">
      <c r="A183" s="166">
        <v>147</v>
      </c>
      <c r="B183" s="167">
        <v>150509</v>
      </c>
      <c r="C183" s="168" t="s">
        <v>244</v>
      </c>
      <c r="D183" s="168" t="s">
        <v>124</v>
      </c>
      <c r="E183" s="169">
        <v>0</v>
      </c>
      <c r="F183" s="169">
        <v>2326694</v>
      </c>
      <c r="G183" s="169">
        <v>1462080.1</v>
      </c>
      <c r="H183" s="43">
        <v>594</v>
      </c>
      <c r="I183" s="19">
        <v>594</v>
      </c>
      <c r="J183" s="50">
        <v>912.03</v>
      </c>
      <c r="K183" s="50">
        <v>0</v>
      </c>
      <c r="L183" s="50">
        <v>0</v>
      </c>
      <c r="M183" s="50">
        <v>0</v>
      </c>
      <c r="N183" s="50">
        <v>128.41</v>
      </c>
      <c r="O183" s="50">
        <v>4.24</v>
      </c>
      <c r="P183" s="50">
        <v>0</v>
      </c>
      <c r="Q183" s="50">
        <v>0</v>
      </c>
      <c r="R183" s="50">
        <v>0</v>
      </c>
      <c r="S183" s="50">
        <v>0</v>
      </c>
      <c r="T183" s="50">
        <v>0</v>
      </c>
      <c r="U183" s="160">
        <v>0</v>
      </c>
      <c r="V183" s="130">
        <f t="shared" ref="V183" si="27">SUM(K183:U183)</f>
        <v>132.65</v>
      </c>
      <c r="W183" s="42"/>
    </row>
    <row r="184" spans="1:23" s="15" customFormat="1" ht="15.75" thickBot="1" x14ac:dyDescent="0.3">
      <c r="A184" s="176"/>
      <c r="B184" s="177"/>
      <c r="C184" s="178"/>
      <c r="D184" s="177"/>
      <c r="E184" s="179">
        <v>0</v>
      </c>
      <c r="F184" s="179">
        <f>SUM(F183)</f>
        <v>2326694</v>
      </c>
      <c r="G184" s="179">
        <f>SUM(G183)</f>
        <v>1462080.1</v>
      </c>
      <c r="H184" s="417"/>
      <c r="I184" s="149"/>
      <c r="J184" s="16"/>
      <c r="K184" s="180"/>
      <c r="L184" s="180"/>
      <c r="M184" s="180"/>
      <c r="N184" s="180"/>
      <c r="O184" s="180"/>
      <c r="P184" s="180"/>
      <c r="Q184" s="180"/>
      <c r="R184" s="180"/>
      <c r="S184" s="180"/>
      <c r="T184" s="180"/>
      <c r="U184" s="213"/>
      <c r="V184" s="181"/>
      <c r="W184" s="42"/>
    </row>
    <row r="185" spans="1:23" s="15" customFormat="1" x14ac:dyDescent="0.25">
      <c r="A185" s="170" t="s">
        <v>392</v>
      </c>
      <c r="B185" s="171"/>
      <c r="C185" s="172"/>
      <c r="D185" s="172"/>
      <c r="E185" s="173"/>
      <c r="F185" s="173"/>
      <c r="G185" s="173"/>
      <c r="H185" s="43"/>
      <c r="I185" s="151"/>
      <c r="J185" s="104"/>
      <c r="K185" s="174"/>
      <c r="L185" s="174"/>
      <c r="M185" s="174"/>
      <c r="N185" s="174"/>
      <c r="O185" s="174"/>
      <c r="P185" s="174"/>
      <c r="Q185" s="174"/>
      <c r="R185" s="174"/>
      <c r="S185" s="174"/>
      <c r="T185" s="174"/>
      <c r="U185" s="224"/>
      <c r="V185" s="175"/>
      <c r="W185" s="42"/>
    </row>
    <row r="186" spans="1:23" s="15" customFormat="1" ht="28.5" x14ac:dyDescent="0.2">
      <c r="A186" s="18">
        <v>148</v>
      </c>
      <c r="B186" s="10">
        <v>206196</v>
      </c>
      <c r="C186" s="43" t="s">
        <v>393</v>
      </c>
      <c r="D186" s="43" t="s">
        <v>124</v>
      </c>
      <c r="E186" s="44">
        <v>0</v>
      </c>
      <c r="F186" s="44">
        <v>114907</v>
      </c>
      <c r="G186" s="44">
        <v>0</v>
      </c>
      <c r="H186" s="43">
        <v>911</v>
      </c>
      <c r="I186" s="13">
        <v>911</v>
      </c>
      <c r="J186" s="45">
        <v>32.840000000000003</v>
      </c>
      <c r="K186" s="45">
        <v>0</v>
      </c>
      <c r="L186" s="45">
        <v>0</v>
      </c>
      <c r="M186" s="45">
        <v>0</v>
      </c>
      <c r="N186" s="45">
        <v>0</v>
      </c>
      <c r="O186" s="45">
        <v>0</v>
      </c>
      <c r="P186" s="45">
        <v>0</v>
      </c>
      <c r="Q186" s="45">
        <v>0</v>
      </c>
      <c r="R186" s="45">
        <v>0</v>
      </c>
      <c r="S186" s="45">
        <v>0</v>
      </c>
      <c r="T186" s="45">
        <v>0</v>
      </c>
      <c r="U186" s="160">
        <v>0</v>
      </c>
      <c r="V186" s="130">
        <f t="shared" ref="V186:V191" si="28">SUM(K186:U186)</f>
        <v>0</v>
      </c>
      <c r="W186" s="42"/>
    </row>
    <row r="187" spans="1:23" s="15" customFormat="1" ht="28.5" x14ac:dyDescent="0.2">
      <c r="A187" s="18">
        <f>A186+1</f>
        <v>149</v>
      </c>
      <c r="B187" s="10">
        <v>209397</v>
      </c>
      <c r="C187" s="43" t="s">
        <v>394</v>
      </c>
      <c r="D187" s="43" t="s">
        <v>124</v>
      </c>
      <c r="E187" s="44">
        <v>0</v>
      </c>
      <c r="F187" s="44">
        <v>417672</v>
      </c>
      <c r="G187" s="44">
        <v>417672</v>
      </c>
      <c r="H187" s="43">
        <v>639</v>
      </c>
      <c r="I187" s="13">
        <v>639</v>
      </c>
      <c r="J187" s="45">
        <v>119.33</v>
      </c>
      <c r="K187" s="45">
        <v>0</v>
      </c>
      <c r="L187" s="45">
        <v>0</v>
      </c>
      <c r="M187" s="45">
        <v>0</v>
      </c>
      <c r="N187" s="45">
        <v>0</v>
      </c>
      <c r="O187" s="45">
        <v>0</v>
      </c>
      <c r="P187" s="45">
        <v>0</v>
      </c>
      <c r="Q187" s="45">
        <v>0</v>
      </c>
      <c r="R187" s="45">
        <v>0</v>
      </c>
      <c r="S187" s="45">
        <v>0</v>
      </c>
      <c r="T187" s="45">
        <v>36.58</v>
      </c>
      <c r="U187" s="160">
        <v>43.42</v>
      </c>
      <c r="V187" s="130">
        <f t="shared" si="28"/>
        <v>80</v>
      </c>
      <c r="W187" s="42"/>
    </row>
    <row r="188" spans="1:23" s="15" customFormat="1" ht="42.75" x14ac:dyDescent="0.2">
      <c r="A188" s="18">
        <f t="shared" ref="A188:A191" si="29">A187+1</f>
        <v>150</v>
      </c>
      <c r="B188" s="10">
        <v>209398</v>
      </c>
      <c r="C188" s="43" t="s">
        <v>395</v>
      </c>
      <c r="D188" s="43" t="s">
        <v>124</v>
      </c>
      <c r="E188" s="44">
        <v>0</v>
      </c>
      <c r="F188" s="44">
        <v>151000</v>
      </c>
      <c r="G188" s="44">
        <v>0</v>
      </c>
      <c r="H188" s="414">
        <v>1055</v>
      </c>
      <c r="I188" s="13">
        <v>1055</v>
      </c>
      <c r="J188" s="45">
        <v>43.15</v>
      </c>
      <c r="K188" s="45">
        <v>0</v>
      </c>
      <c r="L188" s="45">
        <v>0</v>
      </c>
      <c r="M188" s="45">
        <v>0</v>
      </c>
      <c r="N188" s="45">
        <v>0</v>
      </c>
      <c r="O188" s="45">
        <v>0</v>
      </c>
      <c r="P188" s="45">
        <v>0</v>
      </c>
      <c r="Q188" s="45">
        <v>0</v>
      </c>
      <c r="R188" s="45">
        <v>0</v>
      </c>
      <c r="S188" s="45">
        <v>0</v>
      </c>
      <c r="T188" s="45">
        <v>4.1500000000000004</v>
      </c>
      <c r="U188" s="160">
        <v>0</v>
      </c>
      <c r="V188" s="130">
        <f t="shared" si="28"/>
        <v>4.1500000000000004</v>
      </c>
      <c r="W188" s="42"/>
    </row>
    <row r="189" spans="1:23" s="15" customFormat="1" ht="42.75" x14ac:dyDescent="0.2">
      <c r="A189" s="18">
        <f t="shared" si="29"/>
        <v>151</v>
      </c>
      <c r="B189" s="10">
        <v>209399</v>
      </c>
      <c r="C189" s="43" t="s">
        <v>396</v>
      </c>
      <c r="D189" s="43" t="s">
        <v>124</v>
      </c>
      <c r="E189" s="44">
        <v>0</v>
      </c>
      <c r="F189" s="44">
        <v>143183</v>
      </c>
      <c r="G189" s="44">
        <v>0</v>
      </c>
      <c r="H189" s="43">
        <v>993</v>
      </c>
      <c r="I189" s="13">
        <v>993</v>
      </c>
      <c r="J189" s="45">
        <v>40.909999999999997</v>
      </c>
      <c r="K189" s="45">
        <v>0</v>
      </c>
      <c r="L189" s="45">
        <v>0</v>
      </c>
      <c r="M189" s="45">
        <v>0</v>
      </c>
      <c r="N189" s="45">
        <v>0</v>
      </c>
      <c r="O189" s="45">
        <v>0</v>
      </c>
      <c r="P189" s="45">
        <v>0</v>
      </c>
      <c r="Q189" s="45">
        <v>0</v>
      </c>
      <c r="R189" s="45">
        <v>0</v>
      </c>
      <c r="S189" s="45">
        <v>0</v>
      </c>
      <c r="T189" s="45">
        <v>0.77</v>
      </c>
      <c r="U189" s="160">
        <v>0</v>
      </c>
      <c r="V189" s="130">
        <f t="shared" si="28"/>
        <v>0.77</v>
      </c>
      <c r="W189" s="42"/>
    </row>
    <row r="190" spans="1:23" s="15" customFormat="1" ht="42.75" x14ac:dyDescent="0.2">
      <c r="A190" s="18">
        <f t="shared" si="29"/>
        <v>152</v>
      </c>
      <c r="B190" s="10">
        <v>209400</v>
      </c>
      <c r="C190" s="43" t="s">
        <v>406</v>
      </c>
      <c r="D190" s="43" t="s">
        <v>124</v>
      </c>
      <c r="E190" s="44">
        <v>0</v>
      </c>
      <c r="F190" s="44">
        <v>2078490</v>
      </c>
      <c r="G190" s="44">
        <v>2078490</v>
      </c>
      <c r="H190" s="414">
        <v>1177</v>
      </c>
      <c r="I190" s="13">
        <v>1177</v>
      </c>
      <c r="J190" s="45">
        <v>139.58000000000001</v>
      </c>
      <c r="K190" s="45">
        <v>0</v>
      </c>
      <c r="L190" s="45">
        <v>0</v>
      </c>
      <c r="M190" s="45">
        <v>0</v>
      </c>
      <c r="N190" s="45">
        <v>0</v>
      </c>
      <c r="O190" s="45">
        <v>0</v>
      </c>
      <c r="P190" s="45">
        <v>0</v>
      </c>
      <c r="Q190" s="45">
        <v>0</v>
      </c>
      <c r="R190" s="45">
        <v>0</v>
      </c>
      <c r="S190" s="45">
        <v>0</v>
      </c>
      <c r="T190" s="45">
        <v>42.44</v>
      </c>
      <c r="U190" s="160">
        <v>65.33</v>
      </c>
      <c r="V190" s="130">
        <f t="shared" si="28"/>
        <v>107.77</v>
      </c>
      <c r="W190" s="42"/>
    </row>
    <row r="191" spans="1:23" s="15" customFormat="1" ht="28.5" x14ac:dyDescent="0.2">
      <c r="A191" s="18">
        <f t="shared" si="29"/>
        <v>153</v>
      </c>
      <c r="B191" s="10">
        <v>226963</v>
      </c>
      <c r="C191" s="43" t="s">
        <v>407</v>
      </c>
      <c r="D191" s="43" t="s">
        <v>124</v>
      </c>
      <c r="E191" s="44">
        <v>0</v>
      </c>
      <c r="F191" s="44">
        <v>0</v>
      </c>
      <c r="G191" s="44">
        <v>0</v>
      </c>
      <c r="H191" s="414">
        <v>16234.65</v>
      </c>
      <c r="I191" s="13">
        <v>16234.65</v>
      </c>
      <c r="J191" s="161">
        <v>0</v>
      </c>
      <c r="K191" s="45">
        <v>0</v>
      </c>
      <c r="L191" s="45">
        <v>0</v>
      </c>
      <c r="M191" s="45">
        <v>0</v>
      </c>
      <c r="N191" s="45">
        <v>0</v>
      </c>
      <c r="O191" s="45">
        <v>0</v>
      </c>
      <c r="P191" s="45">
        <v>0</v>
      </c>
      <c r="Q191" s="45">
        <v>0</v>
      </c>
      <c r="R191" s="45">
        <v>0</v>
      </c>
      <c r="S191" s="45">
        <v>0</v>
      </c>
      <c r="T191" s="45">
        <v>0</v>
      </c>
      <c r="U191" s="160">
        <v>0</v>
      </c>
      <c r="V191" s="130">
        <f t="shared" si="28"/>
        <v>0</v>
      </c>
      <c r="W191" s="42"/>
    </row>
    <row r="192" spans="1:23" ht="15.75" thickBot="1" x14ac:dyDescent="0.3">
      <c r="A192" s="137"/>
      <c r="B192" s="152"/>
      <c r="C192" s="138"/>
      <c r="D192" s="162"/>
      <c r="E192" s="139">
        <f>SUM(E186:E191)</f>
        <v>0</v>
      </c>
      <c r="F192" s="378">
        <f>SUM(F186:F191)</f>
        <v>2905252</v>
      </c>
      <c r="G192" s="163">
        <f>SUM(G186:G191)</f>
        <v>2496162</v>
      </c>
      <c r="H192" s="163"/>
      <c r="I192" s="164"/>
      <c r="J192" s="165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375"/>
      <c r="V192" s="140"/>
      <c r="W192" s="42"/>
    </row>
    <row r="193" spans="1:23" s="15" customFormat="1" ht="28.5" customHeight="1" thickBot="1" x14ac:dyDescent="0.25">
      <c r="A193" s="455"/>
      <c r="B193" s="456"/>
      <c r="C193" s="456"/>
      <c r="D193" s="456"/>
      <c r="E193" s="52">
        <f>E184+E181+E178+E175+E169+E159+E151+E147+E142+E81+E76+E71+E18</f>
        <v>154226165</v>
      </c>
      <c r="F193" s="52">
        <f>F184+F181+F178+F175+F169+F159+F151+F147+F142+F81+F76+F71+F18+F192+F172</f>
        <v>27709473</v>
      </c>
      <c r="G193" s="52">
        <f>G184+G181+G178+G175+G169+G159+G151+G147+G142+G81+G76+G71+G18+G192+G172</f>
        <v>17333735.740000002</v>
      </c>
      <c r="H193" s="52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334"/>
      <c r="V193" s="54"/>
      <c r="W193" s="42"/>
    </row>
    <row r="194" spans="1:23" s="15" customFormat="1" x14ac:dyDescent="0.2">
      <c r="C194" s="55"/>
      <c r="I194" s="56"/>
      <c r="J194" s="56"/>
      <c r="K194" s="56"/>
      <c r="L194" s="56"/>
      <c r="M194" s="56"/>
      <c r="N194" s="57"/>
      <c r="O194" s="57"/>
      <c r="P194" s="57"/>
      <c r="Q194" s="57"/>
      <c r="R194" s="57"/>
      <c r="V194" s="136"/>
    </row>
    <row r="195" spans="1:23" x14ac:dyDescent="0.2">
      <c r="F195" s="379"/>
      <c r="G195" s="376"/>
      <c r="H195" s="376"/>
    </row>
    <row r="196" spans="1:23" x14ac:dyDescent="0.2">
      <c r="F196" s="380"/>
      <c r="G196" s="377"/>
      <c r="H196" s="377"/>
    </row>
  </sheetData>
  <mergeCells count="19">
    <mergeCell ref="A193:D193"/>
    <mergeCell ref="E6:G6"/>
    <mergeCell ref="G7:G8"/>
    <mergeCell ref="A9:C9"/>
    <mergeCell ref="A6:A8"/>
    <mergeCell ref="B6:B8"/>
    <mergeCell ref="C6:C8"/>
    <mergeCell ref="D6:D8"/>
    <mergeCell ref="F7:F8"/>
    <mergeCell ref="E7:E8"/>
    <mergeCell ref="A1:N1"/>
    <mergeCell ref="A2:N2"/>
    <mergeCell ref="A3:N3"/>
    <mergeCell ref="A4:N4"/>
    <mergeCell ref="I7:I8"/>
    <mergeCell ref="J7:J8"/>
    <mergeCell ref="I6:V6"/>
    <mergeCell ref="K7:V7"/>
    <mergeCell ref="H7:H8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W129"/>
  <sheetViews>
    <sheetView zoomScale="85" zoomScaleNormal="85" workbookViewId="0">
      <pane ySplit="8" topLeftCell="A78" activePane="bottomLeft" state="frozen"/>
      <selection pane="bottomLeft" activeCell="A10" sqref="A10"/>
    </sheetView>
  </sheetViews>
  <sheetFormatPr baseColWidth="10" defaultRowHeight="15" x14ac:dyDescent="0.2"/>
  <cols>
    <col min="1" max="2" width="11.42578125" style="6"/>
    <col min="3" max="3" width="44.28515625" style="7" customWidth="1"/>
    <col min="4" max="4" width="14.7109375" style="6" customWidth="1"/>
    <col min="5" max="5" width="24.7109375" style="8" customWidth="1"/>
    <col min="6" max="6" width="26.28515625" style="8" customWidth="1"/>
    <col min="7" max="8" width="27.42578125" style="8" customWidth="1"/>
    <col min="9" max="9" width="15.140625" style="9" customWidth="1"/>
    <col min="10" max="10" width="13.85546875" style="9" bestFit="1" customWidth="1"/>
    <col min="11" max="13" width="11.42578125" style="9" customWidth="1"/>
    <col min="14" max="14" width="11.7109375" style="9" customWidth="1"/>
    <col min="15" max="17" width="11.5703125" style="9" customWidth="1"/>
    <col min="18" max="18" width="11.42578125" style="41" customWidth="1"/>
    <col min="19" max="21" width="15.140625" style="6" customWidth="1"/>
    <col min="22" max="22" width="11.42578125" style="128"/>
    <col min="23" max="16384" width="11.42578125" style="4"/>
  </cols>
  <sheetData>
    <row r="1" spans="1:23" x14ac:dyDescent="0.25">
      <c r="A1" s="449" t="s">
        <v>266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</row>
    <row r="2" spans="1:23" x14ac:dyDescent="0.25">
      <c r="A2" s="449" t="s">
        <v>267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</row>
    <row r="3" spans="1:23" x14ac:dyDescent="0.25">
      <c r="A3" s="449" t="s">
        <v>301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</row>
    <row r="4" spans="1:23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128"/>
      <c r="L4" s="128"/>
      <c r="M4" s="128"/>
      <c r="N4" s="128"/>
      <c r="O4" s="128"/>
      <c r="P4" s="128"/>
      <c r="Q4" s="128"/>
    </row>
    <row r="5" spans="1:23" ht="15.75" thickBot="1" x14ac:dyDescent="0.25">
      <c r="A5" s="471" t="s">
        <v>432</v>
      </c>
      <c r="B5" s="471"/>
      <c r="N5" s="131"/>
      <c r="V5" s="141"/>
    </row>
    <row r="6" spans="1:23" ht="15" customHeight="1" x14ac:dyDescent="0.2">
      <c r="A6" s="430" t="s">
        <v>2</v>
      </c>
      <c r="B6" s="433" t="s">
        <v>3</v>
      </c>
      <c r="C6" s="436" t="s">
        <v>4</v>
      </c>
      <c r="D6" s="436" t="s">
        <v>5</v>
      </c>
      <c r="E6" s="466" t="s">
        <v>6</v>
      </c>
      <c r="F6" s="466"/>
      <c r="G6" s="466"/>
      <c r="H6" s="409"/>
      <c r="I6" s="433" t="s">
        <v>7</v>
      </c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20"/>
      <c r="V6" s="472"/>
    </row>
    <row r="7" spans="1:23" ht="12" customHeight="1" x14ac:dyDescent="0.2">
      <c r="A7" s="431"/>
      <c r="B7" s="434"/>
      <c r="C7" s="437"/>
      <c r="D7" s="437"/>
      <c r="E7" s="467" t="s">
        <v>8</v>
      </c>
      <c r="F7" s="467" t="s">
        <v>9</v>
      </c>
      <c r="G7" s="469" t="s">
        <v>300</v>
      </c>
      <c r="H7" s="464" t="s">
        <v>424</v>
      </c>
      <c r="I7" s="464" t="s">
        <v>8</v>
      </c>
      <c r="J7" s="464" t="s">
        <v>9</v>
      </c>
      <c r="K7" s="464" t="s">
        <v>10</v>
      </c>
      <c r="L7" s="464"/>
      <c r="M7" s="464"/>
      <c r="N7" s="464"/>
      <c r="O7" s="464"/>
      <c r="P7" s="464"/>
      <c r="Q7" s="464"/>
      <c r="R7" s="464"/>
      <c r="S7" s="464"/>
      <c r="T7" s="464"/>
      <c r="U7" s="473"/>
      <c r="V7" s="474"/>
    </row>
    <row r="8" spans="1:23" ht="43.5" customHeight="1" thickBot="1" x14ac:dyDescent="0.25">
      <c r="A8" s="432"/>
      <c r="B8" s="435"/>
      <c r="C8" s="438"/>
      <c r="D8" s="438"/>
      <c r="E8" s="468"/>
      <c r="F8" s="468"/>
      <c r="G8" s="470"/>
      <c r="H8" s="465"/>
      <c r="I8" s="465"/>
      <c r="J8" s="465"/>
      <c r="K8" s="240" t="s">
        <v>11</v>
      </c>
      <c r="L8" s="240" t="s">
        <v>12</v>
      </c>
      <c r="M8" s="240" t="s">
        <v>13</v>
      </c>
      <c r="N8" s="240" t="s">
        <v>245</v>
      </c>
      <c r="O8" s="240" t="s">
        <v>271</v>
      </c>
      <c r="P8" s="240" t="s">
        <v>399</v>
      </c>
      <c r="Q8" s="240" t="s">
        <v>410</v>
      </c>
      <c r="R8" s="156" t="s">
        <v>409</v>
      </c>
      <c r="S8" s="156" t="s">
        <v>423</v>
      </c>
      <c r="T8" s="156" t="s">
        <v>432</v>
      </c>
      <c r="U8" s="366" t="s">
        <v>442</v>
      </c>
      <c r="V8" s="201" t="s">
        <v>263</v>
      </c>
    </row>
    <row r="9" spans="1:23" s="14" customFormat="1" ht="18.75" customHeight="1" x14ac:dyDescent="0.2">
      <c r="A9" s="206" t="s">
        <v>26</v>
      </c>
      <c r="B9" s="182"/>
      <c r="C9" s="221"/>
      <c r="D9" s="182"/>
      <c r="E9" s="222"/>
      <c r="F9" s="222"/>
      <c r="G9" s="222"/>
      <c r="H9" s="222"/>
      <c r="I9" s="104"/>
      <c r="J9" s="104"/>
      <c r="K9" s="104"/>
      <c r="L9" s="104"/>
      <c r="M9" s="104"/>
      <c r="N9" s="104"/>
      <c r="O9" s="104"/>
      <c r="P9" s="104"/>
      <c r="Q9" s="104"/>
      <c r="R9" s="174"/>
      <c r="S9" s="182"/>
      <c r="T9" s="239"/>
      <c r="U9" s="239"/>
      <c r="V9" s="175"/>
    </row>
    <row r="10" spans="1:23" s="15" customFormat="1" ht="43.5" thickBot="1" x14ac:dyDescent="0.25">
      <c r="A10" s="166">
        <v>1</v>
      </c>
      <c r="B10" s="167">
        <v>154990</v>
      </c>
      <c r="C10" s="202" t="s">
        <v>302</v>
      </c>
      <c r="D10" s="167" t="s">
        <v>1</v>
      </c>
      <c r="E10" s="203">
        <v>5000000</v>
      </c>
      <c r="F10" s="203">
        <v>0</v>
      </c>
      <c r="G10" s="203">
        <v>0</v>
      </c>
      <c r="H10" s="13">
        <v>560</v>
      </c>
      <c r="I10" s="19">
        <v>58.51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50">
        <v>0</v>
      </c>
      <c r="S10" s="50">
        <v>0</v>
      </c>
      <c r="T10" s="204">
        <v>0</v>
      </c>
      <c r="U10" s="204">
        <v>0</v>
      </c>
      <c r="V10" s="205">
        <f>SUM(K10:U10)</f>
        <v>0</v>
      </c>
      <c r="W10" s="129"/>
    </row>
    <row r="11" spans="1:23" s="17" customFormat="1" ht="15.75" thickBot="1" x14ac:dyDescent="0.3">
      <c r="A11" s="210"/>
      <c r="B11" s="178"/>
      <c r="C11" s="211"/>
      <c r="D11" s="178"/>
      <c r="E11" s="212">
        <f>+E10</f>
        <v>5000000</v>
      </c>
      <c r="F11" s="212">
        <f>+F10</f>
        <v>0</v>
      </c>
      <c r="G11" s="212">
        <f>+G10</f>
        <v>0</v>
      </c>
      <c r="H11" s="13"/>
      <c r="I11" s="16"/>
      <c r="J11" s="16"/>
      <c r="K11" s="16"/>
      <c r="L11" s="16"/>
      <c r="M11" s="16"/>
      <c r="N11" s="16"/>
      <c r="O11" s="16"/>
      <c r="P11" s="16"/>
      <c r="Q11" s="16"/>
      <c r="R11" s="180"/>
      <c r="S11" s="180"/>
      <c r="T11" s="213"/>
      <c r="U11" s="213"/>
      <c r="V11" s="214"/>
      <c r="W11" s="129"/>
    </row>
    <row r="12" spans="1:23" s="17" customFormat="1" ht="24" customHeight="1" x14ac:dyDescent="0.25">
      <c r="A12" s="206" t="s">
        <v>71</v>
      </c>
      <c r="B12" s="195"/>
      <c r="C12" s="207"/>
      <c r="D12" s="195"/>
      <c r="E12" s="208"/>
      <c r="F12" s="208"/>
      <c r="G12" s="208"/>
      <c r="H12" s="13"/>
      <c r="I12" s="103"/>
      <c r="J12" s="103"/>
      <c r="K12" s="103"/>
      <c r="L12" s="103"/>
      <c r="M12" s="103"/>
      <c r="N12" s="103"/>
      <c r="O12" s="103"/>
      <c r="P12" s="103"/>
      <c r="Q12" s="103"/>
      <c r="R12" s="190"/>
      <c r="S12" s="190"/>
      <c r="T12" s="209"/>
      <c r="U12" s="209"/>
      <c r="V12" s="175"/>
      <c r="W12" s="129"/>
    </row>
    <row r="13" spans="1:23" s="15" customFormat="1" ht="57" x14ac:dyDescent="0.2">
      <c r="A13" s="18">
        <v>2</v>
      </c>
      <c r="B13" s="10">
        <v>96810</v>
      </c>
      <c r="C13" s="11" t="s">
        <v>303</v>
      </c>
      <c r="D13" s="10" t="s">
        <v>1</v>
      </c>
      <c r="E13" s="12">
        <v>2000000</v>
      </c>
      <c r="F13" s="12">
        <v>0</v>
      </c>
      <c r="G13" s="12">
        <v>0</v>
      </c>
      <c r="H13" s="13">
        <v>121</v>
      </c>
      <c r="I13" s="13">
        <v>12.1</v>
      </c>
      <c r="J13" s="13">
        <v>12.1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45">
        <v>0</v>
      </c>
      <c r="S13" s="45">
        <v>0</v>
      </c>
      <c r="T13" s="160">
        <v>0</v>
      </c>
      <c r="U13" s="204">
        <v>0</v>
      </c>
      <c r="V13" s="205">
        <f t="shared" ref="V13:V17" si="0">SUM(K13:U13)</f>
        <v>0</v>
      </c>
      <c r="W13" s="129"/>
    </row>
    <row r="14" spans="1:23" s="15" customFormat="1" ht="42.75" x14ac:dyDescent="0.2">
      <c r="A14" s="18">
        <v>3</v>
      </c>
      <c r="B14" s="10">
        <v>99889</v>
      </c>
      <c r="C14" s="11" t="s">
        <v>304</v>
      </c>
      <c r="D14" s="10" t="s">
        <v>1</v>
      </c>
      <c r="E14" s="12">
        <v>3000000</v>
      </c>
      <c r="F14" s="12">
        <v>44448634</v>
      </c>
      <c r="G14" s="12">
        <v>15407947.48</v>
      </c>
      <c r="H14" s="13">
        <v>21</v>
      </c>
      <c r="I14" s="13">
        <v>0.26</v>
      </c>
      <c r="J14" s="13">
        <v>4.68</v>
      </c>
      <c r="K14" s="13">
        <v>0</v>
      </c>
      <c r="L14" s="13">
        <v>0</v>
      </c>
      <c r="M14" s="13">
        <v>0</v>
      </c>
      <c r="N14" s="13">
        <v>0</v>
      </c>
      <c r="O14" s="13">
        <v>0.23</v>
      </c>
      <c r="P14" s="13">
        <v>0.11</v>
      </c>
      <c r="Q14" s="13">
        <v>0</v>
      </c>
      <c r="R14" s="45">
        <v>0.86</v>
      </c>
      <c r="S14" s="45">
        <v>0</v>
      </c>
      <c r="T14" s="160">
        <v>0</v>
      </c>
      <c r="U14" s="204">
        <v>0.32</v>
      </c>
      <c r="V14" s="205">
        <f t="shared" si="0"/>
        <v>1.52</v>
      </c>
      <c r="W14" s="129"/>
    </row>
    <row r="15" spans="1:23" s="15" customFormat="1" ht="42.75" x14ac:dyDescent="0.2">
      <c r="A15" s="18">
        <v>4</v>
      </c>
      <c r="B15" s="10">
        <v>129427</v>
      </c>
      <c r="C15" s="11" t="s">
        <v>305</v>
      </c>
      <c r="D15" s="10" t="s">
        <v>1</v>
      </c>
      <c r="E15" s="12">
        <v>3000000</v>
      </c>
      <c r="F15" s="12">
        <v>0</v>
      </c>
      <c r="G15" s="12">
        <v>0</v>
      </c>
      <c r="H15" s="13">
        <v>11</v>
      </c>
      <c r="I15" s="13">
        <v>1.1000000000000001</v>
      </c>
      <c r="J15" s="13">
        <v>1.1000000000000001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45">
        <v>0</v>
      </c>
      <c r="S15" s="45">
        <v>0</v>
      </c>
      <c r="T15" s="160">
        <v>0</v>
      </c>
      <c r="U15" s="204">
        <v>0</v>
      </c>
      <c r="V15" s="205">
        <f t="shared" si="0"/>
        <v>0</v>
      </c>
      <c r="W15" s="129"/>
    </row>
    <row r="16" spans="1:23" s="15" customFormat="1" ht="60" customHeight="1" x14ac:dyDescent="0.2">
      <c r="A16" s="18">
        <v>5</v>
      </c>
      <c r="B16" s="10">
        <v>134501</v>
      </c>
      <c r="C16" s="11" t="s">
        <v>306</v>
      </c>
      <c r="D16" s="10" t="s">
        <v>1</v>
      </c>
      <c r="E16" s="12">
        <v>10000000</v>
      </c>
      <c r="F16" s="12">
        <v>5329892</v>
      </c>
      <c r="G16" s="12">
        <v>0</v>
      </c>
      <c r="H16" s="13">
        <v>69</v>
      </c>
      <c r="I16" s="13">
        <v>10.1</v>
      </c>
      <c r="J16" s="13">
        <v>1.72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45">
        <v>0</v>
      </c>
      <c r="S16" s="45">
        <v>0</v>
      </c>
      <c r="T16" s="160">
        <v>0</v>
      </c>
      <c r="U16" s="204">
        <v>1.72</v>
      </c>
      <c r="V16" s="205">
        <f t="shared" si="0"/>
        <v>1.72</v>
      </c>
      <c r="W16" s="129"/>
    </row>
    <row r="17" spans="1:23" s="15" customFormat="1" ht="60" customHeight="1" thickBot="1" x14ac:dyDescent="0.25">
      <c r="A17" s="166">
        <v>6</v>
      </c>
      <c r="B17" s="167">
        <v>118776</v>
      </c>
      <c r="C17" s="202" t="s">
        <v>379</v>
      </c>
      <c r="D17" s="167" t="s">
        <v>1</v>
      </c>
      <c r="E17" s="203">
        <v>0</v>
      </c>
      <c r="F17" s="203">
        <v>3280306</v>
      </c>
      <c r="G17" s="203">
        <v>3280305.05</v>
      </c>
      <c r="H17" s="13">
        <v>1.32</v>
      </c>
      <c r="I17" s="19">
        <v>0.09</v>
      </c>
      <c r="J17" s="19">
        <v>0.01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50">
        <v>0.09</v>
      </c>
      <c r="S17" s="50">
        <v>0</v>
      </c>
      <c r="T17" s="204">
        <v>0</v>
      </c>
      <c r="U17" s="204">
        <v>0</v>
      </c>
      <c r="V17" s="205">
        <f t="shared" si="0"/>
        <v>0.09</v>
      </c>
      <c r="W17" s="129"/>
    </row>
    <row r="18" spans="1:23" s="17" customFormat="1" ht="15.75" thickBot="1" x14ac:dyDescent="0.3">
      <c r="A18" s="210"/>
      <c r="B18" s="178"/>
      <c r="C18" s="211"/>
      <c r="D18" s="178"/>
      <c r="E18" s="212">
        <f>SUM(E13:E17)</f>
        <v>18000000</v>
      </c>
      <c r="F18" s="212">
        <f>SUM(F13:F17)</f>
        <v>53058832</v>
      </c>
      <c r="G18" s="212">
        <f>SUM(G13:G17)</f>
        <v>18688252.530000001</v>
      </c>
      <c r="H18" s="412"/>
      <c r="I18" s="16"/>
      <c r="J18" s="16"/>
      <c r="K18" s="16"/>
      <c r="L18" s="16"/>
      <c r="M18" s="16"/>
      <c r="N18" s="16"/>
      <c r="O18" s="16"/>
      <c r="P18" s="16"/>
      <c r="Q18" s="16"/>
      <c r="R18" s="180"/>
      <c r="S18" s="180"/>
      <c r="T18" s="213"/>
      <c r="U18" s="213"/>
      <c r="V18" s="181"/>
      <c r="W18" s="129"/>
    </row>
    <row r="19" spans="1:23" s="17" customFormat="1" x14ac:dyDescent="0.25">
      <c r="A19" s="206" t="s">
        <v>18</v>
      </c>
      <c r="B19" s="195"/>
      <c r="C19" s="207"/>
      <c r="D19" s="195"/>
      <c r="E19" s="208"/>
      <c r="F19" s="208"/>
      <c r="G19" s="208"/>
      <c r="H19" s="412"/>
      <c r="I19" s="103"/>
      <c r="J19" s="103"/>
      <c r="K19" s="103"/>
      <c r="L19" s="103"/>
      <c r="M19" s="103"/>
      <c r="N19" s="103"/>
      <c r="O19" s="103"/>
      <c r="P19" s="103"/>
      <c r="Q19" s="103"/>
      <c r="R19" s="190"/>
      <c r="S19" s="190"/>
      <c r="T19" s="209"/>
      <c r="U19" s="209"/>
      <c r="V19" s="215"/>
      <c r="W19" s="129"/>
    </row>
    <row r="20" spans="1:23" s="15" customFormat="1" ht="57.75" thickBot="1" x14ac:dyDescent="0.25">
      <c r="A20" s="166">
        <v>7</v>
      </c>
      <c r="B20" s="167">
        <v>156726</v>
      </c>
      <c r="C20" s="202" t="s">
        <v>307</v>
      </c>
      <c r="D20" s="167" t="s">
        <v>1</v>
      </c>
      <c r="E20" s="203">
        <v>11000000</v>
      </c>
      <c r="F20" s="203">
        <v>14481905</v>
      </c>
      <c r="G20" s="203">
        <v>14481904.32</v>
      </c>
      <c r="H20" s="13">
        <v>5</v>
      </c>
      <c r="I20" s="19">
        <v>0.39</v>
      </c>
      <c r="J20" s="19">
        <v>0.52</v>
      </c>
      <c r="K20" s="19">
        <v>0</v>
      </c>
      <c r="L20" s="19">
        <v>0</v>
      </c>
      <c r="M20" s="19">
        <v>0</v>
      </c>
      <c r="N20" s="19">
        <v>0</v>
      </c>
      <c r="O20" s="19">
        <v>0.38</v>
      </c>
      <c r="P20" s="19">
        <v>0</v>
      </c>
      <c r="Q20" s="19">
        <v>0</v>
      </c>
      <c r="R20" s="50">
        <v>0.11</v>
      </c>
      <c r="S20" s="50">
        <v>0.02</v>
      </c>
      <c r="T20" s="204">
        <v>0</v>
      </c>
      <c r="U20" s="204">
        <v>0</v>
      </c>
      <c r="V20" s="205">
        <f>SUM(K20:U20)</f>
        <v>0.51</v>
      </c>
      <c r="W20" s="129"/>
    </row>
    <row r="21" spans="1:23" s="17" customFormat="1" ht="15.75" thickBot="1" x14ac:dyDescent="0.3">
      <c r="A21" s="210"/>
      <c r="B21" s="178"/>
      <c r="C21" s="211"/>
      <c r="D21" s="178"/>
      <c r="E21" s="212">
        <f>+E20</f>
        <v>11000000</v>
      </c>
      <c r="F21" s="212">
        <f>+F20</f>
        <v>14481905</v>
      </c>
      <c r="G21" s="212">
        <f>+G20</f>
        <v>14481904.32</v>
      </c>
      <c r="H21" s="13"/>
      <c r="I21" s="16"/>
      <c r="J21" s="16"/>
      <c r="K21" s="16"/>
      <c r="L21" s="16"/>
      <c r="M21" s="16"/>
      <c r="N21" s="16"/>
      <c r="O21" s="16"/>
      <c r="P21" s="16"/>
      <c r="Q21" s="16"/>
      <c r="R21" s="180"/>
      <c r="S21" s="180"/>
      <c r="T21" s="213"/>
      <c r="U21" s="213"/>
      <c r="V21" s="214"/>
      <c r="W21" s="129"/>
    </row>
    <row r="22" spans="1:23" s="17" customFormat="1" x14ac:dyDescent="0.25">
      <c r="A22" s="206" t="s">
        <v>91</v>
      </c>
      <c r="B22" s="195"/>
      <c r="C22" s="207"/>
      <c r="D22" s="195"/>
      <c r="E22" s="208"/>
      <c r="F22" s="208"/>
      <c r="G22" s="208"/>
      <c r="H22" s="13"/>
      <c r="I22" s="103"/>
      <c r="J22" s="103"/>
      <c r="K22" s="103"/>
      <c r="L22" s="103"/>
      <c r="M22" s="103"/>
      <c r="N22" s="103"/>
      <c r="O22" s="103"/>
      <c r="P22" s="103"/>
      <c r="Q22" s="103"/>
      <c r="R22" s="190"/>
      <c r="S22" s="190"/>
      <c r="T22" s="209"/>
      <c r="U22" s="209"/>
      <c r="V22" s="215"/>
      <c r="W22" s="129"/>
    </row>
    <row r="23" spans="1:23" s="15" customFormat="1" ht="42.75" x14ac:dyDescent="0.2">
      <c r="A23" s="18">
        <v>8</v>
      </c>
      <c r="B23" s="20">
        <v>96880</v>
      </c>
      <c r="C23" s="21" t="s">
        <v>308</v>
      </c>
      <c r="D23" s="10" t="s">
        <v>1</v>
      </c>
      <c r="E23" s="22">
        <v>301000</v>
      </c>
      <c r="F23" s="23">
        <v>0</v>
      </c>
      <c r="G23" s="12">
        <v>0</v>
      </c>
      <c r="H23" s="13">
        <v>26</v>
      </c>
      <c r="I23" s="13">
        <v>0.24</v>
      </c>
      <c r="J23" s="13">
        <v>0.24</v>
      </c>
      <c r="K23" s="13">
        <v>0</v>
      </c>
      <c r="L23" s="13">
        <v>0</v>
      </c>
      <c r="M23" s="13">
        <v>0</v>
      </c>
      <c r="N23" s="13">
        <v>0</v>
      </c>
      <c r="O23" s="24">
        <v>0</v>
      </c>
      <c r="P23" s="24">
        <v>0</v>
      </c>
      <c r="Q23" s="24">
        <v>0</v>
      </c>
      <c r="R23" s="45">
        <v>0</v>
      </c>
      <c r="S23" s="45">
        <v>0</v>
      </c>
      <c r="T23" s="160">
        <v>0</v>
      </c>
      <c r="U23" s="204">
        <v>0</v>
      </c>
      <c r="V23" s="205">
        <f>SUM(K23:U23)</f>
        <v>0</v>
      </c>
      <c r="W23" s="129"/>
    </row>
    <row r="24" spans="1:23" s="15" customFormat="1" ht="71.25" x14ac:dyDescent="0.2">
      <c r="A24" s="18">
        <v>9</v>
      </c>
      <c r="B24" s="20">
        <v>109643</v>
      </c>
      <c r="C24" s="21" t="s">
        <v>309</v>
      </c>
      <c r="D24" s="10" t="s">
        <v>1</v>
      </c>
      <c r="E24" s="22">
        <v>100000</v>
      </c>
      <c r="F24" s="23">
        <v>0</v>
      </c>
      <c r="G24" s="12">
        <v>0</v>
      </c>
      <c r="H24" s="13">
        <v>4</v>
      </c>
      <c r="I24" s="13">
        <v>0.4</v>
      </c>
      <c r="J24" s="13">
        <v>0.4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  <c r="P24" s="24">
        <v>0</v>
      </c>
      <c r="Q24" s="24">
        <v>0</v>
      </c>
      <c r="R24" s="45">
        <v>0</v>
      </c>
      <c r="S24" s="45">
        <v>0</v>
      </c>
      <c r="T24" s="160">
        <v>0</v>
      </c>
      <c r="U24" s="204">
        <v>0</v>
      </c>
      <c r="V24" s="205">
        <f t="shared" ref="V24:V55" si="1">SUM(K24:U24)</f>
        <v>0</v>
      </c>
      <c r="W24" s="129"/>
    </row>
    <row r="25" spans="1:23" s="15" customFormat="1" ht="99.75" x14ac:dyDescent="0.2">
      <c r="A25" s="18">
        <v>10</v>
      </c>
      <c r="B25" s="20">
        <v>109644</v>
      </c>
      <c r="C25" s="21" t="s">
        <v>310</v>
      </c>
      <c r="D25" s="10" t="s">
        <v>1</v>
      </c>
      <c r="E25" s="22">
        <v>5200000</v>
      </c>
      <c r="F25" s="23">
        <v>0</v>
      </c>
      <c r="G25" s="12">
        <v>0</v>
      </c>
      <c r="H25" s="13">
        <v>21</v>
      </c>
      <c r="I25" s="13">
        <v>2.1</v>
      </c>
      <c r="J25" s="13">
        <v>2.1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  <c r="P25" s="24">
        <v>0</v>
      </c>
      <c r="Q25" s="24">
        <v>0</v>
      </c>
      <c r="R25" s="45">
        <v>0</v>
      </c>
      <c r="S25" s="45">
        <v>0</v>
      </c>
      <c r="T25" s="160">
        <v>0</v>
      </c>
      <c r="U25" s="204">
        <v>0</v>
      </c>
      <c r="V25" s="205">
        <f t="shared" si="1"/>
        <v>0</v>
      </c>
      <c r="W25" s="129"/>
    </row>
    <row r="26" spans="1:23" s="15" customFormat="1" ht="71.25" x14ac:dyDescent="0.2">
      <c r="A26" s="18">
        <v>11</v>
      </c>
      <c r="B26" s="20">
        <v>109646</v>
      </c>
      <c r="C26" s="21" t="s">
        <v>311</v>
      </c>
      <c r="D26" s="10" t="s">
        <v>1</v>
      </c>
      <c r="E26" s="22">
        <v>100000</v>
      </c>
      <c r="F26" s="23">
        <v>0</v>
      </c>
      <c r="G26" s="12">
        <v>0</v>
      </c>
      <c r="H26" s="13">
        <v>8</v>
      </c>
      <c r="I26" s="13">
        <v>0.8</v>
      </c>
      <c r="J26" s="13">
        <v>0.8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  <c r="P26" s="24">
        <v>0</v>
      </c>
      <c r="Q26" s="24">
        <v>0</v>
      </c>
      <c r="R26" s="45">
        <v>0</v>
      </c>
      <c r="S26" s="45">
        <v>0</v>
      </c>
      <c r="T26" s="160">
        <v>0</v>
      </c>
      <c r="U26" s="204">
        <v>0</v>
      </c>
      <c r="V26" s="205">
        <f t="shared" si="1"/>
        <v>0</v>
      </c>
      <c r="W26" s="129"/>
    </row>
    <row r="27" spans="1:23" s="15" customFormat="1" ht="71.25" x14ac:dyDescent="0.2">
      <c r="A27" s="18">
        <v>12</v>
      </c>
      <c r="B27" s="20">
        <v>109650</v>
      </c>
      <c r="C27" s="21" t="s">
        <v>312</v>
      </c>
      <c r="D27" s="10" t="s">
        <v>1</v>
      </c>
      <c r="E27" s="22">
        <v>122700</v>
      </c>
      <c r="F27" s="23">
        <v>0</v>
      </c>
      <c r="G27" s="12">
        <v>0</v>
      </c>
      <c r="H27" s="13">
        <v>5</v>
      </c>
      <c r="I27" s="13">
        <v>0.5</v>
      </c>
      <c r="J27" s="13">
        <v>0.5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  <c r="P27" s="24">
        <v>0</v>
      </c>
      <c r="Q27" s="24">
        <v>0</v>
      </c>
      <c r="R27" s="45">
        <v>0</v>
      </c>
      <c r="S27" s="45">
        <v>0</v>
      </c>
      <c r="T27" s="160">
        <v>0</v>
      </c>
      <c r="U27" s="204">
        <v>0</v>
      </c>
      <c r="V27" s="205">
        <f t="shared" si="1"/>
        <v>0</v>
      </c>
      <c r="W27" s="129"/>
    </row>
    <row r="28" spans="1:23" s="15" customFormat="1" ht="57" x14ac:dyDescent="0.2">
      <c r="A28" s="18">
        <v>13</v>
      </c>
      <c r="B28" s="20">
        <v>119174</v>
      </c>
      <c r="C28" s="21" t="s">
        <v>380</v>
      </c>
      <c r="D28" s="10" t="s">
        <v>1</v>
      </c>
      <c r="E28" s="22">
        <v>0</v>
      </c>
      <c r="F28" s="23">
        <v>486226</v>
      </c>
      <c r="G28" s="12">
        <v>486225.13</v>
      </c>
      <c r="H28" s="13">
        <v>13</v>
      </c>
      <c r="I28" s="13">
        <v>1.3</v>
      </c>
      <c r="J28" s="13">
        <v>0.11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  <c r="P28" s="24">
        <v>0</v>
      </c>
      <c r="Q28" s="24">
        <v>0</v>
      </c>
      <c r="R28" s="45">
        <v>0.11</v>
      </c>
      <c r="S28" s="45">
        <v>0</v>
      </c>
      <c r="T28" s="160">
        <v>0</v>
      </c>
      <c r="U28" s="204">
        <v>0</v>
      </c>
      <c r="V28" s="205">
        <f t="shared" si="1"/>
        <v>0.11</v>
      </c>
      <c r="W28" s="129"/>
    </row>
    <row r="29" spans="1:23" s="15" customFormat="1" ht="42.75" x14ac:dyDescent="0.2">
      <c r="A29" s="18">
        <v>14</v>
      </c>
      <c r="B29" s="20">
        <v>119226</v>
      </c>
      <c r="C29" s="21" t="s">
        <v>313</v>
      </c>
      <c r="D29" s="10" t="s">
        <v>1</v>
      </c>
      <c r="E29" s="22">
        <v>3000000</v>
      </c>
      <c r="F29" s="23">
        <v>0</v>
      </c>
      <c r="G29" s="12">
        <v>0</v>
      </c>
      <c r="H29" s="13">
        <v>20</v>
      </c>
      <c r="I29" s="13">
        <v>2</v>
      </c>
      <c r="J29" s="13">
        <v>2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  <c r="P29" s="24">
        <v>0</v>
      </c>
      <c r="Q29" s="24">
        <v>0</v>
      </c>
      <c r="R29" s="45">
        <v>0</v>
      </c>
      <c r="S29" s="45">
        <v>0</v>
      </c>
      <c r="T29" s="160">
        <v>0</v>
      </c>
      <c r="U29" s="204">
        <v>0</v>
      </c>
      <c r="V29" s="205">
        <f t="shared" si="1"/>
        <v>0</v>
      </c>
      <c r="W29" s="129"/>
    </row>
    <row r="30" spans="1:23" s="15" customFormat="1" ht="57" x14ac:dyDescent="0.2">
      <c r="A30" s="18">
        <v>15</v>
      </c>
      <c r="B30" s="20">
        <v>119457</v>
      </c>
      <c r="C30" s="21" t="s">
        <v>314</v>
      </c>
      <c r="D30" s="10" t="s">
        <v>1</v>
      </c>
      <c r="E30" s="22">
        <v>3000000</v>
      </c>
      <c r="F30" s="25">
        <v>46349813</v>
      </c>
      <c r="G30" s="12">
        <v>25197819.739999998</v>
      </c>
      <c r="H30" s="13">
        <v>27</v>
      </c>
      <c r="I30" s="13">
        <v>0.94</v>
      </c>
      <c r="J30" s="13">
        <v>14.56</v>
      </c>
      <c r="K30" s="13">
        <v>0</v>
      </c>
      <c r="L30" s="13">
        <v>0</v>
      </c>
      <c r="M30" s="13">
        <v>0</v>
      </c>
      <c r="N30" s="13">
        <v>0</v>
      </c>
      <c r="O30" s="24">
        <v>4.71</v>
      </c>
      <c r="P30" s="24">
        <v>0</v>
      </c>
      <c r="Q30" s="24">
        <v>0</v>
      </c>
      <c r="R30" s="45">
        <v>1.01</v>
      </c>
      <c r="S30" s="45">
        <v>2.2200000000000002</v>
      </c>
      <c r="T30" s="160">
        <v>0</v>
      </c>
      <c r="U30" s="204">
        <v>1.91</v>
      </c>
      <c r="V30" s="205">
        <f t="shared" si="1"/>
        <v>9.85</v>
      </c>
      <c r="W30" s="129"/>
    </row>
    <row r="31" spans="1:23" s="15" customFormat="1" ht="57" x14ac:dyDescent="0.2">
      <c r="A31" s="18">
        <v>16</v>
      </c>
      <c r="B31" s="20">
        <v>122412</v>
      </c>
      <c r="C31" s="21" t="s">
        <v>315</v>
      </c>
      <c r="D31" s="10" t="s">
        <v>1</v>
      </c>
      <c r="E31" s="22">
        <v>15000000</v>
      </c>
      <c r="F31" s="23">
        <v>0</v>
      </c>
      <c r="G31" s="12">
        <v>0</v>
      </c>
      <c r="H31" s="13">
        <v>27</v>
      </c>
      <c r="I31" s="13">
        <v>3.23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  <c r="P31" s="24">
        <v>0</v>
      </c>
      <c r="Q31" s="24">
        <v>0</v>
      </c>
      <c r="R31" s="45">
        <v>0</v>
      </c>
      <c r="S31" s="45">
        <v>0</v>
      </c>
      <c r="T31" s="160">
        <v>0</v>
      </c>
      <c r="U31" s="204">
        <v>0</v>
      </c>
      <c r="V31" s="205">
        <f t="shared" si="1"/>
        <v>0</v>
      </c>
      <c r="W31" s="129"/>
    </row>
    <row r="32" spans="1:23" s="15" customFormat="1" ht="42.75" x14ac:dyDescent="0.2">
      <c r="A32" s="18">
        <v>17</v>
      </c>
      <c r="B32" s="20">
        <v>122477</v>
      </c>
      <c r="C32" s="21" t="s">
        <v>316</v>
      </c>
      <c r="D32" s="10" t="s">
        <v>1</v>
      </c>
      <c r="E32" s="22">
        <v>2000000</v>
      </c>
      <c r="F32" s="23">
        <v>20269045</v>
      </c>
      <c r="G32" s="12">
        <v>3000000</v>
      </c>
      <c r="H32" s="13">
        <v>21</v>
      </c>
      <c r="I32" s="13">
        <v>5.09</v>
      </c>
      <c r="J32" s="13">
        <v>10.19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  <c r="P32" s="24">
        <v>0</v>
      </c>
      <c r="Q32" s="24">
        <v>0</v>
      </c>
      <c r="R32" s="45">
        <v>1.95</v>
      </c>
      <c r="S32" s="45">
        <v>0</v>
      </c>
      <c r="T32" s="160">
        <v>6.68</v>
      </c>
      <c r="U32" s="204">
        <v>0</v>
      </c>
      <c r="V32" s="205">
        <f t="shared" si="1"/>
        <v>8.629999999999999</v>
      </c>
      <c r="W32" s="129"/>
    </row>
    <row r="33" spans="1:23" s="15" customFormat="1" ht="42.75" x14ac:dyDescent="0.2">
      <c r="A33" s="18">
        <v>18</v>
      </c>
      <c r="B33" s="20">
        <v>122576</v>
      </c>
      <c r="C33" s="21" t="s">
        <v>317</v>
      </c>
      <c r="D33" s="10" t="s">
        <v>1</v>
      </c>
      <c r="E33" s="22">
        <v>52000000</v>
      </c>
      <c r="F33" s="23">
        <v>20039634</v>
      </c>
      <c r="G33" s="12">
        <v>20039634</v>
      </c>
      <c r="H33" s="13">
        <v>14</v>
      </c>
      <c r="I33" s="13">
        <v>4.97</v>
      </c>
      <c r="J33" s="13">
        <v>2.94</v>
      </c>
      <c r="K33" s="13">
        <v>0</v>
      </c>
      <c r="L33" s="13">
        <v>0</v>
      </c>
      <c r="M33" s="13">
        <v>0</v>
      </c>
      <c r="N33" s="13">
        <v>0</v>
      </c>
      <c r="O33" s="24">
        <v>1.53</v>
      </c>
      <c r="P33" s="24">
        <v>0.24</v>
      </c>
      <c r="Q33" s="24">
        <v>0</v>
      </c>
      <c r="R33" s="45">
        <v>0.96</v>
      </c>
      <c r="S33" s="45">
        <v>0</v>
      </c>
      <c r="T33" s="160">
        <v>0</v>
      </c>
      <c r="U33" s="204">
        <v>0</v>
      </c>
      <c r="V33" s="205">
        <f t="shared" si="1"/>
        <v>2.73</v>
      </c>
      <c r="W33" s="129"/>
    </row>
    <row r="34" spans="1:23" s="15" customFormat="1" ht="71.25" x14ac:dyDescent="0.2">
      <c r="A34" s="18">
        <v>19</v>
      </c>
      <c r="B34" s="20">
        <v>122699</v>
      </c>
      <c r="C34" s="21" t="s">
        <v>318</v>
      </c>
      <c r="D34" s="10" t="s">
        <v>1</v>
      </c>
      <c r="E34" s="22">
        <v>3000000</v>
      </c>
      <c r="F34" s="23">
        <v>8687554</v>
      </c>
      <c r="G34" s="12">
        <v>8687553.1799999997</v>
      </c>
      <c r="H34" s="13">
        <v>5</v>
      </c>
      <c r="I34" s="13">
        <v>0.5</v>
      </c>
      <c r="J34" s="13">
        <v>1.23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  <c r="P34" s="24">
        <v>0</v>
      </c>
      <c r="Q34" s="24">
        <v>0</v>
      </c>
      <c r="R34" s="45">
        <v>1.1100000000000001</v>
      </c>
      <c r="S34" s="45">
        <v>0</v>
      </c>
      <c r="T34" s="160">
        <v>0</v>
      </c>
      <c r="U34" s="204">
        <v>0</v>
      </c>
      <c r="V34" s="205">
        <f t="shared" si="1"/>
        <v>1.1100000000000001</v>
      </c>
      <c r="W34" s="129"/>
    </row>
    <row r="35" spans="1:23" s="15" customFormat="1" ht="57" x14ac:dyDescent="0.2">
      <c r="A35" s="18">
        <v>20</v>
      </c>
      <c r="B35" s="20">
        <v>122866</v>
      </c>
      <c r="C35" s="21" t="s">
        <v>319</v>
      </c>
      <c r="D35" s="10" t="s">
        <v>1</v>
      </c>
      <c r="E35" s="22">
        <v>1500000</v>
      </c>
      <c r="F35" s="23">
        <v>5693634</v>
      </c>
      <c r="G35" s="12">
        <v>5308493.45</v>
      </c>
      <c r="H35" s="13">
        <v>8</v>
      </c>
      <c r="I35" s="13">
        <v>0.2</v>
      </c>
      <c r="J35" s="13">
        <v>0.81</v>
      </c>
      <c r="K35" s="13">
        <v>0</v>
      </c>
      <c r="L35" s="13">
        <v>0</v>
      </c>
      <c r="M35" s="13">
        <v>0</v>
      </c>
      <c r="N35" s="13">
        <v>0</v>
      </c>
      <c r="O35" s="24">
        <v>0</v>
      </c>
      <c r="P35" s="24">
        <v>0</v>
      </c>
      <c r="Q35" s="24">
        <v>0</v>
      </c>
      <c r="R35" s="45">
        <v>0.38</v>
      </c>
      <c r="S35" s="45">
        <v>0</v>
      </c>
      <c r="T35" s="160">
        <v>0</v>
      </c>
      <c r="U35" s="204">
        <v>0.08</v>
      </c>
      <c r="V35" s="205">
        <f t="shared" si="1"/>
        <v>0.46</v>
      </c>
      <c r="W35" s="129"/>
    </row>
    <row r="36" spans="1:23" s="15" customFormat="1" ht="71.25" x14ac:dyDescent="0.2">
      <c r="A36" s="18">
        <v>21</v>
      </c>
      <c r="B36" s="20">
        <v>129914</v>
      </c>
      <c r="C36" s="21" t="s">
        <v>320</v>
      </c>
      <c r="D36" s="10" t="s">
        <v>1</v>
      </c>
      <c r="E36" s="22">
        <v>1500000</v>
      </c>
      <c r="F36" s="23">
        <v>0</v>
      </c>
      <c r="G36" s="12">
        <v>0</v>
      </c>
      <c r="H36" s="13">
        <v>16</v>
      </c>
      <c r="I36" s="13">
        <v>0.3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0</v>
      </c>
      <c r="P36" s="24">
        <v>0</v>
      </c>
      <c r="Q36" s="24">
        <v>0</v>
      </c>
      <c r="R36" s="45">
        <v>0</v>
      </c>
      <c r="S36" s="45">
        <v>0</v>
      </c>
      <c r="T36" s="160">
        <v>0</v>
      </c>
      <c r="U36" s="204">
        <v>0</v>
      </c>
      <c r="V36" s="205">
        <f t="shared" si="1"/>
        <v>0</v>
      </c>
      <c r="W36" s="129"/>
    </row>
    <row r="37" spans="1:23" s="15" customFormat="1" ht="42.75" x14ac:dyDescent="0.2">
      <c r="A37" s="18">
        <v>22</v>
      </c>
      <c r="B37" s="20">
        <v>130902</v>
      </c>
      <c r="C37" s="21" t="s">
        <v>321</v>
      </c>
      <c r="D37" s="10" t="s">
        <v>1</v>
      </c>
      <c r="E37" s="22">
        <v>22500002</v>
      </c>
      <c r="F37" s="26">
        <v>7605977</v>
      </c>
      <c r="G37" s="12">
        <v>7605975.4800000004</v>
      </c>
      <c r="H37" s="13">
        <v>10</v>
      </c>
      <c r="I37" s="13">
        <v>1.41</v>
      </c>
      <c r="J37" s="13">
        <v>0.49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  <c r="P37" s="24">
        <v>0.06</v>
      </c>
      <c r="Q37" s="24">
        <v>0</v>
      </c>
      <c r="R37" s="45">
        <v>0.22</v>
      </c>
      <c r="S37" s="45">
        <v>0.24</v>
      </c>
      <c r="T37" s="160">
        <v>0</v>
      </c>
      <c r="U37" s="204">
        <v>0</v>
      </c>
      <c r="V37" s="205">
        <f t="shared" si="1"/>
        <v>0.52</v>
      </c>
      <c r="W37" s="129"/>
    </row>
    <row r="38" spans="1:23" s="15" customFormat="1" ht="85.5" x14ac:dyDescent="0.2">
      <c r="A38" s="18">
        <v>23</v>
      </c>
      <c r="B38" s="20">
        <v>133500</v>
      </c>
      <c r="C38" s="21" t="s">
        <v>322</v>
      </c>
      <c r="D38" s="10" t="s">
        <v>1</v>
      </c>
      <c r="E38" s="22">
        <v>16743462</v>
      </c>
      <c r="F38" s="23">
        <v>0</v>
      </c>
      <c r="G38" s="12">
        <v>0</v>
      </c>
      <c r="H38" s="13">
        <v>37</v>
      </c>
      <c r="I38" s="13">
        <v>3.29</v>
      </c>
      <c r="J38" s="13">
        <v>3.29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  <c r="P38" s="24">
        <v>0</v>
      </c>
      <c r="Q38" s="24">
        <v>0</v>
      </c>
      <c r="R38" s="45">
        <v>0</v>
      </c>
      <c r="S38" s="45">
        <v>0</v>
      </c>
      <c r="T38" s="160">
        <v>0</v>
      </c>
      <c r="U38" s="204">
        <v>0</v>
      </c>
      <c r="V38" s="205">
        <f t="shared" si="1"/>
        <v>0</v>
      </c>
      <c r="W38" s="129"/>
    </row>
    <row r="39" spans="1:23" s="15" customFormat="1" ht="42.75" x14ac:dyDescent="0.2">
      <c r="A39" s="18">
        <v>24</v>
      </c>
      <c r="B39" s="20">
        <v>137342</v>
      </c>
      <c r="C39" s="21" t="s">
        <v>323</v>
      </c>
      <c r="D39" s="10" t="s">
        <v>1</v>
      </c>
      <c r="E39" s="22">
        <v>4000000</v>
      </c>
      <c r="F39" s="23">
        <v>30189805</v>
      </c>
      <c r="G39" s="12">
        <v>19530339.77</v>
      </c>
      <c r="H39" s="13">
        <v>16</v>
      </c>
      <c r="I39" s="13">
        <v>1.92</v>
      </c>
      <c r="J39" s="13">
        <v>4.82</v>
      </c>
      <c r="K39" s="13">
        <v>0</v>
      </c>
      <c r="L39" s="13">
        <v>0</v>
      </c>
      <c r="M39" s="13">
        <v>0</v>
      </c>
      <c r="N39" s="13">
        <v>0</v>
      </c>
      <c r="O39" s="24">
        <v>1.49</v>
      </c>
      <c r="P39" s="24">
        <v>0</v>
      </c>
      <c r="Q39" s="24">
        <v>0</v>
      </c>
      <c r="R39" s="45">
        <v>0</v>
      </c>
      <c r="S39" s="45">
        <v>0.55000000000000004</v>
      </c>
      <c r="T39" s="160">
        <v>0</v>
      </c>
      <c r="U39" s="204">
        <v>0.71</v>
      </c>
      <c r="V39" s="205">
        <f t="shared" si="1"/>
        <v>2.75</v>
      </c>
      <c r="W39" s="129"/>
    </row>
    <row r="40" spans="1:23" s="15" customFormat="1" ht="42.75" x14ac:dyDescent="0.2">
      <c r="A40" s="18">
        <v>25</v>
      </c>
      <c r="B40" s="20">
        <v>153128</v>
      </c>
      <c r="C40" s="21" t="s">
        <v>324</v>
      </c>
      <c r="D40" s="10" t="s">
        <v>1</v>
      </c>
      <c r="E40" s="22">
        <v>1000000</v>
      </c>
      <c r="F40" s="23">
        <v>0</v>
      </c>
      <c r="G40" s="12">
        <v>0</v>
      </c>
      <c r="H40" s="13">
        <v>2.2000000000000002</v>
      </c>
      <c r="I40" s="13">
        <v>0.18</v>
      </c>
      <c r="J40" s="13">
        <v>0.18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  <c r="P40" s="24">
        <v>0</v>
      </c>
      <c r="Q40" s="24">
        <v>0</v>
      </c>
      <c r="R40" s="45">
        <v>0</v>
      </c>
      <c r="S40" s="45">
        <v>0</v>
      </c>
      <c r="T40" s="160">
        <v>0</v>
      </c>
      <c r="U40" s="204">
        <v>0</v>
      </c>
      <c r="V40" s="205">
        <f t="shared" si="1"/>
        <v>0</v>
      </c>
      <c r="W40" s="129"/>
    </row>
    <row r="41" spans="1:23" s="15" customFormat="1" ht="42.75" x14ac:dyDescent="0.2">
      <c r="A41" s="18">
        <v>26</v>
      </c>
      <c r="B41" s="20">
        <v>153130</v>
      </c>
      <c r="C41" s="21" t="s">
        <v>325</v>
      </c>
      <c r="D41" s="10" t="s">
        <v>1</v>
      </c>
      <c r="E41" s="22">
        <v>1000000</v>
      </c>
      <c r="F41" s="23">
        <v>18200866</v>
      </c>
      <c r="G41" s="12">
        <v>16015770.59</v>
      </c>
      <c r="H41" s="13">
        <v>4.34</v>
      </c>
      <c r="I41" s="13">
        <v>0.38</v>
      </c>
      <c r="J41" s="13">
        <v>4.0199999999999996</v>
      </c>
      <c r="K41" s="13">
        <v>0</v>
      </c>
      <c r="L41" s="13">
        <v>0</v>
      </c>
      <c r="M41" s="13">
        <v>0</v>
      </c>
      <c r="N41" s="13">
        <v>0</v>
      </c>
      <c r="O41" s="24">
        <v>0.06</v>
      </c>
      <c r="P41" s="24">
        <v>0.01</v>
      </c>
      <c r="Q41" s="24">
        <v>3.42</v>
      </c>
      <c r="R41" s="45">
        <v>0.53</v>
      </c>
      <c r="S41" s="45">
        <v>0</v>
      </c>
      <c r="T41" s="160">
        <v>0</v>
      </c>
      <c r="U41" s="204">
        <v>0</v>
      </c>
      <c r="V41" s="205">
        <f t="shared" si="1"/>
        <v>4.0199999999999996</v>
      </c>
      <c r="W41" s="129"/>
    </row>
    <row r="42" spans="1:23" s="15" customFormat="1" ht="57" x14ac:dyDescent="0.2">
      <c r="A42" s="18">
        <v>27</v>
      </c>
      <c r="B42" s="20">
        <v>153131</v>
      </c>
      <c r="C42" s="21" t="s">
        <v>326</v>
      </c>
      <c r="D42" s="10" t="s">
        <v>1</v>
      </c>
      <c r="E42" s="22">
        <v>4000000</v>
      </c>
      <c r="F42" s="23">
        <v>1755225</v>
      </c>
      <c r="G42" s="12">
        <v>1755224.51</v>
      </c>
      <c r="H42" s="13">
        <v>4</v>
      </c>
      <c r="I42" s="13">
        <v>0.4</v>
      </c>
      <c r="J42" s="13">
        <v>0.18</v>
      </c>
      <c r="K42" s="13">
        <v>0</v>
      </c>
      <c r="L42" s="13">
        <v>0</v>
      </c>
      <c r="M42" s="13">
        <v>0</v>
      </c>
      <c r="N42" s="13">
        <v>0</v>
      </c>
      <c r="O42" s="24">
        <v>0.2</v>
      </c>
      <c r="P42" s="24">
        <v>0</v>
      </c>
      <c r="Q42" s="24">
        <v>0</v>
      </c>
      <c r="R42" s="45">
        <v>0</v>
      </c>
      <c r="S42" s="45">
        <v>0.03</v>
      </c>
      <c r="T42" s="160">
        <v>0</v>
      </c>
      <c r="U42" s="204">
        <v>0</v>
      </c>
      <c r="V42" s="205">
        <f t="shared" si="1"/>
        <v>0.23</v>
      </c>
      <c r="W42" s="129"/>
    </row>
    <row r="43" spans="1:23" s="15" customFormat="1" ht="57" x14ac:dyDescent="0.2">
      <c r="A43" s="18">
        <v>28</v>
      </c>
      <c r="B43" s="20">
        <v>153132</v>
      </c>
      <c r="C43" s="21" t="s">
        <v>327</v>
      </c>
      <c r="D43" s="10" t="s">
        <v>1</v>
      </c>
      <c r="E43" s="22">
        <v>1500000</v>
      </c>
      <c r="F43" s="23">
        <v>5418901</v>
      </c>
      <c r="G43" s="12">
        <v>93109</v>
      </c>
      <c r="H43" s="13">
        <v>2.0499999999999998</v>
      </c>
      <c r="I43" s="13">
        <v>0.32</v>
      </c>
      <c r="J43" s="13">
        <v>1.1599999999999999</v>
      </c>
      <c r="K43" s="13">
        <v>0</v>
      </c>
      <c r="L43" s="13">
        <v>0</v>
      </c>
      <c r="M43" s="13">
        <v>0</v>
      </c>
      <c r="N43" s="13">
        <v>0</v>
      </c>
      <c r="O43" s="24">
        <v>0.02</v>
      </c>
      <c r="P43" s="24">
        <v>0</v>
      </c>
      <c r="Q43" s="24">
        <v>0</v>
      </c>
      <c r="R43" s="45">
        <v>0</v>
      </c>
      <c r="S43" s="45">
        <v>0</v>
      </c>
      <c r="T43" s="160">
        <v>0</v>
      </c>
      <c r="U43" s="204">
        <v>0</v>
      </c>
      <c r="V43" s="205">
        <f t="shared" si="1"/>
        <v>0.02</v>
      </c>
      <c r="W43" s="129"/>
    </row>
    <row r="44" spans="1:23" s="15" customFormat="1" ht="57" x14ac:dyDescent="0.2">
      <c r="A44" s="18">
        <v>29</v>
      </c>
      <c r="B44" s="20">
        <v>153133</v>
      </c>
      <c r="C44" s="21" t="s">
        <v>328</v>
      </c>
      <c r="D44" s="10" t="s">
        <v>1</v>
      </c>
      <c r="E44" s="22">
        <v>5000000</v>
      </c>
      <c r="F44" s="23">
        <v>12153290</v>
      </c>
      <c r="G44" s="12">
        <v>12153288.949999999</v>
      </c>
      <c r="H44" s="13">
        <v>11</v>
      </c>
      <c r="I44" s="13">
        <v>1.05</v>
      </c>
      <c r="J44" s="13">
        <v>2.5499999999999998</v>
      </c>
      <c r="K44" s="13">
        <v>0</v>
      </c>
      <c r="L44" s="13">
        <v>0</v>
      </c>
      <c r="M44" s="13">
        <v>0</v>
      </c>
      <c r="N44" s="13">
        <v>0</v>
      </c>
      <c r="O44" s="24">
        <v>0</v>
      </c>
      <c r="P44" s="24">
        <v>0</v>
      </c>
      <c r="Q44" s="24">
        <v>2.2000000000000002</v>
      </c>
      <c r="R44" s="45">
        <v>0.23</v>
      </c>
      <c r="S44" s="45">
        <v>0.12</v>
      </c>
      <c r="T44" s="160">
        <v>0</v>
      </c>
      <c r="U44" s="204">
        <v>0</v>
      </c>
      <c r="V44" s="205">
        <f t="shared" si="1"/>
        <v>2.5500000000000003</v>
      </c>
      <c r="W44" s="129"/>
    </row>
    <row r="45" spans="1:23" s="15" customFormat="1" ht="57" x14ac:dyDescent="0.2">
      <c r="A45" s="18">
        <v>30</v>
      </c>
      <c r="B45" s="20">
        <v>153134</v>
      </c>
      <c r="C45" s="21" t="s">
        <v>329</v>
      </c>
      <c r="D45" s="10" t="s">
        <v>1</v>
      </c>
      <c r="E45" s="22">
        <v>4000000</v>
      </c>
      <c r="F45" s="23">
        <v>0</v>
      </c>
      <c r="G45" s="12">
        <v>0</v>
      </c>
      <c r="H45" s="13">
        <v>28</v>
      </c>
      <c r="I45" s="13">
        <v>1.74</v>
      </c>
      <c r="J45" s="13">
        <v>1.74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  <c r="P45" s="24">
        <v>0</v>
      </c>
      <c r="Q45" s="24">
        <v>0</v>
      </c>
      <c r="R45" s="45">
        <v>0</v>
      </c>
      <c r="S45" s="45">
        <v>0</v>
      </c>
      <c r="T45" s="160">
        <v>0</v>
      </c>
      <c r="U45" s="204">
        <v>0</v>
      </c>
      <c r="V45" s="205">
        <f t="shared" si="1"/>
        <v>0</v>
      </c>
      <c r="W45" s="129"/>
    </row>
    <row r="46" spans="1:23" s="15" customFormat="1" ht="42.75" x14ac:dyDescent="0.2">
      <c r="A46" s="18">
        <v>31</v>
      </c>
      <c r="B46" s="20">
        <v>154956</v>
      </c>
      <c r="C46" s="21" t="s">
        <v>330</v>
      </c>
      <c r="D46" s="10" t="s">
        <v>1</v>
      </c>
      <c r="E46" s="22">
        <v>15000000</v>
      </c>
      <c r="F46" s="23">
        <v>18020139</v>
      </c>
      <c r="G46" s="12">
        <v>4142480.03</v>
      </c>
      <c r="H46" s="13">
        <v>11</v>
      </c>
      <c r="I46" s="13">
        <v>1.17</v>
      </c>
      <c r="J46" s="13">
        <v>1.41</v>
      </c>
      <c r="K46" s="13">
        <v>0</v>
      </c>
      <c r="L46" s="13">
        <v>0</v>
      </c>
      <c r="M46" s="13">
        <v>0</v>
      </c>
      <c r="N46" s="13">
        <v>0</v>
      </c>
      <c r="O46" s="24">
        <v>0.24</v>
      </c>
      <c r="P46" s="24">
        <v>0.08</v>
      </c>
      <c r="Q46" s="24">
        <v>0</v>
      </c>
      <c r="R46" s="45">
        <v>0</v>
      </c>
      <c r="S46" s="45">
        <v>0</v>
      </c>
      <c r="T46" s="160">
        <v>0</v>
      </c>
      <c r="U46" s="204">
        <v>0</v>
      </c>
      <c r="V46" s="205">
        <f t="shared" si="1"/>
        <v>0.32</v>
      </c>
      <c r="W46" s="129"/>
    </row>
    <row r="47" spans="1:23" s="15" customFormat="1" ht="42.75" x14ac:dyDescent="0.2">
      <c r="A47" s="18">
        <v>32</v>
      </c>
      <c r="B47" s="20">
        <v>154958</v>
      </c>
      <c r="C47" s="21" t="s">
        <v>331</v>
      </c>
      <c r="D47" s="10" t="s">
        <v>1</v>
      </c>
      <c r="E47" s="22">
        <v>20000000</v>
      </c>
      <c r="F47" s="27">
        <v>23546077</v>
      </c>
      <c r="G47" s="12">
        <v>22052840.109999999</v>
      </c>
      <c r="H47" s="13">
        <v>24</v>
      </c>
      <c r="I47" s="13">
        <v>4.5199999999999996</v>
      </c>
      <c r="J47" s="13">
        <v>5.32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  <c r="P47" s="24">
        <v>0</v>
      </c>
      <c r="Q47" s="24">
        <v>0</v>
      </c>
      <c r="R47" s="45">
        <v>3.62</v>
      </c>
      <c r="S47" s="45">
        <v>0</v>
      </c>
      <c r="T47" s="160">
        <v>0</v>
      </c>
      <c r="U47" s="204">
        <v>0.17</v>
      </c>
      <c r="V47" s="205">
        <f t="shared" si="1"/>
        <v>3.79</v>
      </c>
      <c r="W47" s="129"/>
    </row>
    <row r="48" spans="1:23" s="15" customFormat="1" ht="42.75" x14ac:dyDescent="0.2">
      <c r="A48" s="18">
        <v>33</v>
      </c>
      <c r="B48" s="20">
        <v>154969</v>
      </c>
      <c r="C48" s="21" t="s">
        <v>332</v>
      </c>
      <c r="D48" s="10" t="s">
        <v>1</v>
      </c>
      <c r="E48" s="22">
        <v>2000000</v>
      </c>
      <c r="F48" s="23">
        <v>0</v>
      </c>
      <c r="G48" s="12">
        <v>0</v>
      </c>
      <c r="H48" s="13">
        <v>11</v>
      </c>
      <c r="I48" s="13">
        <v>0.18</v>
      </c>
      <c r="J48" s="13">
        <v>0.18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  <c r="P48" s="24">
        <v>0</v>
      </c>
      <c r="Q48" s="24">
        <v>0</v>
      </c>
      <c r="R48" s="45">
        <v>0</v>
      </c>
      <c r="S48" s="45">
        <v>0</v>
      </c>
      <c r="T48" s="160">
        <v>0</v>
      </c>
      <c r="U48" s="204">
        <v>0</v>
      </c>
      <c r="V48" s="205">
        <f t="shared" si="1"/>
        <v>0</v>
      </c>
      <c r="W48" s="129"/>
    </row>
    <row r="49" spans="1:23" s="15" customFormat="1" ht="71.25" x14ac:dyDescent="0.2">
      <c r="A49" s="18">
        <v>34</v>
      </c>
      <c r="B49" s="20">
        <v>154983</v>
      </c>
      <c r="C49" s="21" t="s">
        <v>333</v>
      </c>
      <c r="D49" s="10" t="s">
        <v>1</v>
      </c>
      <c r="E49" s="22">
        <v>8000000</v>
      </c>
      <c r="F49" s="23">
        <v>433185</v>
      </c>
      <c r="G49" s="12">
        <v>0</v>
      </c>
      <c r="H49" s="13">
        <v>10</v>
      </c>
      <c r="I49" s="13">
        <v>1.04</v>
      </c>
      <c r="J49" s="13">
        <v>0.06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  <c r="P49" s="24">
        <v>0</v>
      </c>
      <c r="Q49" s="24">
        <v>0</v>
      </c>
      <c r="R49" s="45">
        <v>0</v>
      </c>
      <c r="S49" s="45">
        <v>0</v>
      </c>
      <c r="T49" s="160">
        <v>0</v>
      </c>
      <c r="U49" s="204">
        <v>0.01</v>
      </c>
      <c r="V49" s="205">
        <f t="shared" si="1"/>
        <v>0.01</v>
      </c>
      <c r="W49" s="129"/>
    </row>
    <row r="50" spans="1:23" s="15" customFormat="1" ht="57" x14ac:dyDescent="0.2">
      <c r="A50" s="18">
        <v>35</v>
      </c>
      <c r="B50" s="20">
        <v>155005</v>
      </c>
      <c r="C50" s="21" t="s">
        <v>334</v>
      </c>
      <c r="D50" s="10" t="s">
        <v>1</v>
      </c>
      <c r="E50" s="22">
        <v>30000000</v>
      </c>
      <c r="F50" s="23">
        <v>13554295</v>
      </c>
      <c r="G50" s="12">
        <v>13301812.42</v>
      </c>
      <c r="H50" s="13">
        <v>9</v>
      </c>
      <c r="I50" s="13">
        <v>1.69</v>
      </c>
      <c r="J50" s="13">
        <v>1.97</v>
      </c>
      <c r="K50" s="13">
        <v>0</v>
      </c>
      <c r="L50" s="13">
        <v>0</v>
      </c>
      <c r="M50" s="13">
        <v>0</v>
      </c>
      <c r="N50" s="13">
        <v>0</v>
      </c>
      <c r="O50" s="24">
        <v>0.53</v>
      </c>
      <c r="P50" s="24">
        <v>0.02</v>
      </c>
      <c r="Q50" s="24">
        <v>0</v>
      </c>
      <c r="R50" s="45">
        <v>0.81</v>
      </c>
      <c r="S50" s="45">
        <v>0</v>
      </c>
      <c r="T50" s="160">
        <v>0</v>
      </c>
      <c r="U50" s="204">
        <v>0.2</v>
      </c>
      <c r="V50" s="205">
        <f t="shared" si="1"/>
        <v>1.56</v>
      </c>
      <c r="W50" s="129"/>
    </row>
    <row r="51" spans="1:23" s="15" customFormat="1" ht="57" x14ac:dyDescent="0.2">
      <c r="A51" s="18">
        <v>36</v>
      </c>
      <c r="B51" s="20">
        <v>155248</v>
      </c>
      <c r="C51" s="21" t="s">
        <v>335</v>
      </c>
      <c r="D51" s="10" t="s">
        <v>1</v>
      </c>
      <c r="E51" s="22">
        <v>1000000</v>
      </c>
      <c r="F51" s="23">
        <v>10417069</v>
      </c>
      <c r="G51" s="12">
        <v>10185717.630000001</v>
      </c>
      <c r="H51" s="13">
        <v>2.71</v>
      </c>
      <c r="I51" s="13">
        <v>0.22</v>
      </c>
      <c r="J51" s="13">
        <v>2.36</v>
      </c>
      <c r="K51" s="13">
        <v>0</v>
      </c>
      <c r="L51" s="13">
        <v>0</v>
      </c>
      <c r="M51" s="13">
        <v>0</v>
      </c>
      <c r="N51" s="13">
        <v>0</v>
      </c>
      <c r="O51" s="24">
        <v>0.04</v>
      </c>
      <c r="P51" s="24">
        <v>0.01</v>
      </c>
      <c r="Q51" s="24">
        <v>1.84</v>
      </c>
      <c r="R51" s="45">
        <v>0.22</v>
      </c>
      <c r="S51" s="45">
        <v>0</v>
      </c>
      <c r="T51" s="160">
        <v>0.1</v>
      </c>
      <c r="U51" s="204">
        <v>0.11</v>
      </c>
      <c r="V51" s="205">
        <f t="shared" si="1"/>
        <v>2.3200000000000003</v>
      </c>
      <c r="W51" s="129"/>
    </row>
    <row r="52" spans="1:23" s="15" customFormat="1" ht="57" x14ac:dyDescent="0.2">
      <c r="A52" s="18">
        <v>37</v>
      </c>
      <c r="B52" s="20">
        <v>155771</v>
      </c>
      <c r="C52" s="21" t="s">
        <v>336</v>
      </c>
      <c r="D52" s="10" t="s">
        <v>1</v>
      </c>
      <c r="E52" s="22">
        <v>10000000</v>
      </c>
      <c r="F52" s="23">
        <v>11718178</v>
      </c>
      <c r="G52" s="12">
        <v>11718176.640000001</v>
      </c>
      <c r="H52" s="13">
        <v>29.2</v>
      </c>
      <c r="I52" s="13">
        <v>1.93</v>
      </c>
      <c r="J52" s="13">
        <v>2.29</v>
      </c>
      <c r="K52" s="13">
        <v>0</v>
      </c>
      <c r="L52" s="13">
        <v>0</v>
      </c>
      <c r="M52" s="13">
        <v>0</v>
      </c>
      <c r="N52" s="13">
        <v>0</v>
      </c>
      <c r="O52" s="24">
        <v>0.57999999999999996</v>
      </c>
      <c r="P52" s="24">
        <v>0</v>
      </c>
      <c r="Q52" s="24">
        <v>0</v>
      </c>
      <c r="R52" s="45">
        <v>0</v>
      </c>
      <c r="S52" s="45">
        <v>0</v>
      </c>
      <c r="T52" s="160">
        <v>0</v>
      </c>
      <c r="U52" s="204">
        <v>0</v>
      </c>
      <c r="V52" s="205">
        <f t="shared" si="1"/>
        <v>0.57999999999999996</v>
      </c>
      <c r="W52" s="129"/>
    </row>
    <row r="53" spans="1:23" s="15" customFormat="1" ht="57" x14ac:dyDescent="0.2">
      <c r="A53" s="18">
        <v>38</v>
      </c>
      <c r="B53" s="28">
        <v>155808</v>
      </c>
      <c r="C53" s="21" t="s">
        <v>337</v>
      </c>
      <c r="D53" s="10" t="s">
        <v>1</v>
      </c>
      <c r="E53" s="29">
        <v>2000001</v>
      </c>
      <c r="F53" s="23">
        <v>4976693</v>
      </c>
      <c r="G53" s="12">
        <v>4376692.63</v>
      </c>
      <c r="H53" s="13">
        <v>4</v>
      </c>
      <c r="I53" s="13">
        <v>0.4</v>
      </c>
      <c r="J53" s="13">
        <v>0.78</v>
      </c>
      <c r="K53" s="13">
        <v>0</v>
      </c>
      <c r="L53" s="13">
        <v>0</v>
      </c>
      <c r="M53" s="13">
        <v>0</v>
      </c>
      <c r="N53" s="13">
        <v>0</v>
      </c>
      <c r="O53" s="24">
        <v>0</v>
      </c>
      <c r="P53" s="24">
        <v>0</v>
      </c>
      <c r="Q53" s="24">
        <v>0</v>
      </c>
      <c r="R53" s="45">
        <v>0.44</v>
      </c>
      <c r="S53" s="45">
        <v>0.26</v>
      </c>
      <c r="T53" s="160">
        <v>0</v>
      </c>
      <c r="U53" s="204">
        <v>0</v>
      </c>
      <c r="V53" s="205">
        <f t="shared" si="1"/>
        <v>0.7</v>
      </c>
      <c r="W53" s="129"/>
    </row>
    <row r="54" spans="1:23" s="15" customFormat="1" ht="71.25" x14ac:dyDescent="0.2">
      <c r="A54" s="18">
        <v>39</v>
      </c>
      <c r="B54" s="28">
        <v>156117</v>
      </c>
      <c r="C54" s="30" t="s">
        <v>338</v>
      </c>
      <c r="D54" s="10" t="s">
        <v>1</v>
      </c>
      <c r="E54" s="12">
        <v>11000000</v>
      </c>
      <c r="F54" s="31">
        <v>76849408</v>
      </c>
      <c r="G54" s="12">
        <v>39937149.939999998</v>
      </c>
      <c r="H54" s="13">
        <v>32</v>
      </c>
      <c r="I54" s="13">
        <v>3.19</v>
      </c>
      <c r="J54" s="13">
        <v>12.11</v>
      </c>
      <c r="K54" s="13">
        <v>0</v>
      </c>
      <c r="L54" s="13">
        <v>0</v>
      </c>
      <c r="M54" s="13">
        <v>0</v>
      </c>
      <c r="N54" s="13">
        <v>0</v>
      </c>
      <c r="O54" s="32">
        <v>6.66</v>
      </c>
      <c r="P54" s="32">
        <v>0.17</v>
      </c>
      <c r="Q54" s="32">
        <v>0</v>
      </c>
      <c r="R54" s="45">
        <v>5.28</v>
      </c>
      <c r="S54" s="45">
        <v>0</v>
      </c>
      <c r="T54" s="160">
        <v>0</v>
      </c>
      <c r="U54" s="204">
        <v>0</v>
      </c>
      <c r="V54" s="205">
        <f t="shared" si="1"/>
        <v>12.11</v>
      </c>
      <c r="W54" s="129"/>
    </row>
    <row r="55" spans="1:23" s="15" customFormat="1" ht="57.75" thickBot="1" x14ac:dyDescent="0.25">
      <c r="A55" s="166">
        <v>40</v>
      </c>
      <c r="B55" s="216">
        <v>209289</v>
      </c>
      <c r="C55" s="217" t="s">
        <v>339</v>
      </c>
      <c r="D55" s="167" t="s">
        <v>1</v>
      </c>
      <c r="E55" s="203">
        <v>0</v>
      </c>
      <c r="F55" s="218">
        <v>831000</v>
      </c>
      <c r="G55" s="203">
        <v>825930.9</v>
      </c>
      <c r="H55" s="13">
        <v>10</v>
      </c>
      <c r="I55" s="19">
        <v>0.23</v>
      </c>
      <c r="J55" s="19">
        <v>0.23</v>
      </c>
      <c r="K55" s="19">
        <v>0</v>
      </c>
      <c r="L55" s="19">
        <v>0</v>
      </c>
      <c r="M55" s="19">
        <v>0</v>
      </c>
      <c r="N55" s="19">
        <v>0</v>
      </c>
      <c r="O55" s="219">
        <v>0.1</v>
      </c>
      <c r="P55" s="220">
        <v>0</v>
      </c>
      <c r="Q55" s="220">
        <v>0</v>
      </c>
      <c r="R55" s="50">
        <v>0</v>
      </c>
      <c r="S55" s="50">
        <v>0.1</v>
      </c>
      <c r="T55" s="204">
        <v>0</v>
      </c>
      <c r="U55" s="204">
        <v>0</v>
      </c>
      <c r="V55" s="205">
        <f t="shared" si="1"/>
        <v>0.2</v>
      </c>
      <c r="W55" s="129"/>
    </row>
    <row r="56" spans="1:23" s="15" customFormat="1" ht="15.75" thickBot="1" x14ac:dyDescent="0.25">
      <c r="A56" s="210"/>
      <c r="B56" s="178"/>
      <c r="C56" s="211"/>
      <c r="D56" s="178"/>
      <c r="E56" s="212">
        <f>SUM(E23:E55)</f>
        <v>245567165</v>
      </c>
      <c r="F56" s="212">
        <f>SUM(F23:F55)</f>
        <v>337196014</v>
      </c>
      <c r="G56" s="212">
        <f>SUM(G23:G55)</f>
        <v>226414234.09999999</v>
      </c>
      <c r="H56" s="412"/>
      <c r="I56" s="225"/>
      <c r="J56" s="226"/>
      <c r="K56" s="16"/>
      <c r="L56" s="16"/>
      <c r="M56" s="16"/>
      <c r="N56" s="16"/>
      <c r="O56" s="16"/>
      <c r="P56" s="16"/>
      <c r="Q56" s="16"/>
      <c r="R56" s="180"/>
      <c r="S56" s="180"/>
      <c r="T56" s="213"/>
      <c r="U56" s="213"/>
      <c r="V56" s="181"/>
      <c r="W56" s="129"/>
    </row>
    <row r="57" spans="1:23" s="15" customFormat="1" x14ac:dyDescent="0.2">
      <c r="A57" s="206" t="s">
        <v>340</v>
      </c>
      <c r="B57" s="182"/>
      <c r="C57" s="221"/>
      <c r="D57" s="182"/>
      <c r="E57" s="222"/>
      <c r="F57" s="223"/>
      <c r="G57" s="222"/>
      <c r="H57" s="10"/>
      <c r="I57" s="104"/>
      <c r="J57" s="104"/>
      <c r="K57" s="104"/>
      <c r="L57" s="104"/>
      <c r="M57" s="104"/>
      <c r="N57" s="104"/>
      <c r="O57" s="104"/>
      <c r="P57" s="104"/>
      <c r="Q57" s="104"/>
      <c r="R57" s="174"/>
      <c r="S57" s="174"/>
      <c r="T57" s="224"/>
      <c r="U57" s="224"/>
      <c r="V57" s="215"/>
      <c r="W57" s="129"/>
    </row>
    <row r="58" spans="1:23" s="15" customFormat="1" ht="42.75" x14ac:dyDescent="0.2">
      <c r="A58" s="18">
        <v>41</v>
      </c>
      <c r="B58" s="10">
        <v>153114</v>
      </c>
      <c r="C58" s="30" t="s">
        <v>341</v>
      </c>
      <c r="D58" s="34" t="s">
        <v>21</v>
      </c>
      <c r="E58" s="35">
        <v>1000000</v>
      </c>
      <c r="F58" s="36">
        <v>0</v>
      </c>
      <c r="G58" s="12">
        <v>0</v>
      </c>
      <c r="H58" s="13">
        <v>530</v>
      </c>
      <c r="I58" s="13">
        <v>53</v>
      </c>
      <c r="J58" s="13">
        <v>53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45">
        <v>0</v>
      </c>
      <c r="S58" s="45">
        <v>0</v>
      </c>
      <c r="T58" s="160">
        <v>0</v>
      </c>
      <c r="U58" s="204">
        <v>0</v>
      </c>
      <c r="V58" s="205">
        <f t="shared" ref="V58:V67" si="2">SUM(K58:U58)</f>
        <v>0</v>
      </c>
      <c r="W58" s="129"/>
    </row>
    <row r="59" spans="1:23" s="15" customFormat="1" ht="42.75" x14ac:dyDescent="0.2">
      <c r="A59" s="18">
        <v>42</v>
      </c>
      <c r="B59" s="10">
        <v>153118</v>
      </c>
      <c r="C59" s="30" t="s">
        <v>342</v>
      </c>
      <c r="D59" s="34" t="s">
        <v>21</v>
      </c>
      <c r="E59" s="35">
        <v>1000000</v>
      </c>
      <c r="F59" s="36">
        <v>0</v>
      </c>
      <c r="G59" s="12">
        <v>0</v>
      </c>
      <c r="H59" s="13">
        <v>502</v>
      </c>
      <c r="I59" s="13">
        <v>50.2</v>
      </c>
      <c r="J59" s="13">
        <v>50.2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45">
        <v>0</v>
      </c>
      <c r="S59" s="45">
        <v>0</v>
      </c>
      <c r="T59" s="160">
        <v>0</v>
      </c>
      <c r="U59" s="204">
        <v>0</v>
      </c>
      <c r="V59" s="205">
        <f t="shared" si="2"/>
        <v>0</v>
      </c>
      <c r="W59" s="129"/>
    </row>
    <row r="60" spans="1:23" s="15" customFormat="1" ht="42.75" x14ac:dyDescent="0.2">
      <c r="A60" s="18">
        <v>43</v>
      </c>
      <c r="B60" s="10">
        <v>153120</v>
      </c>
      <c r="C60" s="30" t="s">
        <v>343</v>
      </c>
      <c r="D60" s="34" t="s">
        <v>21</v>
      </c>
      <c r="E60" s="35">
        <v>900000</v>
      </c>
      <c r="F60" s="36">
        <v>0</v>
      </c>
      <c r="G60" s="12">
        <v>0</v>
      </c>
      <c r="H60" s="13">
        <v>560</v>
      </c>
      <c r="I60" s="13">
        <v>56</v>
      </c>
      <c r="J60" s="13">
        <v>56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45">
        <v>0</v>
      </c>
      <c r="S60" s="45">
        <v>0</v>
      </c>
      <c r="T60" s="160">
        <v>0</v>
      </c>
      <c r="U60" s="204">
        <v>0</v>
      </c>
      <c r="V60" s="205">
        <f t="shared" si="2"/>
        <v>0</v>
      </c>
      <c r="W60" s="129"/>
    </row>
    <row r="61" spans="1:23" s="15" customFormat="1" ht="42.75" x14ac:dyDescent="0.2">
      <c r="A61" s="18">
        <v>44</v>
      </c>
      <c r="B61" s="10">
        <v>153122</v>
      </c>
      <c r="C61" s="30" t="s">
        <v>344</v>
      </c>
      <c r="D61" s="34" t="s">
        <v>21</v>
      </c>
      <c r="E61" s="35">
        <v>1000000</v>
      </c>
      <c r="F61" s="36">
        <v>0</v>
      </c>
      <c r="G61" s="12">
        <v>0</v>
      </c>
      <c r="H61" s="13">
        <v>1246.07</v>
      </c>
      <c r="I61" s="13">
        <v>124</v>
      </c>
      <c r="J61" s="13">
        <v>124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45">
        <v>0</v>
      </c>
      <c r="S61" s="45">
        <v>0</v>
      </c>
      <c r="T61" s="160">
        <v>0</v>
      </c>
      <c r="U61" s="204">
        <v>0</v>
      </c>
      <c r="V61" s="205">
        <f t="shared" si="2"/>
        <v>0</v>
      </c>
      <c r="W61" s="129"/>
    </row>
    <row r="62" spans="1:23" s="15" customFormat="1" ht="42.75" x14ac:dyDescent="0.2">
      <c r="A62" s="18">
        <v>45</v>
      </c>
      <c r="B62" s="10">
        <v>153125</v>
      </c>
      <c r="C62" s="30" t="s">
        <v>345</v>
      </c>
      <c r="D62" s="34" t="s">
        <v>21</v>
      </c>
      <c r="E62" s="35">
        <v>1000000</v>
      </c>
      <c r="F62" s="36">
        <v>0</v>
      </c>
      <c r="G62" s="12">
        <v>0</v>
      </c>
      <c r="H62" s="13">
        <v>333.34</v>
      </c>
      <c r="I62" s="13">
        <v>33.33</v>
      </c>
      <c r="J62" s="13">
        <v>33.33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45">
        <v>0</v>
      </c>
      <c r="S62" s="45">
        <v>0</v>
      </c>
      <c r="T62" s="160">
        <v>0</v>
      </c>
      <c r="U62" s="204">
        <v>0</v>
      </c>
      <c r="V62" s="205">
        <f t="shared" si="2"/>
        <v>0</v>
      </c>
      <c r="W62" s="129"/>
    </row>
    <row r="63" spans="1:23" s="15" customFormat="1" ht="57" x14ac:dyDescent="0.2">
      <c r="A63" s="18">
        <v>46</v>
      </c>
      <c r="B63" s="10">
        <v>153126</v>
      </c>
      <c r="C63" s="30" t="s">
        <v>346</v>
      </c>
      <c r="D63" s="34" t="s">
        <v>21</v>
      </c>
      <c r="E63" s="35">
        <v>1000000</v>
      </c>
      <c r="F63" s="36">
        <v>0</v>
      </c>
      <c r="G63" s="12">
        <v>0</v>
      </c>
      <c r="H63" s="13">
        <v>797</v>
      </c>
      <c r="I63" s="13">
        <v>80</v>
      </c>
      <c r="J63" s="13">
        <v>80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45">
        <v>0</v>
      </c>
      <c r="S63" s="45">
        <v>0</v>
      </c>
      <c r="T63" s="160">
        <v>0</v>
      </c>
      <c r="U63" s="204">
        <v>0</v>
      </c>
      <c r="V63" s="205">
        <f t="shared" si="2"/>
        <v>0</v>
      </c>
      <c r="W63" s="129"/>
    </row>
    <row r="64" spans="1:23" s="15" customFormat="1" ht="57" x14ac:dyDescent="0.2">
      <c r="A64" s="18">
        <v>47</v>
      </c>
      <c r="B64" s="10">
        <v>155004</v>
      </c>
      <c r="C64" s="30" t="s">
        <v>347</v>
      </c>
      <c r="D64" s="34" t="s">
        <v>21</v>
      </c>
      <c r="E64" s="35">
        <v>2000000</v>
      </c>
      <c r="F64" s="36">
        <v>6248601</v>
      </c>
      <c r="G64" s="12">
        <v>4162321.86</v>
      </c>
      <c r="H64" s="13">
        <v>25700</v>
      </c>
      <c r="I64" s="13">
        <v>2570</v>
      </c>
      <c r="J64" s="13">
        <v>10380.209999999999</v>
      </c>
      <c r="K64" s="13">
        <v>0</v>
      </c>
      <c r="L64" s="13">
        <v>0</v>
      </c>
      <c r="M64" s="13">
        <v>0</v>
      </c>
      <c r="N64" s="13">
        <v>0</v>
      </c>
      <c r="O64" s="32">
        <v>7001.96</v>
      </c>
      <c r="P64" s="13">
        <v>0</v>
      </c>
      <c r="Q64" s="13">
        <v>22.42</v>
      </c>
      <c r="R64" s="45">
        <v>0</v>
      </c>
      <c r="S64" s="45">
        <v>0</v>
      </c>
      <c r="T64" s="160">
        <v>0</v>
      </c>
      <c r="U64" s="204">
        <v>1072.81</v>
      </c>
      <c r="V64" s="205">
        <f t="shared" si="2"/>
        <v>8097.1900000000005</v>
      </c>
      <c r="W64" s="129"/>
    </row>
    <row r="65" spans="1:23" s="15" customFormat="1" ht="42.75" x14ac:dyDescent="0.2">
      <c r="A65" s="18">
        <v>48</v>
      </c>
      <c r="B65" s="10">
        <v>155007</v>
      </c>
      <c r="C65" s="30" t="s">
        <v>348</v>
      </c>
      <c r="D65" s="34" t="s">
        <v>21</v>
      </c>
      <c r="E65" s="35">
        <v>9000000</v>
      </c>
      <c r="F65" s="36">
        <v>4694437</v>
      </c>
      <c r="G65" s="12">
        <v>4276634.97</v>
      </c>
      <c r="H65" s="13">
        <v>4200</v>
      </c>
      <c r="I65" s="13">
        <v>307.02</v>
      </c>
      <c r="J65" s="13">
        <v>531.95000000000005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45">
        <v>271.7</v>
      </c>
      <c r="S65" s="45">
        <v>251.42</v>
      </c>
      <c r="T65" s="160">
        <v>0</v>
      </c>
      <c r="U65" s="204">
        <v>0</v>
      </c>
      <c r="V65" s="205">
        <f t="shared" si="2"/>
        <v>523.12</v>
      </c>
      <c r="W65" s="129"/>
    </row>
    <row r="66" spans="1:23" s="15" customFormat="1" ht="42.75" x14ac:dyDescent="0.2">
      <c r="A66" s="18">
        <v>49</v>
      </c>
      <c r="B66" s="10">
        <v>155643</v>
      </c>
      <c r="C66" s="30" t="s">
        <v>349</v>
      </c>
      <c r="D66" s="34" t="s">
        <v>21</v>
      </c>
      <c r="E66" s="35">
        <v>2000000</v>
      </c>
      <c r="F66" s="36">
        <v>0</v>
      </c>
      <c r="G66" s="12">
        <v>0</v>
      </c>
      <c r="H66" s="13">
        <v>3900</v>
      </c>
      <c r="I66" s="13">
        <v>390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45">
        <v>0</v>
      </c>
      <c r="S66" s="45">
        <v>0</v>
      </c>
      <c r="T66" s="160">
        <v>0</v>
      </c>
      <c r="U66" s="204">
        <v>0</v>
      </c>
      <c r="V66" s="205">
        <f t="shared" si="2"/>
        <v>0</v>
      </c>
      <c r="W66" s="129"/>
    </row>
    <row r="67" spans="1:23" s="15" customFormat="1" ht="43.5" thickBot="1" x14ac:dyDescent="0.25">
      <c r="A67" s="166">
        <v>50</v>
      </c>
      <c r="B67" s="167">
        <v>155753</v>
      </c>
      <c r="C67" s="217" t="s">
        <v>350</v>
      </c>
      <c r="D67" s="115" t="s">
        <v>21</v>
      </c>
      <c r="E67" s="227">
        <v>1000000</v>
      </c>
      <c r="F67" s="228">
        <v>0</v>
      </c>
      <c r="G67" s="203">
        <v>0</v>
      </c>
      <c r="H67" s="13">
        <v>1010</v>
      </c>
      <c r="I67" s="19">
        <v>110</v>
      </c>
      <c r="J67" s="19">
        <v>110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50">
        <v>0</v>
      </c>
      <c r="S67" s="50">
        <v>0</v>
      </c>
      <c r="T67" s="204">
        <v>0</v>
      </c>
      <c r="U67" s="204">
        <v>0</v>
      </c>
      <c r="V67" s="205">
        <f t="shared" si="2"/>
        <v>0</v>
      </c>
      <c r="W67" s="129"/>
    </row>
    <row r="68" spans="1:23" s="17" customFormat="1" ht="15.75" thickBot="1" x14ac:dyDescent="0.3">
      <c r="A68" s="210"/>
      <c r="B68" s="178"/>
      <c r="C68" s="211"/>
      <c r="D68" s="178"/>
      <c r="E68" s="212">
        <f>SUM(E58:E67)</f>
        <v>19900000</v>
      </c>
      <c r="F68" s="229">
        <f>SUM(F58:F67)</f>
        <v>10943038</v>
      </c>
      <c r="G68" s="212">
        <f>SUM(G58:G67)</f>
        <v>8438956.8300000001</v>
      </c>
      <c r="H68" s="412"/>
      <c r="I68" s="16"/>
      <c r="J68" s="16"/>
      <c r="K68" s="16"/>
      <c r="L68" s="16"/>
      <c r="M68" s="16"/>
      <c r="N68" s="16"/>
      <c r="O68" s="16"/>
      <c r="P68" s="16"/>
      <c r="Q68" s="16"/>
      <c r="R68" s="180"/>
      <c r="S68" s="180"/>
      <c r="T68" s="213"/>
      <c r="U68" s="213"/>
      <c r="V68" s="181"/>
      <c r="W68" s="129"/>
    </row>
    <row r="69" spans="1:23" s="15" customFormat="1" x14ac:dyDescent="0.2">
      <c r="A69" s="206" t="s">
        <v>258</v>
      </c>
      <c r="B69" s="182"/>
      <c r="C69" s="221"/>
      <c r="D69" s="182"/>
      <c r="E69" s="222"/>
      <c r="F69" s="223"/>
      <c r="G69" s="222"/>
      <c r="H69" s="10"/>
      <c r="I69" s="104"/>
      <c r="J69" s="104"/>
      <c r="K69" s="104"/>
      <c r="L69" s="104"/>
      <c r="M69" s="104"/>
      <c r="N69" s="104"/>
      <c r="O69" s="104"/>
      <c r="P69" s="104"/>
      <c r="Q69" s="104"/>
      <c r="R69" s="174"/>
      <c r="S69" s="174"/>
      <c r="T69" s="224"/>
      <c r="U69" s="224"/>
      <c r="V69" s="215"/>
      <c r="W69" s="129"/>
    </row>
    <row r="70" spans="1:23" s="15" customFormat="1" ht="42.75" x14ac:dyDescent="0.2">
      <c r="A70" s="18">
        <v>51</v>
      </c>
      <c r="B70" s="10">
        <v>129342</v>
      </c>
      <c r="C70" s="30" t="s">
        <v>351</v>
      </c>
      <c r="D70" s="34" t="s">
        <v>124</v>
      </c>
      <c r="E70" s="35">
        <v>4000097</v>
      </c>
      <c r="F70" s="36">
        <v>0</v>
      </c>
      <c r="G70" s="12">
        <v>0</v>
      </c>
      <c r="H70" s="13">
        <v>36000</v>
      </c>
      <c r="I70" s="13">
        <v>3600</v>
      </c>
      <c r="J70" s="13">
        <v>3600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45">
        <v>0</v>
      </c>
      <c r="S70" s="45">
        <v>0</v>
      </c>
      <c r="T70" s="160">
        <v>0</v>
      </c>
      <c r="U70" s="204">
        <v>0</v>
      </c>
      <c r="V70" s="205">
        <f t="shared" ref="V70:V74" si="3">SUM(K70:U70)</f>
        <v>0</v>
      </c>
      <c r="W70" s="129"/>
    </row>
    <row r="71" spans="1:23" s="15" customFormat="1" ht="42.75" x14ac:dyDescent="0.2">
      <c r="A71" s="18">
        <v>52</v>
      </c>
      <c r="B71" s="10">
        <v>135690</v>
      </c>
      <c r="C71" s="30" t="s">
        <v>352</v>
      </c>
      <c r="D71" s="34" t="s">
        <v>124</v>
      </c>
      <c r="E71" s="35">
        <v>393159</v>
      </c>
      <c r="F71" s="36">
        <v>0</v>
      </c>
      <c r="G71" s="12">
        <v>0</v>
      </c>
      <c r="H71" s="13">
        <v>4285.71</v>
      </c>
      <c r="I71" s="13">
        <v>525</v>
      </c>
      <c r="J71" s="13">
        <v>525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45">
        <v>0</v>
      </c>
      <c r="S71" s="45">
        <v>0</v>
      </c>
      <c r="T71" s="160">
        <v>0</v>
      </c>
      <c r="U71" s="204">
        <v>0</v>
      </c>
      <c r="V71" s="205">
        <f t="shared" si="3"/>
        <v>0</v>
      </c>
      <c r="W71" s="129"/>
    </row>
    <row r="72" spans="1:23" s="15" customFormat="1" ht="42.75" x14ac:dyDescent="0.2">
      <c r="A72" s="18">
        <v>53</v>
      </c>
      <c r="B72" s="10">
        <v>135764</v>
      </c>
      <c r="C72" s="30" t="s">
        <v>353</v>
      </c>
      <c r="D72" s="34" t="s">
        <v>124</v>
      </c>
      <c r="E72" s="35">
        <v>1000000</v>
      </c>
      <c r="F72" s="36">
        <v>0</v>
      </c>
      <c r="G72" s="12"/>
      <c r="H72" s="13">
        <v>7144</v>
      </c>
      <c r="I72" s="13">
        <v>714.4</v>
      </c>
      <c r="J72" s="13">
        <v>714.4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45">
        <v>0</v>
      </c>
      <c r="S72" s="45">
        <v>0</v>
      </c>
      <c r="T72" s="160">
        <v>0</v>
      </c>
      <c r="U72" s="204">
        <v>0</v>
      </c>
      <c r="V72" s="205">
        <f t="shared" si="3"/>
        <v>0</v>
      </c>
      <c r="W72" s="129"/>
    </row>
    <row r="73" spans="1:23" s="15" customFormat="1" ht="57" x14ac:dyDescent="0.2">
      <c r="A73" s="18">
        <v>54</v>
      </c>
      <c r="B73" s="10">
        <v>135770</v>
      </c>
      <c r="C73" s="30" t="s">
        <v>354</v>
      </c>
      <c r="D73" s="34" t="s">
        <v>124</v>
      </c>
      <c r="E73" s="35">
        <v>847080</v>
      </c>
      <c r="F73" s="36">
        <v>0</v>
      </c>
      <c r="G73" s="12">
        <v>0</v>
      </c>
      <c r="H73" s="13">
        <v>4285</v>
      </c>
      <c r="I73" s="13">
        <v>428.5</v>
      </c>
      <c r="J73" s="13">
        <v>428.5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45">
        <v>0</v>
      </c>
      <c r="S73" s="45">
        <v>0</v>
      </c>
      <c r="T73" s="160">
        <v>0</v>
      </c>
      <c r="U73" s="204">
        <v>0</v>
      </c>
      <c r="V73" s="205">
        <f t="shared" si="3"/>
        <v>0</v>
      </c>
      <c r="W73" s="129"/>
    </row>
    <row r="74" spans="1:23" s="15" customFormat="1" ht="57" x14ac:dyDescent="0.2">
      <c r="A74" s="18">
        <v>55</v>
      </c>
      <c r="B74" s="10">
        <v>135854</v>
      </c>
      <c r="C74" s="30" t="s">
        <v>355</v>
      </c>
      <c r="D74" s="34" t="s">
        <v>124</v>
      </c>
      <c r="E74" s="35">
        <v>512398</v>
      </c>
      <c r="F74" s="36">
        <v>0</v>
      </c>
      <c r="G74" s="12">
        <v>0</v>
      </c>
      <c r="H74" s="13">
        <v>5686.5</v>
      </c>
      <c r="I74" s="13">
        <v>568.70000000000005</v>
      </c>
      <c r="J74" s="13">
        <v>568.70000000000005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45">
        <v>0</v>
      </c>
      <c r="S74" s="45">
        <v>0</v>
      </c>
      <c r="T74" s="160">
        <v>0</v>
      </c>
      <c r="U74" s="204">
        <v>0</v>
      </c>
      <c r="V74" s="205">
        <f t="shared" si="3"/>
        <v>0</v>
      </c>
      <c r="W74" s="129"/>
    </row>
    <row r="75" spans="1:23" s="15" customFormat="1" ht="43.5" thickBot="1" x14ac:dyDescent="0.25">
      <c r="A75" s="166">
        <v>56</v>
      </c>
      <c r="B75" s="167">
        <v>136403</v>
      </c>
      <c r="C75" s="217" t="s">
        <v>356</v>
      </c>
      <c r="D75" s="115" t="s">
        <v>124</v>
      </c>
      <c r="E75" s="227">
        <v>1000000</v>
      </c>
      <c r="F75" s="228">
        <v>0</v>
      </c>
      <c r="G75" s="203">
        <v>0</v>
      </c>
      <c r="H75" s="13">
        <v>7142.86</v>
      </c>
      <c r="I75" s="19">
        <v>714.3</v>
      </c>
      <c r="J75" s="19">
        <v>714.3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50">
        <v>0</v>
      </c>
      <c r="S75" s="50">
        <v>0</v>
      </c>
      <c r="T75" s="204">
        <v>0</v>
      </c>
      <c r="U75" s="204">
        <v>0</v>
      </c>
      <c r="V75" s="205">
        <f>SUM(K75:U75)</f>
        <v>0</v>
      </c>
      <c r="W75" s="129"/>
    </row>
    <row r="76" spans="1:23" s="17" customFormat="1" ht="15.75" thickBot="1" x14ac:dyDescent="0.3">
      <c r="A76" s="210"/>
      <c r="B76" s="178"/>
      <c r="C76" s="211"/>
      <c r="D76" s="178"/>
      <c r="E76" s="212">
        <f>SUM(E70:E75)</f>
        <v>7752734</v>
      </c>
      <c r="F76" s="229">
        <f>SUM(F70:F75)</f>
        <v>0</v>
      </c>
      <c r="G76" s="212">
        <f>SUM(G70:G75)</f>
        <v>0</v>
      </c>
      <c r="H76" s="13"/>
      <c r="I76" s="16"/>
      <c r="J76" s="16"/>
      <c r="K76" s="16"/>
      <c r="L76" s="16"/>
      <c r="M76" s="16"/>
      <c r="N76" s="16"/>
      <c r="O76" s="16"/>
      <c r="P76" s="16"/>
      <c r="Q76" s="16"/>
      <c r="R76" s="180"/>
      <c r="S76" s="180"/>
      <c r="T76" s="213"/>
      <c r="U76" s="213"/>
      <c r="V76" s="181"/>
      <c r="W76" s="129"/>
    </row>
    <row r="77" spans="1:23" s="15" customFormat="1" x14ac:dyDescent="0.2">
      <c r="A77" s="206" t="s">
        <v>357</v>
      </c>
      <c r="B77" s="195"/>
      <c r="C77" s="207"/>
      <c r="D77" s="195"/>
      <c r="E77" s="208"/>
      <c r="F77" s="230"/>
      <c r="G77" s="208"/>
      <c r="H77" s="13"/>
      <c r="I77" s="103"/>
      <c r="J77" s="103"/>
      <c r="K77" s="103"/>
      <c r="L77" s="103"/>
      <c r="M77" s="103"/>
      <c r="N77" s="103"/>
      <c r="O77" s="103"/>
      <c r="P77" s="103"/>
      <c r="Q77" s="103"/>
      <c r="R77" s="174"/>
      <c r="S77" s="174"/>
      <c r="T77" s="224"/>
      <c r="U77" s="224"/>
      <c r="V77" s="215"/>
      <c r="W77" s="129"/>
    </row>
    <row r="78" spans="1:23" s="15" customFormat="1" ht="43.5" customHeight="1" thickBot="1" x14ac:dyDescent="0.25">
      <c r="A78" s="166">
        <v>57</v>
      </c>
      <c r="B78" s="167">
        <v>98375</v>
      </c>
      <c r="C78" s="231" t="s">
        <v>358</v>
      </c>
      <c r="D78" s="115" t="s">
        <v>124</v>
      </c>
      <c r="E78" s="227">
        <v>800000</v>
      </c>
      <c r="F78" s="228">
        <v>933538</v>
      </c>
      <c r="G78" s="203">
        <v>0</v>
      </c>
      <c r="H78" s="13">
        <v>96000</v>
      </c>
      <c r="I78" s="19">
        <v>1458.37</v>
      </c>
      <c r="J78" s="19">
        <v>1458.37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50">
        <v>0</v>
      </c>
      <c r="S78" s="50">
        <v>0</v>
      </c>
      <c r="T78" s="204">
        <v>0</v>
      </c>
      <c r="U78" s="204">
        <v>0</v>
      </c>
      <c r="V78" s="205">
        <f>SUM(K78:U78)</f>
        <v>0</v>
      </c>
      <c r="W78" s="129"/>
    </row>
    <row r="79" spans="1:23" s="17" customFormat="1" ht="15.75" thickBot="1" x14ac:dyDescent="0.3">
      <c r="A79" s="210"/>
      <c r="B79" s="178"/>
      <c r="C79" s="235"/>
      <c r="D79" s="236"/>
      <c r="E79" s="237">
        <f>+E78</f>
        <v>800000</v>
      </c>
      <c r="F79" s="238">
        <f>+F78</f>
        <v>933538</v>
      </c>
      <c r="G79" s="212">
        <f>+G78</f>
        <v>0</v>
      </c>
      <c r="H79" s="413"/>
      <c r="I79" s="16"/>
      <c r="J79" s="16"/>
      <c r="K79" s="16"/>
      <c r="L79" s="16"/>
      <c r="M79" s="16"/>
      <c r="N79" s="16"/>
      <c r="O79" s="16"/>
      <c r="P79" s="16"/>
      <c r="Q79" s="16"/>
      <c r="R79" s="180"/>
      <c r="S79" s="180"/>
      <c r="T79" s="213"/>
      <c r="U79" s="213"/>
      <c r="V79" s="181"/>
      <c r="W79" s="129"/>
    </row>
    <row r="80" spans="1:23" s="15" customFormat="1" x14ac:dyDescent="0.2">
      <c r="A80" s="206" t="s">
        <v>381</v>
      </c>
      <c r="B80" s="195"/>
      <c r="C80" s="232"/>
      <c r="D80" s="197"/>
      <c r="E80" s="233"/>
      <c r="F80" s="234"/>
      <c r="G80" s="208"/>
      <c r="H80" s="413"/>
      <c r="I80" s="103"/>
      <c r="J80" s="103"/>
      <c r="K80" s="103"/>
      <c r="L80" s="103"/>
      <c r="M80" s="103"/>
      <c r="N80" s="103"/>
      <c r="O80" s="103"/>
      <c r="P80" s="103"/>
      <c r="Q80" s="103"/>
      <c r="R80" s="174"/>
      <c r="S80" s="174"/>
      <c r="T80" s="224"/>
      <c r="U80" s="224"/>
      <c r="V80" s="215"/>
      <c r="W80" s="129"/>
    </row>
    <row r="81" spans="1:23" s="15" customFormat="1" ht="43.5" thickBot="1" x14ac:dyDescent="0.25">
      <c r="A81" s="166">
        <v>58</v>
      </c>
      <c r="B81" s="167">
        <v>226898</v>
      </c>
      <c r="C81" s="231" t="s">
        <v>382</v>
      </c>
      <c r="D81" s="115" t="s">
        <v>124</v>
      </c>
      <c r="E81" s="227">
        <v>0</v>
      </c>
      <c r="F81" s="227">
        <v>33000000</v>
      </c>
      <c r="G81" s="227">
        <v>0</v>
      </c>
      <c r="H81" s="13">
        <v>264194</v>
      </c>
      <c r="I81" s="19">
        <v>99073</v>
      </c>
      <c r="J81" s="19">
        <v>99073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50">
        <v>0</v>
      </c>
      <c r="S81" s="50">
        <v>0</v>
      </c>
      <c r="T81" s="204">
        <v>0</v>
      </c>
      <c r="U81" s="204">
        <v>0</v>
      </c>
      <c r="V81" s="205">
        <f>SUM(K81:U81)</f>
        <v>0</v>
      </c>
      <c r="W81" s="129"/>
    </row>
    <row r="82" spans="1:23" s="17" customFormat="1" ht="15.75" thickBot="1" x14ac:dyDescent="0.3">
      <c r="A82" s="210"/>
      <c r="B82" s="178"/>
      <c r="C82" s="235"/>
      <c r="D82" s="236"/>
      <c r="E82" s="237">
        <f>SUM(E81)</f>
        <v>0</v>
      </c>
      <c r="F82" s="237">
        <f>SUM(F81)</f>
        <v>33000000</v>
      </c>
      <c r="G82" s="237">
        <f>SUM(G81)</f>
        <v>0</v>
      </c>
      <c r="H82" s="237"/>
      <c r="I82" s="16"/>
      <c r="J82" s="16"/>
      <c r="K82" s="16"/>
      <c r="L82" s="16"/>
      <c r="M82" s="16"/>
      <c r="N82" s="16"/>
      <c r="O82" s="16"/>
      <c r="P82" s="16"/>
      <c r="Q82" s="16"/>
      <c r="R82" s="180"/>
      <c r="S82" s="180"/>
      <c r="T82" s="213"/>
      <c r="U82" s="213"/>
      <c r="V82" s="181"/>
      <c r="W82" s="129"/>
    </row>
    <row r="83" spans="1:23" ht="15.75" thickBot="1" x14ac:dyDescent="0.25">
      <c r="D83" s="154" t="s">
        <v>433</v>
      </c>
      <c r="E83" s="153">
        <f>E82+E79+E76+E68+E56+E21+E18+E11</f>
        <v>308019899</v>
      </c>
      <c r="F83" s="153">
        <f>F82+F79+F76+F68+F56+F21+F18+F11</f>
        <v>449613327</v>
      </c>
      <c r="G83" s="153">
        <f>G82+G79+G76+G68+G56+G21+G18+G11</f>
        <v>268023347.78</v>
      </c>
      <c r="H83" s="410"/>
    </row>
    <row r="84" spans="1:23" x14ac:dyDescent="0.2">
      <c r="F84" s="37"/>
    </row>
    <row r="85" spans="1:23" x14ac:dyDescent="0.2">
      <c r="F85" s="37"/>
    </row>
    <row r="86" spans="1:23" x14ac:dyDescent="0.2">
      <c r="F86" s="37"/>
    </row>
    <row r="87" spans="1:23" x14ac:dyDescent="0.2">
      <c r="F87" s="37"/>
    </row>
    <row r="88" spans="1:23" x14ac:dyDescent="0.2">
      <c r="F88" s="37"/>
    </row>
    <row r="89" spans="1:23" x14ac:dyDescent="0.2">
      <c r="F89" s="37"/>
    </row>
    <row r="90" spans="1:23" x14ac:dyDescent="0.2">
      <c r="F90" s="37"/>
    </row>
    <row r="91" spans="1:23" x14ac:dyDescent="0.2">
      <c r="F91" s="37"/>
    </row>
    <row r="92" spans="1:23" x14ac:dyDescent="0.2">
      <c r="F92" s="37"/>
    </row>
    <row r="93" spans="1:23" x14ac:dyDescent="0.2">
      <c r="F93" s="37"/>
    </row>
    <row r="94" spans="1:23" x14ac:dyDescent="0.2">
      <c r="F94" s="37"/>
    </row>
    <row r="95" spans="1:23" x14ac:dyDescent="0.2">
      <c r="F95" s="37"/>
    </row>
    <row r="96" spans="1:23" x14ac:dyDescent="0.2">
      <c r="F96" s="37"/>
    </row>
    <row r="97" spans="6:6" x14ac:dyDescent="0.2">
      <c r="F97" s="37"/>
    </row>
    <row r="98" spans="6:6" x14ac:dyDescent="0.2">
      <c r="F98" s="37"/>
    </row>
    <row r="99" spans="6:6" x14ac:dyDescent="0.2">
      <c r="F99" s="37"/>
    </row>
    <row r="100" spans="6:6" x14ac:dyDescent="0.2">
      <c r="F100" s="37"/>
    </row>
    <row r="101" spans="6:6" x14ac:dyDescent="0.2">
      <c r="F101" s="37"/>
    </row>
    <row r="102" spans="6:6" x14ac:dyDescent="0.2">
      <c r="F102" s="37"/>
    </row>
    <row r="103" spans="6:6" x14ac:dyDescent="0.2">
      <c r="F103" s="37"/>
    </row>
    <row r="104" spans="6:6" x14ac:dyDescent="0.2">
      <c r="F104" s="37"/>
    </row>
    <row r="105" spans="6:6" x14ac:dyDescent="0.2">
      <c r="F105" s="37"/>
    </row>
    <row r="106" spans="6:6" x14ac:dyDescent="0.2">
      <c r="F106" s="37"/>
    </row>
    <row r="107" spans="6:6" x14ac:dyDescent="0.2">
      <c r="F107" s="37"/>
    </row>
    <row r="108" spans="6:6" x14ac:dyDescent="0.2">
      <c r="F108" s="37"/>
    </row>
    <row r="109" spans="6:6" x14ac:dyDescent="0.2">
      <c r="F109" s="37"/>
    </row>
    <row r="110" spans="6:6" x14ac:dyDescent="0.2">
      <c r="F110" s="37"/>
    </row>
    <row r="111" spans="6:6" x14ac:dyDescent="0.2">
      <c r="F111" s="37"/>
    </row>
    <row r="112" spans="6:6" x14ac:dyDescent="0.2">
      <c r="F112" s="37"/>
    </row>
    <row r="113" spans="6:6" x14ac:dyDescent="0.2">
      <c r="F113" s="37"/>
    </row>
    <row r="114" spans="6:6" x14ac:dyDescent="0.2">
      <c r="F114" s="37"/>
    </row>
    <row r="115" spans="6:6" x14ac:dyDescent="0.2">
      <c r="F115" s="37"/>
    </row>
    <row r="116" spans="6:6" x14ac:dyDescent="0.2">
      <c r="F116" s="37"/>
    </row>
    <row r="117" spans="6:6" x14ac:dyDescent="0.2">
      <c r="F117" s="37"/>
    </row>
    <row r="118" spans="6:6" x14ac:dyDescent="0.2">
      <c r="F118" s="37"/>
    </row>
    <row r="119" spans="6:6" x14ac:dyDescent="0.2">
      <c r="F119" s="37"/>
    </row>
    <row r="120" spans="6:6" x14ac:dyDescent="0.2">
      <c r="F120" s="37"/>
    </row>
    <row r="121" spans="6:6" x14ac:dyDescent="0.2">
      <c r="F121" s="37"/>
    </row>
    <row r="122" spans="6:6" x14ac:dyDescent="0.2">
      <c r="F122" s="37"/>
    </row>
    <row r="123" spans="6:6" x14ac:dyDescent="0.2">
      <c r="F123" s="37"/>
    </row>
    <row r="124" spans="6:6" x14ac:dyDescent="0.2">
      <c r="F124" s="37"/>
    </row>
    <row r="125" spans="6:6" x14ac:dyDescent="0.2">
      <c r="F125" s="37"/>
    </row>
    <row r="126" spans="6:6" x14ac:dyDescent="0.2">
      <c r="F126" s="37"/>
    </row>
    <row r="127" spans="6:6" x14ac:dyDescent="0.2">
      <c r="F127" s="37"/>
    </row>
    <row r="128" spans="6:6" x14ac:dyDescent="0.2">
      <c r="F128" s="37"/>
    </row>
    <row r="129" spans="6:6" x14ac:dyDescent="0.2">
      <c r="F129" s="37"/>
    </row>
  </sheetData>
  <mergeCells count="17">
    <mergeCell ref="C6:C8"/>
    <mergeCell ref="D6:D8"/>
    <mergeCell ref="H7:H8"/>
    <mergeCell ref="A1:Q1"/>
    <mergeCell ref="A2:Q2"/>
    <mergeCell ref="A3:Q3"/>
    <mergeCell ref="I7:I8"/>
    <mergeCell ref="J7:J8"/>
    <mergeCell ref="E6:G6"/>
    <mergeCell ref="E7:E8"/>
    <mergeCell ref="F7:F8"/>
    <mergeCell ref="G7:G8"/>
    <mergeCell ref="A5:B5"/>
    <mergeCell ref="I6:V6"/>
    <mergeCell ref="K7:V7"/>
    <mergeCell ref="A6:A8"/>
    <mergeCell ref="B6:B8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V15"/>
  <sheetViews>
    <sheetView workbookViewId="0">
      <selection activeCell="H9" sqref="H9:H13"/>
    </sheetView>
  </sheetViews>
  <sheetFormatPr baseColWidth="10" defaultRowHeight="15" x14ac:dyDescent="0.25"/>
  <cols>
    <col min="1" max="1" width="6.7109375" customWidth="1"/>
    <col min="3" max="3" width="32.140625" style="246" customWidth="1"/>
    <col min="4" max="4" width="14.42578125" style="246" customWidth="1"/>
    <col min="5" max="5" width="14.7109375" customWidth="1"/>
    <col min="6" max="6" width="14.5703125" customWidth="1"/>
    <col min="7" max="8" width="18.5703125" customWidth="1"/>
    <col min="9" max="9" width="11.42578125" customWidth="1"/>
    <col min="19" max="19" width="16" customWidth="1"/>
    <col min="20" max="20" width="13.140625" customWidth="1"/>
    <col min="21" max="21" width="14" bestFit="1" customWidth="1"/>
    <col min="22" max="22" width="12" bestFit="1" customWidth="1"/>
  </cols>
  <sheetData>
    <row r="1" spans="1:22" s="4" customFormat="1" x14ac:dyDescent="0.25">
      <c r="A1" s="449" t="s">
        <v>266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1"/>
      <c r="S1" s="6"/>
      <c r="T1" s="6"/>
      <c r="U1" s="6"/>
      <c r="V1" s="128"/>
    </row>
    <row r="2" spans="1:22" s="4" customFormat="1" x14ac:dyDescent="0.25">
      <c r="A2" s="449" t="s">
        <v>267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1"/>
      <c r="S2" s="6"/>
      <c r="T2" s="6"/>
      <c r="U2" s="6"/>
      <c r="V2" s="128"/>
    </row>
    <row r="3" spans="1:22" s="4" customFormat="1" x14ac:dyDescent="0.25">
      <c r="A3" s="449" t="s">
        <v>434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1"/>
      <c r="S3" s="6"/>
      <c r="T3" s="6"/>
      <c r="U3" s="6"/>
      <c r="V3" s="128"/>
    </row>
    <row r="4" spans="1:22" s="4" customFormat="1" x14ac:dyDescent="0.25">
      <c r="A4" s="5"/>
      <c r="B4" s="5"/>
      <c r="C4" s="244"/>
      <c r="D4" s="244"/>
      <c r="E4" s="5"/>
      <c r="F4" s="5"/>
      <c r="G4" s="5"/>
      <c r="H4" s="5"/>
      <c r="I4" s="5"/>
      <c r="J4" s="5"/>
      <c r="K4" s="128"/>
      <c r="L4" s="128"/>
      <c r="M4" s="128"/>
      <c r="N4" s="128"/>
      <c r="O4" s="128"/>
      <c r="P4" s="128"/>
      <c r="Q4" s="128"/>
      <c r="R4" s="41"/>
      <c r="S4" s="6"/>
      <c r="T4" s="6"/>
      <c r="U4" s="6"/>
      <c r="V4" s="128"/>
    </row>
    <row r="5" spans="1:22" s="4" customFormat="1" ht="15.75" thickBot="1" x14ac:dyDescent="0.25">
      <c r="A5" s="471" t="s">
        <v>432</v>
      </c>
      <c r="B5" s="471"/>
      <c r="C5" s="7"/>
      <c r="D5" s="245"/>
      <c r="E5" s="8"/>
      <c r="F5" s="8"/>
      <c r="G5" s="8"/>
      <c r="H5" s="8"/>
      <c r="I5" s="9"/>
      <c r="J5" s="9"/>
      <c r="K5" s="9"/>
      <c r="L5" s="9"/>
      <c r="M5" s="9"/>
      <c r="N5" s="131"/>
      <c r="O5" s="9"/>
      <c r="P5" s="9"/>
      <c r="Q5" s="9"/>
      <c r="R5" s="41"/>
      <c r="S5" s="6"/>
      <c r="T5" s="6"/>
      <c r="U5" s="6"/>
      <c r="V5" s="141"/>
    </row>
    <row r="6" spans="1:22" s="4" customFormat="1" ht="15" customHeight="1" x14ac:dyDescent="0.2">
      <c r="A6" s="430" t="s">
        <v>2</v>
      </c>
      <c r="B6" s="433" t="s">
        <v>3</v>
      </c>
      <c r="C6" s="436" t="s">
        <v>4</v>
      </c>
      <c r="D6" s="436" t="s">
        <v>5</v>
      </c>
      <c r="E6" s="466" t="s">
        <v>6</v>
      </c>
      <c r="F6" s="466"/>
      <c r="G6" s="466"/>
      <c r="H6" s="409"/>
      <c r="I6" s="433" t="s">
        <v>7</v>
      </c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20"/>
      <c r="V6" s="472"/>
    </row>
    <row r="7" spans="1:22" s="4" customFormat="1" ht="12" customHeight="1" x14ac:dyDescent="0.2">
      <c r="A7" s="431"/>
      <c r="B7" s="434"/>
      <c r="C7" s="437"/>
      <c r="D7" s="437"/>
      <c r="E7" s="467" t="s">
        <v>8</v>
      </c>
      <c r="F7" s="467" t="s">
        <v>9</v>
      </c>
      <c r="G7" s="469" t="s">
        <v>300</v>
      </c>
      <c r="H7" s="464" t="s">
        <v>424</v>
      </c>
      <c r="I7" s="464" t="s">
        <v>8</v>
      </c>
      <c r="J7" s="464" t="s">
        <v>9</v>
      </c>
      <c r="K7" s="464" t="s">
        <v>10</v>
      </c>
      <c r="L7" s="464"/>
      <c r="M7" s="464"/>
      <c r="N7" s="464"/>
      <c r="O7" s="464"/>
      <c r="P7" s="464"/>
      <c r="Q7" s="464"/>
      <c r="R7" s="464"/>
      <c r="S7" s="464"/>
      <c r="T7" s="464"/>
      <c r="U7" s="473"/>
      <c r="V7" s="474"/>
    </row>
    <row r="8" spans="1:22" s="4" customFormat="1" ht="43.5" customHeight="1" thickBot="1" x14ac:dyDescent="0.25">
      <c r="A8" s="481"/>
      <c r="B8" s="482"/>
      <c r="C8" s="483"/>
      <c r="D8" s="483"/>
      <c r="E8" s="478"/>
      <c r="F8" s="478"/>
      <c r="G8" s="479"/>
      <c r="H8" s="480"/>
      <c r="I8" s="480"/>
      <c r="J8" s="480"/>
      <c r="K8" s="247" t="s">
        <v>11</v>
      </c>
      <c r="L8" s="247" t="s">
        <v>12</v>
      </c>
      <c r="M8" s="247" t="s">
        <v>13</v>
      </c>
      <c r="N8" s="247" t="s">
        <v>245</v>
      </c>
      <c r="O8" s="247" t="s">
        <v>271</v>
      </c>
      <c r="P8" s="247" t="s">
        <v>399</v>
      </c>
      <c r="Q8" s="247" t="s">
        <v>410</v>
      </c>
      <c r="R8" s="248" t="s">
        <v>409</v>
      </c>
      <c r="S8" s="248" t="s">
        <v>423</v>
      </c>
      <c r="T8" s="248" t="s">
        <v>432</v>
      </c>
      <c r="U8" s="367" t="s">
        <v>442</v>
      </c>
      <c r="V8" s="249" t="s">
        <v>263</v>
      </c>
    </row>
    <row r="9" spans="1:22" s="241" customFormat="1" ht="60.75" thickBot="1" x14ac:dyDescent="0.3">
      <c r="A9" s="254">
        <v>1</v>
      </c>
      <c r="B9" s="255">
        <v>130572</v>
      </c>
      <c r="C9" s="256" t="s">
        <v>435</v>
      </c>
      <c r="D9" s="256" t="s">
        <v>124</v>
      </c>
      <c r="E9" s="267"/>
      <c r="F9" s="267">
        <v>0</v>
      </c>
      <c r="G9" s="267">
        <v>0</v>
      </c>
      <c r="H9" s="411">
        <v>7519</v>
      </c>
      <c r="I9" s="411">
        <v>7519</v>
      </c>
      <c r="J9" s="411">
        <v>7519</v>
      </c>
      <c r="K9" s="257">
        <v>0</v>
      </c>
      <c r="L9" s="257">
        <v>0</v>
      </c>
      <c r="M9" s="257">
        <v>0</v>
      </c>
      <c r="N9" s="257">
        <v>0</v>
      </c>
      <c r="O9" s="257">
        <v>0</v>
      </c>
      <c r="P9" s="257">
        <v>0</v>
      </c>
      <c r="Q9" s="257">
        <v>0</v>
      </c>
      <c r="R9" s="257">
        <v>0</v>
      </c>
      <c r="S9" s="257">
        <v>0</v>
      </c>
      <c r="T9" s="257">
        <v>0</v>
      </c>
      <c r="U9" s="368">
        <v>0</v>
      </c>
      <c r="V9" s="258">
        <f>SUM(K9:U9)</f>
        <v>0</v>
      </c>
    </row>
    <row r="10" spans="1:22" s="241" customFormat="1" ht="60.75" thickBot="1" x14ac:dyDescent="0.3">
      <c r="A10" s="259">
        <v>2</v>
      </c>
      <c r="B10" s="250">
        <v>148405</v>
      </c>
      <c r="C10" s="251" t="s">
        <v>436</v>
      </c>
      <c r="D10" s="251" t="s">
        <v>124</v>
      </c>
      <c r="E10" s="268">
        <v>0</v>
      </c>
      <c r="F10" s="268">
        <v>0</v>
      </c>
      <c r="G10" s="268">
        <v>0</v>
      </c>
      <c r="H10" s="411">
        <v>7519</v>
      </c>
      <c r="I10" s="252">
        <v>7519</v>
      </c>
      <c r="J10" s="252">
        <v>7519</v>
      </c>
      <c r="K10" s="253">
        <v>0</v>
      </c>
      <c r="L10" s="253">
        <v>0</v>
      </c>
      <c r="M10" s="253">
        <v>0</v>
      </c>
      <c r="N10" s="253">
        <v>0</v>
      </c>
      <c r="O10" s="253">
        <v>0</v>
      </c>
      <c r="P10" s="253">
        <v>0</v>
      </c>
      <c r="Q10" s="253">
        <v>0</v>
      </c>
      <c r="R10" s="253">
        <v>0</v>
      </c>
      <c r="S10" s="253">
        <v>0</v>
      </c>
      <c r="T10" s="253">
        <v>0</v>
      </c>
      <c r="U10" s="369">
        <v>0</v>
      </c>
      <c r="V10" s="258">
        <f t="shared" ref="V10:V13" si="0">SUM(K10:U10)</f>
        <v>0</v>
      </c>
    </row>
    <row r="11" spans="1:22" s="241" customFormat="1" ht="60.75" thickBot="1" x14ac:dyDescent="0.3">
      <c r="A11" s="259">
        <v>3</v>
      </c>
      <c r="B11" s="250">
        <v>149695</v>
      </c>
      <c r="C11" s="251" t="s">
        <v>443</v>
      </c>
      <c r="D11" s="251" t="s">
        <v>124</v>
      </c>
      <c r="E11" s="268">
        <v>10000</v>
      </c>
      <c r="F11" s="268">
        <v>10000</v>
      </c>
      <c r="G11" s="268">
        <v>0</v>
      </c>
      <c r="H11" s="411">
        <v>5087.9399999999996</v>
      </c>
      <c r="I11" s="407">
        <v>0</v>
      </c>
      <c r="J11" s="407">
        <v>0</v>
      </c>
      <c r="K11" s="253">
        <v>0</v>
      </c>
      <c r="L11" s="253">
        <v>0</v>
      </c>
      <c r="M11" s="253">
        <v>0</v>
      </c>
      <c r="N11" s="253">
        <v>0</v>
      </c>
      <c r="O11" s="253">
        <v>0</v>
      </c>
      <c r="P11" s="253">
        <v>0</v>
      </c>
      <c r="Q11" s="253">
        <v>0</v>
      </c>
      <c r="R11" s="253">
        <v>0</v>
      </c>
      <c r="S11" s="253">
        <v>0</v>
      </c>
      <c r="T11" s="253">
        <v>0</v>
      </c>
      <c r="U11" s="369">
        <v>0</v>
      </c>
      <c r="V11" s="258">
        <f t="shared" si="0"/>
        <v>0</v>
      </c>
    </row>
    <row r="12" spans="1:22" s="241" customFormat="1" ht="60.75" thickBot="1" x14ac:dyDescent="0.3">
      <c r="A12" s="259">
        <v>4</v>
      </c>
      <c r="B12" s="250">
        <v>149702</v>
      </c>
      <c r="C12" s="251" t="s">
        <v>437</v>
      </c>
      <c r="D12" s="251" t="s">
        <v>124</v>
      </c>
      <c r="E12" s="268">
        <v>0</v>
      </c>
      <c r="F12" s="268">
        <v>0</v>
      </c>
      <c r="G12" s="268">
        <v>0</v>
      </c>
      <c r="H12" s="411">
        <v>7519</v>
      </c>
      <c r="I12" s="252">
        <v>7519</v>
      </c>
      <c r="J12" s="252">
        <v>6</v>
      </c>
      <c r="K12" s="253">
        <v>0</v>
      </c>
      <c r="L12" s="253">
        <v>0</v>
      </c>
      <c r="M12" s="253">
        <v>0</v>
      </c>
      <c r="N12" s="253">
        <v>0</v>
      </c>
      <c r="O12" s="253">
        <v>0</v>
      </c>
      <c r="P12" s="253">
        <v>0</v>
      </c>
      <c r="Q12" s="253">
        <v>0</v>
      </c>
      <c r="R12" s="253">
        <v>0</v>
      </c>
      <c r="S12" s="253">
        <v>0</v>
      </c>
      <c r="T12" s="253">
        <v>0</v>
      </c>
      <c r="U12" s="369">
        <v>0</v>
      </c>
      <c r="V12" s="258">
        <f t="shared" si="0"/>
        <v>0</v>
      </c>
    </row>
    <row r="13" spans="1:22" s="241" customFormat="1" ht="60.75" thickBot="1" x14ac:dyDescent="0.3">
      <c r="A13" s="260">
        <v>5</v>
      </c>
      <c r="B13" s="261">
        <v>200936</v>
      </c>
      <c r="C13" s="262" t="s">
        <v>438</v>
      </c>
      <c r="D13" s="262" t="s">
        <v>124</v>
      </c>
      <c r="E13" s="269">
        <v>0</v>
      </c>
      <c r="F13" s="269">
        <v>2998697</v>
      </c>
      <c r="G13" s="269">
        <v>2695873.89</v>
      </c>
      <c r="H13" s="411">
        <v>4528.8</v>
      </c>
      <c r="I13" s="252">
        <v>4528.8</v>
      </c>
      <c r="J13" s="252">
        <v>4528.6000000000004</v>
      </c>
      <c r="K13" s="263">
        <v>0</v>
      </c>
      <c r="L13" s="263">
        <v>0</v>
      </c>
      <c r="M13" s="263">
        <v>0</v>
      </c>
      <c r="N13" s="263">
        <v>0</v>
      </c>
      <c r="O13" s="263">
        <v>0</v>
      </c>
      <c r="P13" s="263">
        <v>0</v>
      </c>
      <c r="Q13" s="263">
        <v>0</v>
      </c>
      <c r="R13" s="263">
        <v>0</v>
      </c>
      <c r="S13" s="263">
        <v>0</v>
      </c>
      <c r="T13" s="263">
        <v>1015.13</v>
      </c>
      <c r="U13" s="370">
        <v>3060.41</v>
      </c>
      <c r="V13" s="258">
        <f t="shared" si="0"/>
        <v>4075.54</v>
      </c>
    </row>
    <row r="14" spans="1:22" s="241" customFormat="1" ht="15.75" thickBot="1" x14ac:dyDescent="0.3">
      <c r="A14" s="475" t="s">
        <v>433</v>
      </c>
      <c r="B14" s="476"/>
      <c r="C14" s="476"/>
      <c r="D14" s="477"/>
      <c r="E14" s="270">
        <f>SUM(E9:E13)</f>
        <v>10000</v>
      </c>
      <c r="F14" s="270">
        <f>SUM(F9:F13)</f>
        <v>3008697</v>
      </c>
      <c r="G14" s="270">
        <f>SUM(G9:G13)</f>
        <v>2695873.89</v>
      </c>
      <c r="H14" s="270"/>
      <c r="I14" s="271"/>
      <c r="J14" s="264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371"/>
      <c r="V14" s="266"/>
    </row>
    <row r="15" spans="1:22" x14ac:dyDescent="0.25"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3"/>
    </row>
  </sheetData>
  <mergeCells count="18">
    <mergeCell ref="J7:J8"/>
    <mergeCell ref="K7:V7"/>
    <mergeCell ref="A1:Q1"/>
    <mergeCell ref="A2:Q2"/>
    <mergeCell ref="A3:Q3"/>
    <mergeCell ref="A5:B5"/>
    <mergeCell ref="A6:A8"/>
    <mergeCell ref="B6:B8"/>
    <mergeCell ref="C6:C8"/>
    <mergeCell ref="D6:D8"/>
    <mergeCell ref="E6:G6"/>
    <mergeCell ref="I6:V6"/>
    <mergeCell ref="H7:H8"/>
    <mergeCell ref="A14:D14"/>
    <mergeCell ref="E7:E8"/>
    <mergeCell ref="F7:F8"/>
    <mergeCell ref="G7:G8"/>
    <mergeCell ref="I7:I8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L124"/>
  <sheetViews>
    <sheetView view="pageBreakPreview" topLeftCell="A112" zoomScale="85" zoomScaleNormal="120" zoomScaleSheetLayoutView="85" workbookViewId="0">
      <selection activeCell="J11" sqref="J11"/>
    </sheetView>
  </sheetViews>
  <sheetFormatPr baseColWidth="10" defaultRowHeight="14.25" x14ac:dyDescent="0.2"/>
  <cols>
    <col min="1" max="1" width="11.42578125" style="49"/>
    <col min="2" max="2" width="9.42578125" style="49" customWidth="1"/>
    <col min="3" max="3" width="41.5703125" style="78" customWidth="1"/>
    <col min="4" max="4" width="16.42578125" style="49" customWidth="1"/>
    <col min="5" max="5" width="24.28515625" style="49" customWidth="1"/>
    <col min="6" max="6" width="26" style="49" customWidth="1"/>
    <col min="7" max="7" width="23.28515625" style="49" customWidth="1"/>
    <col min="8" max="8" width="23.28515625" style="58" customWidth="1"/>
    <col min="9" max="9" width="19.85546875" style="40" customWidth="1"/>
    <col min="10" max="10" width="16.42578125" style="40" customWidth="1"/>
    <col min="11" max="11" width="11.42578125" style="78"/>
    <col min="12" max="12" width="18.85546875" style="78" customWidth="1"/>
    <col min="13" max="16384" width="11.42578125" style="49"/>
  </cols>
  <sheetData>
    <row r="1" spans="1:12" ht="15" x14ac:dyDescent="0.25">
      <c r="A1" s="423" t="s">
        <v>266</v>
      </c>
      <c r="B1" s="423"/>
      <c r="C1" s="423"/>
      <c r="D1" s="423"/>
      <c r="E1" s="423"/>
      <c r="F1" s="423"/>
      <c r="G1" s="423"/>
      <c r="H1" s="423"/>
      <c r="I1" s="423"/>
      <c r="J1" s="423"/>
    </row>
    <row r="2" spans="1:12" ht="15" x14ac:dyDescent="0.25">
      <c r="A2" s="423" t="s">
        <v>267</v>
      </c>
      <c r="B2" s="423"/>
      <c r="C2" s="423"/>
      <c r="D2" s="423"/>
      <c r="E2" s="423"/>
      <c r="F2" s="423"/>
      <c r="G2" s="423"/>
      <c r="H2" s="423"/>
      <c r="I2" s="423"/>
      <c r="J2" s="423"/>
    </row>
    <row r="3" spans="1:12" ht="15" x14ac:dyDescent="0.25">
      <c r="A3" s="423" t="s">
        <v>268</v>
      </c>
      <c r="B3" s="423"/>
      <c r="C3" s="423"/>
      <c r="D3" s="423"/>
      <c r="E3" s="423"/>
      <c r="F3" s="423"/>
      <c r="G3" s="423"/>
      <c r="H3" s="423"/>
      <c r="I3" s="423"/>
      <c r="J3" s="423"/>
    </row>
    <row r="4" spans="1:12" ht="15" x14ac:dyDescent="0.25">
      <c r="A4" s="424" t="s">
        <v>269</v>
      </c>
      <c r="B4" s="424"/>
      <c r="C4" s="424"/>
      <c r="D4" s="424"/>
      <c r="E4" s="424"/>
      <c r="F4" s="424"/>
      <c r="G4" s="424"/>
      <c r="H4" s="424"/>
      <c r="I4" s="424"/>
      <c r="J4" s="424"/>
    </row>
    <row r="5" spans="1:12" ht="15.75" thickBot="1" x14ac:dyDescent="0.3">
      <c r="A5" s="440" t="s">
        <v>432</v>
      </c>
      <c r="B5" s="440"/>
      <c r="C5" s="3"/>
      <c r="D5" s="272"/>
      <c r="E5" s="272"/>
      <c r="F5" s="272"/>
      <c r="G5" s="272"/>
      <c r="H5" s="119"/>
      <c r="I5" s="1"/>
      <c r="J5" s="86"/>
    </row>
    <row r="6" spans="1:12" ht="31.5" customHeight="1" x14ac:dyDescent="0.2">
      <c r="A6" s="427" t="s">
        <v>2</v>
      </c>
      <c r="B6" s="430" t="s">
        <v>3</v>
      </c>
      <c r="C6" s="433" t="s">
        <v>4</v>
      </c>
      <c r="D6" s="436" t="s">
        <v>5</v>
      </c>
      <c r="E6" s="439" t="s">
        <v>6</v>
      </c>
      <c r="F6" s="439"/>
      <c r="G6" s="439"/>
      <c r="H6" s="420" t="s">
        <v>7</v>
      </c>
      <c r="I6" s="421"/>
      <c r="J6" s="421"/>
      <c r="K6" s="486" t="s">
        <v>263</v>
      </c>
      <c r="L6" s="489" t="s">
        <v>441</v>
      </c>
    </row>
    <row r="7" spans="1:12" ht="27" customHeight="1" x14ac:dyDescent="0.2">
      <c r="A7" s="428"/>
      <c r="B7" s="431"/>
      <c r="C7" s="434"/>
      <c r="D7" s="437"/>
      <c r="E7" s="443" t="s">
        <v>8</v>
      </c>
      <c r="F7" s="443" t="s">
        <v>9</v>
      </c>
      <c r="G7" s="445" t="s">
        <v>10</v>
      </c>
      <c r="H7" s="425" t="s">
        <v>424</v>
      </c>
      <c r="I7" s="425" t="s">
        <v>425</v>
      </c>
      <c r="J7" s="453" t="s">
        <v>9</v>
      </c>
      <c r="K7" s="487"/>
      <c r="L7" s="490"/>
    </row>
    <row r="8" spans="1:12" ht="27.75" customHeight="1" thickBot="1" x14ac:dyDescent="0.25">
      <c r="A8" s="429"/>
      <c r="B8" s="432"/>
      <c r="C8" s="435"/>
      <c r="D8" s="438"/>
      <c r="E8" s="444"/>
      <c r="F8" s="444"/>
      <c r="G8" s="446"/>
      <c r="H8" s="426"/>
      <c r="I8" s="426"/>
      <c r="J8" s="492"/>
      <c r="K8" s="488"/>
      <c r="L8" s="491"/>
    </row>
    <row r="9" spans="1:12" s="59" customFormat="1" ht="15.75" thickBot="1" x14ac:dyDescent="0.3">
      <c r="A9" s="106" t="s">
        <v>18</v>
      </c>
      <c r="B9" s="107"/>
      <c r="C9" s="64"/>
      <c r="D9" s="107"/>
      <c r="E9" s="107"/>
      <c r="F9" s="107"/>
      <c r="G9" s="107"/>
      <c r="H9" s="67"/>
      <c r="I9" s="67"/>
      <c r="J9" s="67"/>
      <c r="K9" s="70"/>
      <c r="L9" s="70"/>
    </row>
    <row r="10" spans="1:12" ht="54.75" customHeight="1" x14ac:dyDescent="0.2">
      <c r="A10" s="71">
        <v>1</v>
      </c>
      <c r="B10" s="72">
        <v>24234</v>
      </c>
      <c r="C10" s="33" t="s">
        <v>0</v>
      </c>
      <c r="D10" s="72" t="s">
        <v>1</v>
      </c>
      <c r="E10" s="73">
        <v>329625000</v>
      </c>
      <c r="F10" s="73">
        <v>280222452</v>
      </c>
      <c r="G10" s="73">
        <v>260501425.58000001</v>
      </c>
      <c r="H10" s="120">
        <v>29</v>
      </c>
      <c r="I10" s="74">
        <v>7.7</v>
      </c>
      <c r="J10" s="109">
        <v>7.87</v>
      </c>
      <c r="K10" s="352">
        <v>5.3000000000000007</v>
      </c>
      <c r="L10" s="353">
        <f>K10/J10*100</f>
        <v>67.344345616264306</v>
      </c>
    </row>
    <row r="11" spans="1:12" ht="70.5" customHeight="1" x14ac:dyDescent="0.2">
      <c r="A11" s="60">
        <v>2</v>
      </c>
      <c r="B11" s="46">
        <v>60132</v>
      </c>
      <c r="C11" s="34" t="s">
        <v>14</v>
      </c>
      <c r="D11" s="46" t="s">
        <v>1</v>
      </c>
      <c r="E11" s="61">
        <v>150000000</v>
      </c>
      <c r="F11" s="61">
        <v>96500000</v>
      </c>
      <c r="G11" s="61">
        <v>16043753.51</v>
      </c>
      <c r="H11" s="121">
        <v>3</v>
      </c>
      <c r="I11" s="48">
        <v>1.67</v>
      </c>
      <c r="J11" s="110">
        <v>1.33</v>
      </c>
      <c r="K11" s="354">
        <v>1.33</v>
      </c>
      <c r="L11" s="355">
        <f t="shared" ref="L11:L74" si="0">K11/J11*100</f>
        <v>100</v>
      </c>
    </row>
    <row r="12" spans="1:12" ht="100.5" thickBot="1" x14ac:dyDescent="0.25">
      <c r="A12" s="60">
        <v>3</v>
      </c>
      <c r="B12" s="46">
        <v>130705</v>
      </c>
      <c r="C12" s="34" t="s">
        <v>15</v>
      </c>
      <c r="D12" s="46" t="s">
        <v>1</v>
      </c>
      <c r="E12" s="61">
        <v>190000000</v>
      </c>
      <c r="F12" s="61">
        <v>224617304</v>
      </c>
      <c r="G12" s="61">
        <v>156266338.40000001</v>
      </c>
      <c r="H12" s="121">
        <v>14</v>
      </c>
      <c r="I12" s="48">
        <v>4</v>
      </c>
      <c r="J12" s="110">
        <v>8.39</v>
      </c>
      <c r="K12" s="354">
        <v>6.98</v>
      </c>
      <c r="L12" s="356">
        <f t="shared" si="0"/>
        <v>83.194278903456492</v>
      </c>
    </row>
    <row r="13" spans="1:12" s="68" customFormat="1" ht="15.75" thickBot="1" x14ac:dyDescent="0.3">
      <c r="A13" s="62"/>
      <c r="B13" s="63"/>
      <c r="C13" s="64"/>
      <c r="D13" s="63"/>
      <c r="E13" s="65">
        <f>SUM(E10:E12)</f>
        <v>669625000</v>
      </c>
      <c r="F13" s="65">
        <f>SUM(F10:F12)</f>
        <v>601339756</v>
      </c>
      <c r="G13" s="65">
        <f>SUM(G10:G12)</f>
        <v>432811517.49000001</v>
      </c>
      <c r="H13" s="67">
        <f>SUM(H10:H12)</f>
        <v>46</v>
      </c>
      <c r="I13" s="66"/>
      <c r="J13" s="351"/>
      <c r="K13" s="360">
        <f>SUM(K10:K12)</f>
        <v>13.610000000000001</v>
      </c>
      <c r="L13" s="355"/>
    </row>
    <row r="14" spans="1:12" ht="15" x14ac:dyDescent="0.2">
      <c r="A14" s="69" t="s">
        <v>26</v>
      </c>
      <c r="K14" s="354"/>
      <c r="L14" s="355"/>
    </row>
    <row r="15" spans="1:12" ht="48.75" customHeight="1" x14ac:dyDescent="0.2">
      <c r="A15" s="60">
        <v>4</v>
      </c>
      <c r="B15" s="46">
        <v>209134</v>
      </c>
      <c r="C15" s="34" t="s">
        <v>28</v>
      </c>
      <c r="D15" s="46" t="s">
        <v>21</v>
      </c>
      <c r="E15" s="61">
        <v>0</v>
      </c>
      <c r="F15" s="61">
        <v>2459861</v>
      </c>
      <c r="G15" s="61">
        <v>2213874.81</v>
      </c>
      <c r="H15" s="121">
        <v>150</v>
      </c>
      <c r="I15" s="48">
        <v>1</v>
      </c>
      <c r="J15" s="110">
        <v>2</v>
      </c>
      <c r="K15" s="354">
        <v>0.7</v>
      </c>
      <c r="L15" s="355">
        <f t="shared" si="0"/>
        <v>35</v>
      </c>
    </row>
    <row r="16" spans="1:12" ht="55.5" customHeight="1" thickBot="1" x14ac:dyDescent="0.25">
      <c r="A16" s="95">
        <v>5</v>
      </c>
      <c r="B16" s="81">
        <v>209418</v>
      </c>
      <c r="C16" s="96" t="s">
        <v>29</v>
      </c>
      <c r="D16" s="81" t="s">
        <v>21</v>
      </c>
      <c r="E16" s="97">
        <v>0</v>
      </c>
      <c r="F16" s="97">
        <v>2800000</v>
      </c>
      <c r="G16" s="97">
        <v>523705.72</v>
      </c>
      <c r="H16" s="123">
        <v>600</v>
      </c>
      <c r="I16" s="98">
        <v>1</v>
      </c>
      <c r="J16" s="111">
        <v>1</v>
      </c>
      <c r="K16" s="362">
        <v>0.36</v>
      </c>
      <c r="L16" s="355">
        <f t="shared" si="0"/>
        <v>36</v>
      </c>
    </row>
    <row r="17" spans="1:12" ht="15.75" thickBot="1" x14ac:dyDescent="0.3">
      <c r="A17" s="75"/>
      <c r="B17" s="76"/>
      <c r="C17" s="77"/>
      <c r="D17" s="76"/>
      <c r="E17" s="65">
        <f>SUM(E15:E16)</f>
        <v>0</v>
      </c>
      <c r="F17" s="65">
        <f>SUM(F15:F16)</f>
        <v>5259861</v>
      </c>
      <c r="G17" s="65">
        <f>SUM(G15:G16)</f>
        <v>2737580.5300000003</v>
      </c>
      <c r="H17" s="67">
        <f>SUM(H15:H16)</f>
        <v>750</v>
      </c>
      <c r="I17" s="66"/>
      <c r="J17" s="351"/>
      <c r="K17" s="364">
        <f>SUM(K15:K16)</f>
        <v>1.06</v>
      </c>
      <c r="L17" s="361"/>
    </row>
    <row r="18" spans="1:12" ht="15" x14ac:dyDescent="0.2">
      <c r="A18" s="69" t="s">
        <v>30</v>
      </c>
      <c r="K18" s="363"/>
      <c r="L18" s="355"/>
    </row>
    <row r="19" spans="1:12" ht="42.75" x14ac:dyDescent="0.2">
      <c r="A19" s="60">
        <v>6</v>
      </c>
      <c r="B19" s="46">
        <v>149860</v>
      </c>
      <c r="C19" s="34" t="s">
        <v>247</v>
      </c>
      <c r="D19" s="46" t="s">
        <v>1</v>
      </c>
      <c r="E19" s="61">
        <v>0</v>
      </c>
      <c r="F19" s="61">
        <v>31215210</v>
      </c>
      <c r="G19" s="61">
        <v>28413189.989999998</v>
      </c>
      <c r="H19" s="121">
        <v>15.2</v>
      </c>
      <c r="I19" s="48">
        <v>8.9</v>
      </c>
      <c r="J19" s="110">
        <v>9.4600000000000009</v>
      </c>
      <c r="K19" s="354">
        <v>9.4600000000000009</v>
      </c>
      <c r="L19" s="356">
        <f t="shared" si="0"/>
        <v>100</v>
      </c>
    </row>
    <row r="20" spans="1:12" ht="57" x14ac:dyDescent="0.2">
      <c r="A20" s="60">
        <f t="shared" ref="A20:A46" si="1">A19+1</f>
        <v>7</v>
      </c>
      <c r="B20" s="46">
        <v>201976</v>
      </c>
      <c r="C20" s="34" t="s">
        <v>33</v>
      </c>
      <c r="D20" s="46" t="s">
        <v>1</v>
      </c>
      <c r="E20" s="61">
        <v>0</v>
      </c>
      <c r="F20" s="61">
        <v>62634678</v>
      </c>
      <c r="G20" s="61">
        <v>59979534.82</v>
      </c>
      <c r="H20" s="121">
        <v>38</v>
      </c>
      <c r="I20" s="48">
        <v>19</v>
      </c>
      <c r="J20" s="110">
        <v>19.57</v>
      </c>
      <c r="K20" s="354">
        <v>19.310000000000002</v>
      </c>
      <c r="L20" s="356">
        <f t="shared" si="0"/>
        <v>98.671435871231481</v>
      </c>
    </row>
    <row r="21" spans="1:12" ht="57" x14ac:dyDescent="0.2">
      <c r="A21" s="60">
        <f t="shared" si="1"/>
        <v>8</v>
      </c>
      <c r="B21" s="46">
        <v>207422</v>
      </c>
      <c r="C21" s="34" t="s">
        <v>34</v>
      </c>
      <c r="D21" s="46" t="s">
        <v>1</v>
      </c>
      <c r="E21" s="61">
        <v>0</v>
      </c>
      <c r="F21" s="61">
        <v>35410486</v>
      </c>
      <c r="G21" s="61">
        <v>31332713.57</v>
      </c>
      <c r="H21" s="121">
        <v>13</v>
      </c>
      <c r="I21" s="48">
        <v>7.6</v>
      </c>
      <c r="J21" s="110">
        <v>11.06</v>
      </c>
      <c r="K21" s="354">
        <v>9.48</v>
      </c>
      <c r="L21" s="356">
        <f t="shared" si="0"/>
        <v>85.714285714285708</v>
      </c>
    </row>
    <row r="22" spans="1:12" ht="42.75" x14ac:dyDescent="0.2">
      <c r="A22" s="60">
        <f t="shared" si="1"/>
        <v>9</v>
      </c>
      <c r="B22" s="46">
        <v>207434</v>
      </c>
      <c r="C22" s="34" t="s">
        <v>35</v>
      </c>
      <c r="D22" s="46" t="s">
        <v>1</v>
      </c>
      <c r="E22" s="61">
        <v>0</v>
      </c>
      <c r="F22" s="61">
        <v>15000000</v>
      </c>
      <c r="G22" s="61">
        <v>7288397.0199999996</v>
      </c>
      <c r="H22" s="121">
        <v>13</v>
      </c>
      <c r="I22" s="48">
        <v>7.6</v>
      </c>
      <c r="J22" s="110">
        <v>7.6</v>
      </c>
      <c r="K22" s="354">
        <v>3.95</v>
      </c>
      <c r="L22" s="356">
        <f t="shared" si="0"/>
        <v>51.973684210526315</v>
      </c>
    </row>
    <row r="23" spans="1:12" ht="57" x14ac:dyDescent="0.2">
      <c r="A23" s="60">
        <f t="shared" si="1"/>
        <v>10</v>
      </c>
      <c r="B23" s="46">
        <v>207590</v>
      </c>
      <c r="C23" s="34" t="s">
        <v>36</v>
      </c>
      <c r="D23" s="46" t="s">
        <v>1</v>
      </c>
      <c r="E23" s="61">
        <v>0</v>
      </c>
      <c r="F23" s="61">
        <v>85086485</v>
      </c>
      <c r="G23" s="61">
        <v>85085709.430000007</v>
      </c>
      <c r="H23" s="121">
        <v>30</v>
      </c>
      <c r="I23" s="48">
        <v>17.5</v>
      </c>
      <c r="J23" s="110">
        <v>17.5</v>
      </c>
      <c r="K23" s="354">
        <v>12.43</v>
      </c>
      <c r="L23" s="356">
        <f t="shared" si="0"/>
        <v>71.028571428571425</v>
      </c>
    </row>
    <row r="24" spans="1:12" ht="57" x14ac:dyDescent="0.2">
      <c r="A24" s="60">
        <f t="shared" si="1"/>
        <v>11</v>
      </c>
      <c r="B24" s="46">
        <v>207592</v>
      </c>
      <c r="C24" s="34" t="s">
        <v>37</v>
      </c>
      <c r="D24" s="46" t="s">
        <v>1</v>
      </c>
      <c r="E24" s="61">
        <v>0</v>
      </c>
      <c r="F24" s="61">
        <v>14000000</v>
      </c>
      <c r="G24" s="61">
        <v>13999998.02</v>
      </c>
      <c r="H24" s="121">
        <v>9</v>
      </c>
      <c r="I24" s="48">
        <v>4.2</v>
      </c>
      <c r="J24" s="110">
        <v>5.16</v>
      </c>
      <c r="K24" s="354">
        <v>5.16</v>
      </c>
      <c r="L24" s="356">
        <f t="shared" si="0"/>
        <v>100</v>
      </c>
    </row>
    <row r="25" spans="1:12" ht="42.75" x14ac:dyDescent="0.2">
      <c r="A25" s="60">
        <f t="shared" si="1"/>
        <v>12</v>
      </c>
      <c r="B25" s="46">
        <v>207593</v>
      </c>
      <c r="C25" s="34" t="s">
        <v>38</v>
      </c>
      <c r="D25" s="46" t="s">
        <v>1</v>
      </c>
      <c r="E25" s="61">
        <v>0</v>
      </c>
      <c r="F25" s="61">
        <v>15100000</v>
      </c>
      <c r="G25" s="61">
        <v>4392002.74</v>
      </c>
      <c r="H25" s="121">
        <v>13</v>
      </c>
      <c r="I25" s="48">
        <v>8.6999999999999993</v>
      </c>
      <c r="J25" s="110">
        <v>7</v>
      </c>
      <c r="K25" s="354">
        <v>1.3900000000000001</v>
      </c>
      <c r="L25" s="356">
        <f t="shared" si="0"/>
        <v>19.857142857142858</v>
      </c>
    </row>
    <row r="26" spans="1:12" ht="42.75" x14ac:dyDescent="0.2">
      <c r="A26" s="60">
        <f t="shared" si="1"/>
        <v>13</v>
      </c>
      <c r="B26" s="46">
        <v>207594</v>
      </c>
      <c r="C26" s="34" t="s">
        <v>39</v>
      </c>
      <c r="D26" s="46" t="s">
        <v>1</v>
      </c>
      <c r="E26" s="61">
        <v>0</v>
      </c>
      <c r="F26" s="61">
        <v>19487552</v>
      </c>
      <c r="G26" s="61">
        <v>13748354.439999999</v>
      </c>
      <c r="H26" s="121">
        <v>7</v>
      </c>
      <c r="I26" s="48">
        <v>3.5</v>
      </c>
      <c r="J26" s="110">
        <v>3.5</v>
      </c>
      <c r="K26" s="354">
        <v>3.3200000000000003</v>
      </c>
      <c r="L26" s="356">
        <f t="shared" si="0"/>
        <v>94.857142857142861</v>
      </c>
    </row>
    <row r="27" spans="1:12" ht="42.75" x14ac:dyDescent="0.2">
      <c r="A27" s="60">
        <f t="shared" si="1"/>
        <v>14</v>
      </c>
      <c r="B27" s="46">
        <v>208025</v>
      </c>
      <c r="C27" s="34" t="s">
        <v>39</v>
      </c>
      <c r="D27" s="46" t="s">
        <v>1</v>
      </c>
      <c r="E27" s="61">
        <v>0</v>
      </c>
      <c r="F27" s="61">
        <v>15000000</v>
      </c>
      <c r="G27" s="61">
        <v>14999995.710000001</v>
      </c>
      <c r="H27" s="121">
        <v>7</v>
      </c>
      <c r="I27" s="48">
        <v>4.08</v>
      </c>
      <c r="J27" s="110">
        <v>4.92</v>
      </c>
      <c r="K27" s="354">
        <v>4.92</v>
      </c>
      <c r="L27" s="355">
        <f t="shared" si="0"/>
        <v>100</v>
      </c>
    </row>
    <row r="28" spans="1:12" ht="71.25" x14ac:dyDescent="0.2">
      <c r="A28" s="60">
        <f t="shared" si="1"/>
        <v>15</v>
      </c>
      <c r="B28" s="46">
        <v>208416</v>
      </c>
      <c r="C28" s="34" t="s">
        <v>40</v>
      </c>
      <c r="D28" s="46" t="s">
        <v>1</v>
      </c>
      <c r="E28" s="61">
        <v>0</v>
      </c>
      <c r="F28" s="61">
        <v>10485653</v>
      </c>
      <c r="G28" s="61">
        <v>8911088.8300000001</v>
      </c>
      <c r="H28" s="121">
        <v>6.7</v>
      </c>
      <c r="I28" s="48">
        <v>6.7</v>
      </c>
      <c r="J28" s="110">
        <v>5</v>
      </c>
      <c r="K28" s="354">
        <v>2.0699999999999998</v>
      </c>
      <c r="L28" s="355">
        <f t="shared" si="0"/>
        <v>41.4</v>
      </c>
    </row>
    <row r="29" spans="1:12" ht="42.75" x14ac:dyDescent="0.2">
      <c r="A29" s="60">
        <f t="shared" si="1"/>
        <v>16</v>
      </c>
      <c r="B29" s="46">
        <v>208419</v>
      </c>
      <c r="C29" s="34" t="s">
        <v>248</v>
      </c>
      <c r="D29" s="46" t="s">
        <v>1</v>
      </c>
      <c r="E29" s="61">
        <v>0</v>
      </c>
      <c r="F29" s="61">
        <v>15600000</v>
      </c>
      <c r="G29" s="61">
        <v>13264642.9</v>
      </c>
      <c r="H29" s="121">
        <v>14.85</v>
      </c>
      <c r="I29" s="48">
        <v>9.9</v>
      </c>
      <c r="J29" s="110">
        <v>9.9</v>
      </c>
      <c r="K29" s="354">
        <v>8.8800000000000008</v>
      </c>
      <c r="L29" s="356">
        <f t="shared" si="0"/>
        <v>89.696969696969703</v>
      </c>
    </row>
    <row r="30" spans="1:12" ht="28.5" x14ac:dyDescent="0.2">
      <c r="A30" s="60">
        <f t="shared" si="1"/>
        <v>17</v>
      </c>
      <c r="B30" s="46">
        <v>208645</v>
      </c>
      <c r="C30" s="34" t="s">
        <v>41</v>
      </c>
      <c r="D30" s="46" t="s">
        <v>1</v>
      </c>
      <c r="E30" s="61">
        <v>0</v>
      </c>
      <c r="F30" s="61">
        <v>30100000</v>
      </c>
      <c r="G30" s="61">
        <v>27701919.109999999</v>
      </c>
      <c r="H30" s="121">
        <v>23</v>
      </c>
      <c r="I30" s="48">
        <v>15.33</v>
      </c>
      <c r="J30" s="110">
        <v>18.809999999999999</v>
      </c>
      <c r="K30" s="354">
        <v>15.35</v>
      </c>
      <c r="L30" s="356">
        <f t="shared" si="0"/>
        <v>81.60552897395003</v>
      </c>
    </row>
    <row r="31" spans="1:12" ht="42.75" x14ac:dyDescent="0.2">
      <c r="A31" s="60">
        <f t="shared" si="1"/>
        <v>18</v>
      </c>
      <c r="B31" s="46">
        <v>208647</v>
      </c>
      <c r="C31" s="34" t="s">
        <v>42</v>
      </c>
      <c r="D31" s="46" t="s">
        <v>1</v>
      </c>
      <c r="E31" s="61">
        <v>0</v>
      </c>
      <c r="F31" s="61">
        <v>34533381</v>
      </c>
      <c r="G31" s="61">
        <v>29848043.670000002</v>
      </c>
      <c r="H31" s="121">
        <v>19</v>
      </c>
      <c r="I31" s="48">
        <v>12.67</v>
      </c>
      <c r="J31" s="110">
        <v>9.84</v>
      </c>
      <c r="K31" s="354">
        <v>9.84</v>
      </c>
      <c r="L31" s="356">
        <f t="shared" si="0"/>
        <v>100</v>
      </c>
    </row>
    <row r="32" spans="1:12" ht="42.75" x14ac:dyDescent="0.2">
      <c r="A32" s="60">
        <f t="shared" si="1"/>
        <v>19</v>
      </c>
      <c r="B32" s="46">
        <v>208924</v>
      </c>
      <c r="C32" s="34" t="s">
        <v>43</v>
      </c>
      <c r="D32" s="46" t="s">
        <v>1</v>
      </c>
      <c r="E32" s="61">
        <v>0</v>
      </c>
      <c r="F32" s="61">
        <v>26109537</v>
      </c>
      <c r="G32" s="61">
        <v>17451974.469999999</v>
      </c>
      <c r="H32" s="121">
        <v>22</v>
      </c>
      <c r="I32" s="48">
        <v>14.67</v>
      </c>
      <c r="J32" s="110">
        <v>8.42</v>
      </c>
      <c r="K32" s="354">
        <v>5.8900000000000006</v>
      </c>
      <c r="L32" s="356">
        <f t="shared" si="0"/>
        <v>69.952494061757733</v>
      </c>
    </row>
    <row r="33" spans="1:12" ht="57" x14ac:dyDescent="0.2">
      <c r="A33" s="60">
        <f t="shared" si="1"/>
        <v>20</v>
      </c>
      <c r="B33" s="46">
        <v>209051</v>
      </c>
      <c r="C33" s="34" t="s">
        <v>249</v>
      </c>
      <c r="D33" s="46" t="s">
        <v>1</v>
      </c>
      <c r="E33" s="61"/>
      <c r="F33" s="61">
        <v>13382164</v>
      </c>
      <c r="G33" s="61">
        <v>8098294.4699999997</v>
      </c>
      <c r="H33" s="121">
        <v>36</v>
      </c>
      <c r="I33" s="48">
        <v>7.2</v>
      </c>
      <c r="J33" s="110">
        <v>7.2</v>
      </c>
      <c r="K33" s="354">
        <v>2.29</v>
      </c>
      <c r="L33" s="356">
        <f t="shared" si="0"/>
        <v>31.805555555555554</v>
      </c>
    </row>
    <row r="34" spans="1:12" ht="42.75" x14ac:dyDescent="0.2">
      <c r="A34" s="60">
        <f t="shared" si="1"/>
        <v>21</v>
      </c>
      <c r="B34" s="46">
        <v>209064</v>
      </c>
      <c r="C34" s="34" t="s">
        <v>250</v>
      </c>
      <c r="D34" s="46" t="s">
        <v>1</v>
      </c>
      <c r="E34" s="61">
        <v>0</v>
      </c>
      <c r="F34" s="61">
        <v>30079327</v>
      </c>
      <c r="G34" s="61">
        <v>22064391.809999999</v>
      </c>
      <c r="H34" s="121">
        <v>16.3</v>
      </c>
      <c r="I34" s="48">
        <v>11</v>
      </c>
      <c r="J34" s="110">
        <v>16.3</v>
      </c>
      <c r="K34" s="354">
        <v>5.56</v>
      </c>
      <c r="L34" s="356">
        <f t="shared" si="0"/>
        <v>34.110429447852759</v>
      </c>
    </row>
    <row r="35" spans="1:12" ht="57" x14ac:dyDescent="0.2">
      <c r="A35" s="60">
        <f t="shared" si="1"/>
        <v>22</v>
      </c>
      <c r="B35" s="46">
        <v>209679</v>
      </c>
      <c r="C35" s="34" t="s">
        <v>264</v>
      </c>
      <c r="D35" s="46" t="s">
        <v>1</v>
      </c>
      <c r="E35" s="61">
        <v>0</v>
      </c>
      <c r="F35" s="61">
        <v>16721706</v>
      </c>
      <c r="G35" s="61">
        <v>12202236.300000001</v>
      </c>
      <c r="H35" s="121">
        <v>5.4</v>
      </c>
      <c r="I35" s="48">
        <v>1.08</v>
      </c>
      <c r="J35" s="110">
        <v>3.27</v>
      </c>
      <c r="K35" s="354">
        <v>3.27</v>
      </c>
      <c r="L35" s="356">
        <f t="shared" si="0"/>
        <v>100</v>
      </c>
    </row>
    <row r="36" spans="1:12" ht="57" x14ac:dyDescent="0.2">
      <c r="A36" s="60">
        <v>23</v>
      </c>
      <c r="B36" s="46">
        <v>209020</v>
      </c>
      <c r="C36" s="34" t="s">
        <v>44</v>
      </c>
      <c r="D36" s="46" t="s">
        <v>1</v>
      </c>
      <c r="E36" s="61">
        <v>0</v>
      </c>
      <c r="F36" s="61">
        <v>9400000</v>
      </c>
      <c r="G36" s="61">
        <v>9301740.7799999993</v>
      </c>
      <c r="H36" s="121">
        <v>24</v>
      </c>
      <c r="I36" s="48">
        <v>15</v>
      </c>
      <c r="J36" s="110">
        <v>15</v>
      </c>
      <c r="K36" s="354">
        <v>4.5</v>
      </c>
      <c r="L36" s="355">
        <f t="shared" si="0"/>
        <v>30</v>
      </c>
    </row>
    <row r="37" spans="1:12" ht="42.75" x14ac:dyDescent="0.2">
      <c r="A37" s="60">
        <f t="shared" si="1"/>
        <v>24</v>
      </c>
      <c r="B37" s="46">
        <v>209024</v>
      </c>
      <c r="C37" s="34" t="s">
        <v>426</v>
      </c>
      <c r="D37" s="46" t="s">
        <v>1</v>
      </c>
      <c r="E37" s="61">
        <v>0</v>
      </c>
      <c r="F37" s="61">
        <v>1759051</v>
      </c>
      <c r="G37" s="61">
        <v>0</v>
      </c>
      <c r="H37" s="121">
        <v>14</v>
      </c>
      <c r="I37" s="48">
        <v>1.05</v>
      </c>
      <c r="J37" s="110">
        <v>0.7</v>
      </c>
      <c r="K37" s="354">
        <v>0</v>
      </c>
      <c r="L37" s="355">
        <f t="shared" si="0"/>
        <v>0</v>
      </c>
    </row>
    <row r="38" spans="1:12" ht="28.5" x14ac:dyDescent="0.2">
      <c r="A38" s="60">
        <f t="shared" si="1"/>
        <v>25</v>
      </c>
      <c r="B38" s="46">
        <v>209043</v>
      </c>
      <c r="C38" s="34" t="s">
        <v>45</v>
      </c>
      <c r="D38" s="46" t="s">
        <v>1</v>
      </c>
      <c r="E38" s="61">
        <v>0</v>
      </c>
      <c r="F38" s="61">
        <v>5100000</v>
      </c>
      <c r="G38" s="61">
        <v>3134551.08</v>
      </c>
      <c r="H38" s="121">
        <v>21</v>
      </c>
      <c r="I38" s="48">
        <v>18</v>
      </c>
      <c r="J38" s="110">
        <v>18</v>
      </c>
      <c r="K38" s="354">
        <v>1.0899999999999999</v>
      </c>
      <c r="L38" s="356">
        <f t="shared" si="0"/>
        <v>6.0555555555555554</v>
      </c>
    </row>
    <row r="39" spans="1:12" ht="57" x14ac:dyDescent="0.2">
      <c r="A39" s="60">
        <v>26</v>
      </c>
      <c r="B39" s="46">
        <v>209677</v>
      </c>
      <c r="C39" s="34" t="s">
        <v>47</v>
      </c>
      <c r="D39" s="46" t="s">
        <v>1</v>
      </c>
      <c r="E39" s="61">
        <v>0</v>
      </c>
      <c r="F39" s="61">
        <v>1800000</v>
      </c>
      <c r="G39" s="61">
        <v>684454.41</v>
      </c>
      <c r="H39" s="121">
        <v>19.899999999999999</v>
      </c>
      <c r="I39" s="48">
        <v>3.98</v>
      </c>
      <c r="J39" s="110">
        <v>3.98</v>
      </c>
      <c r="K39" s="354">
        <v>0.18</v>
      </c>
      <c r="L39" s="356">
        <f t="shared" si="0"/>
        <v>4.5226130653266337</v>
      </c>
    </row>
    <row r="40" spans="1:12" ht="57" x14ac:dyDescent="0.2">
      <c r="A40" s="60">
        <f t="shared" si="1"/>
        <v>27</v>
      </c>
      <c r="B40" s="46">
        <v>209678</v>
      </c>
      <c r="C40" s="34" t="s">
        <v>48</v>
      </c>
      <c r="D40" s="46" t="s">
        <v>1</v>
      </c>
      <c r="E40" s="61">
        <v>0</v>
      </c>
      <c r="F40" s="61">
        <v>52264790</v>
      </c>
      <c r="G40" s="61">
        <v>47499952.990000002</v>
      </c>
      <c r="H40" s="121">
        <v>27</v>
      </c>
      <c r="I40" s="48">
        <v>5.4</v>
      </c>
      <c r="J40" s="110">
        <v>15.83</v>
      </c>
      <c r="K40" s="354">
        <v>5.66</v>
      </c>
      <c r="L40" s="356">
        <f t="shared" si="0"/>
        <v>35.754895767530009</v>
      </c>
    </row>
    <row r="41" spans="1:12" ht="71.25" x14ac:dyDescent="0.2">
      <c r="A41" s="60">
        <f t="shared" si="1"/>
        <v>28</v>
      </c>
      <c r="B41" s="46">
        <v>209682</v>
      </c>
      <c r="C41" s="34" t="s">
        <v>49</v>
      </c>
      <c r="D41" s="46" t="s">
        <v>1</v>
      </c>
      <c r="E41" s="61">
        <v>0</v>
      </c>
      <c r="F41" s="61">
        <v>56499235</v>
      </c>
      <c r="G41" s="61">
        <v>53982574.399999999</v>
      </c>
      <c r="H41" s="121">
        <v>35</v>
      </c>
      <c r="I41" s="48">
        <v>7</v>
      </c>
      <c r="J41" s="110">
        <v>13.45</v>
      </c>
      <c r="K41" s="354">
        <v>6.22</v>
      </c>
      <c r="L41" s="356">
        <f t="shared" si="0"/>
        <v>46.245353159851298</v>
      </c>
    </row>
    <row r="42" spans="1:12" ht="57.75" thickBot="1" x14ac:dyDescent="0.25">
      <c r="A42" s="60">
        <f t="shared" si="1"/>
        <v>29</v>
      </c>
      <c r="B42" s="46">
        <v>209708</v>
      </c>
      <c r="C42" s="34" t="s">
        <v>50</v>
      </c>
      <c r="D42" s="46" t="s">
        <v>1</v>
      </c>
      <c r="E42" s="61">
        <v>0</v>
      </c>
      <c r="F42" s="61">
        <v>15400000</v>
      </c>
      <c r="G42" s="61">
        <v>1514954.9</v>
      </c>
      <c r="H42" s="121">
        <v>32</v>
      </c>
      <c r="I42" s="48">
        <v>6.4</v>
      </c>
      <c r="J42" s="110">
        <v>6.4</v>
      </c>
      <c r="K42" s="362">
        <v>0.17</v>
      </c>
      <c r="L42" s="356">
        <f t="shared" si="0"/>
        <v>2.65625</v>
      </c>
    </row>
    <row r="43" spans="1:12" ht="15.75" thickBot="1" x14ac:dyDescent="0.3">
      <c r="A43" s="80"/>
      <c r="B43" s="63"/>
      <c r="C43" s="64"/>
      <c r="D43" s="63"/>
      <c r="E43" s="65">
        <f>SUM(E19:E42)</f>
        <v>0</v>
      </c>
      <c r="F43" s="65">
        <f>SUM(F19:F42)</f>
        <v>612169255</v>
      </c>
      <c r="G43" s="65">
        <f>SUM(G19:G42)</f>
        <v>514900715.86000001</v>
      </c>
      <c r="H43" s="67">
        <f>SUM(H19:H42)</f>
        <v>461.34999999999997</v>
      </c>
      <c r="I43" s="66"/>
      <c r="J43" s="351"/>
      <c r="K43" s="364">
        <f>SUM(K19:K42)</f>
        <v>140.38999999999999</v>
      </c>
      <c r="L43" s="361"/>
    </row>
    <row r="44" spans="1:12" ht="15.75" thickBot="1" x14ac:dyDescent="0.25">
      <c r="A44" s="484" t="s">
        <v>71</v>
      </c>
      <c r="B44" s="485"/>
      <c r="C44" s="485"/>
      <c r="D44" s="485"/>
      <c r="E44" s="485"/>
      <c r="F44" s="485"/>
      <c r="K44" s="363"/>
      <c r="L44" s="355"/>
    </row>
    <row r="45" spans="1:12" ht="71.25" x14ac:dyDescent="0.2">
      <c r="A45" s="60">
        <v>30</v>
      </c>
      <c r="B45" s="46">
        <v>15149</v>
      </c>
      <c r="C45" s="34" t="s">
        <v>54</v>
      </c>
      <c r="D45" s="46" t="s">
        <v>1</v>
      </c>
      <c r="E45" s="61">
        <v>40000000</v>
      </c>
      <c r="F45" s="61">
        <v>7000000</v>
      </c>
      <c r="G45" s="61">
        <v>6219725.3399999999</v>
      </c>
      <c r="H45" s="121">
        <v>15</v>
      </c>
      <c r="I45" s="48">
        <v>6.4</v>
      </c>
      <c r="J45" s="110">
        <v>9</v>
      </c>
      <c r="K45" s="354">
        <v>1.0900000000000001</v>
      </c>
      <c r="L45" s="357">
        <f t="shared" si="0"/>
        <v>12.111111111111111</v>
      </c>
    </row>
    <row r="46" spans="1:12" ht="42.75" x14ac:dyDescent="0.2">
      <c r="A46" s="60">
        <f t="shared" si="1"/>
        <v>31</v>
      </c>
      <c r="B46" s="46">
        <v>34968</v>
      </c>
      <c r="C46" s="34" t="s">
        <v>55</v>
      </c>
      <c r="D46" s="46" t="s">
        <v>1</v>
      </c>
      <c r="E46" s="61">
        <v>35014763</v>
      </c>
      <c r="F46" s="61">
        <v>48700000</v>
      </c>
      <c r="G46" s="61">
        <v>46184515.630000003</v>
      </c>
      <c r="H46" s="121">
        <v>10</v>
      </c>
      <c r="I46" s="48">
        <v>5</v>
      </c>
      <c r="J46" s="110">
        <v>3.25</v>
      </c>
      <c r="K46" s="354">
        <v>2.9</v>
      </c>
      <c r="L46" s="357">
        <f t="shared" si="0"/>
        <v>89.230769230769226</v>
      </c>
    </row>
    <row r="47" spans="1:12" ht="71.25" x14ac:dyDescent="0.2">
      <c r="A47" s="60">
        <v>32</v>
      </c>
      <c r="B47" s="46">
        <v>66159</v>
      </c>
      <c r="C47" s="34" t="s">
        <v>60</v>
      </c>
      <c r="D47" s="46" t="s">
        <v>1</v>
      </c>
      <c r="E47" s="61">
        <v>70000000</v>
      </c>
      <c r="F47" s="61">
        <v>47000000</v>
      </c>
      <c r="G47" s="61">
        <v>46998807.789999999</v>
      </c>
      <c r="H47" s="121">
        <v>56.75</v>
      </c>
      <c r="I47" s="48">
        <v>7.2</v>
      </c>
      <c r="J47" s="110">
        <v>6</v>
      </c>
      <c r="K47" s="354">
        <v>3.51</v>
      </c>
      <c r="L47" s="356">
        <f t="shared" si="0"/>
        <v>58.5</v>
      </c>
    </row>
    <row r="48" spans="1:12" ht="42.75" x14ac:dyDescent="0.2">
      <c r="A48" s="60">
        <v>33</v>
      </c>
      <c r="B48" s="46">
        <v>189880</v>
      </c>
      <c r="C48" s="34" t="s">
        <v>64</v>
      </c>
      <c r="D48" s="46" t="s">
        <v>1</v>
      </c>
      <c r="E48" s="61">
        <v>15000000</v>
      </c>
      <c r="F48" s="61">
        <v>13457992</v>
      </c>
      <c r="G48" s="61">
        <v>13451146.449999999</v>
      </c>
      <c r="H48" s="121">
        <v>14.6</v>
      </c>
      <c r="I48" s="48">
        <v>8.5</v>
      </c>
      <c r="J48" s="110">
        <v>2.56</v>
      </c>
      <c r="K48" s="354">
        <v>2.56</v>
      </c>
      <c r="L48" s="356">
        <f t="shared" si="0"/>
        <v>100</v>
      </c>
    </row>
    <row r="49" spans="1:12" ht="42.75" x14ac:dyDescent="0.2">
      <c r="A49" s="60">
        <v>34</v>
      </c>
      <c r="B49" s="46">
        <v>190113</v>
      </c>
      <c r="C49" s="34" t="s">
        <v>66</v>
      </c>
      <c r="D49" s="46" t="s">
        <v>1</v>
      </c>
      <c r="E49" s="61">
        <v>480000</v>
      </c>
      <c r="F49" s="61">
        <v>251644</v>
      </c>
      <c r="G49" s="61">
        <v>251643.44</v>
      </c>
      <c r="H49" s="121">
        <v>6</v>
      </c>
      <c r="I49" s="48">
        <v>6</v>
      </c>
      <c r="J49" s="110">
        <v>1</v>
      </c>
      <c r="K49" s="354">
        <v>1</v>
      </c>
      <c r="L49" s="355">
        <f t="shared" si="0"/>
        <v>100</v>
      </c>
    </row>
    <row r="50" spans="1:12" ht="29.25" thickBot="1" x14ac:dyDescent="0.25">
      <c r="A50" s="60">
        <v>35</v>
      </c>
      <c r="B50" s="114">
        <v>190126</v>
      </c>
      <c r="C50" s="115" t="s">
        <v>70</v>
      </c>
      <c r="D50" s="114" t="s">
        <v>1</v>
      </c>
      <c r="E50" s="116">
        <v>30000000</v>
      </c>
      <c r="F50" s="116">
        <v>57268975</v>
      </c>
      <c r="G50" s="116">
        <v>57268974.670000002</v>
      </c>
      <c r="H50" s="122">
        <v>31</v>
      </c>
      <c r="I50" s="117">
        <v>14</v>
      </c>
      <c r="J50" s="118">
        <v>8</v>
      </c>
      <c r="K50" s="354">
        <v>5.96</v>
      </c>
      <c r="L50" s="355">
        <f t="shared" si="0"/>
        <v>74.5</v>
      </c>
    </row>
    <row r="51" spans="1:12" ht="15.75" thickBot="1" x14ac:dyDescent="0.3">
      <c r="A51" s="75"/>
      <c r="B51" s="76"/>
      <c r="C51" s="77"/>
      <c r="D51" s="76"/>
      <c r="E51" s="65">
        <f>SUM(E45:E50)</f>
        <v>190494763</v>
      </c>
      <c r="F51" s="65">
        <f>SUM(F45:F50)</f>
        <v>173678611</v>
      </c>
      <c r="G51" s="65">
        <f>SUM(G45:G50)</f>
        <v>170374813.31999999</v>
      </c>
      <c r="H51" s="67">
        <f>SUM(H45:H50)</f>
        <v>133.35</v>
      </c>
      <c r="I51" s="66"/>
      <c r="J51" s="351"/>
      <c r="K51" s="360">
        <f>SUM(K45:K50)</f>
        <v>17.02</v>
      </c>
      <c r="L51" s="355"/>
    </row>
    <row r="52" spans="1:12" ht="15.75" thickBot="1" x14ac:dyDescent="0.25">
      <c r="A52" s="69" t="s">
        <v>73</v>
      </c>
      <c r="K52" s="354"/>
      <c r="L52" s="355"/>
    </row>
    <row r="53" spans="1:12" ht="29.25" thickBot="1" x14ac:dyDescent="0.25">
      <c r="A53" s="80">
        <v>36</v>
      </c>
      <c r="B53" s="77">
        <v>190127</v>
      </c>
      <c r="C53" s="88" t="s">
        <v>74</v>
      </c>
      <c r="D53" s="77" t="s">
        <v>1</v>
      </c>
      <c r="E53" s="100">
        <v>40000000</v>
      </c>
      <c r="F53" s="100">
        <v>31000000</v>
      </c>
      <c r="G53" s="100">
        <v>17612580.890000001</v>
      </c>
      <c r="H53" s="124">
        <v>0.24</v>
      </c>
      <c r="I53" s="101">
        <v>0.22</v>
      </c>
      <c r="J53" s="112">
        <v>0.02</v>
      </c>
      <c r="K53" s="362">
        <v>0.02</v>
      </c>
      <c r="L53" s="355">
        <f t="shared" si="0"/>
        <v>100</v>
      </c>
    </row>
    <row r="54" spans="1:12" ht="15.75" thickBot="1" x14ac:dyDescent="0.3">
      <c r="A54" s="75"/>
      <c r="B54" s="76"/>
      <c r="C54" s="77"/>
      <c r="D54" s="76"/>
      <c r="E54" s="79">
        <f>+E53</f>
        <v>40000000</v>
      </c>
      <c r="F54" s="79">
        <f>+F53</f>
        <v>31000000</v>
      </c>
      <c r="G54" s="79">
        <f>+G53</f>
        <v>17612580.890000001</v>
      </c>
      <c r="H54" s="126"/>
      <c r="I54" s="66"/>
      <c r="J54" s="351"/>
      <c r="K54" s="364">
        <f>+K53</f>
        <v>0.02</v>
      </c>
      <c r="L54" s="361"/>
    </row>
    <row r="55" spans="1:12" ht="15" x14ac:dyDescent="0.2">
      <c r="A55" s="69" t="s">
        <v>251</v>
      </c>
      <c r="K55" s="363"/>
      <c r="L55" s="355"/>
    </row>
    <row r="56" spans="1:12" ht="42.75" x14ac:dyDescent="0.2">
      <c r="A56" s="60">
        <v>37</v>
      </c>
      <c r="B56" s="46">
        <v>132258</v>
      </c>
      <c r="C56" s="34" t="s">
        <v>76</v>
      </c>
      <c r="D56" s="46" t="s">
        <v>1</v>
      </c>
      <c r="E56" s="61">
        <v>30000000</v>
      </c>
      <c r="F56" s="61">
        <v>16181000</v>
      </c>
      <c r="G56" s="61">
        <v>2928084.34</v>
      </c>
      <c r="H56" s="121">
        <v>46</v>
      </c>
      <c r="I56" s="48">
        <v>13.9</v>
      </c>
      <c r="J56" s="110">
        <v>23</v>
      </c>
      <c r="K56" s="354">
        <v>0.35</v>
      </c>
      <c r="L56" s="356">
        <f t="shared" si="0"/>
        <v>1.5217391304347825</v>
      </c>
    </row>
    <row r="57" spans="1:12" ht="42.75" x14ac:dyDescent="0.2">
      <c r="A57" s="60">
        <v>38</v>
      </c>
      <c r="B57" s="46">
        <v>189444</v>
      </c>
      <c r="C57" s="34" t="s">
        <v>78</v>
      </c>
      <c r="D57" s="46" t="s">
        <v>1</v>
      </c>
      <c r="E57" s="61">
        <v>18300000</v>
      </c>
      <c r="F57" s="61">
        <v>23938416</v>
      </c>
      <c r="G57" s="61">
        <v>23203946.289999999</v>
      </c>
      <c r="H57" s="121">
        <v>18</v>
      </c>
      <c r="I57" s="48">
        <v>12</v>
      </c>
      <c r="J57" s="110">
        <v>5</v>
      </c>
      <c r="K57" s="354">
        <v>4.7</v>
      </c>
      <c r="L57" s="355">
        <f t="shared" si="0"/>
        <v>94</v>
      </c>
    </row>
    <row r="58" spans="1:12" ht="28.5" x14ac:dyDescent="0.2">
      <c r="A58" s="60">
        <v>39</v>
      </c>
      <c r="B58" s="46">
        <v>190120</v>
      </c>
      <c r="C58" s="34" t="s">
        <v>82</v>
      </c>
      <c r="D58" s="46" t="s">
        <v>1</v>
      </c>
      <c r="E58" s="61">
        <v>1792000</v>
      </c>
      <c r="F58" s="61">
        <v>1000000</v>
      </c>
      <c r="G58" s="61">
        <v>999999.99</v>
      </c>
      <c r="H58" s="121">
        <v>28</v>
      </c>
      <c r="I58" s="48">
        <v>8</v>
      </c>
      <c r="J58" s="110">
        <v>0.9</v>
      </c>
      <c r="K58" s="354">
        <v>0.9</v>
      </c>
      <c r="L58" s="355">
        <f t="shared" si="0"/>
        <v>100</v>
      </c>
    </row>
    <row r="59" spans="1:12" ht="57.75" thickBot="1" x14ac:dyDescent="0.25">
      <c r="A59" s="60">
        <v>40</v>
      </c>
      <c r="B59" s="46">
        <v>208896</v>
      </c>
      <c r="C59" s="34" t="s">
        <v>83</v>
      </c>
      <c r="D59" s="46" t="s">
        <v>1</v>
      </c>
      <c r="E59" s="61">
        <v>0</v>
      </c>
      <c r="F59" s="61">
        <v>15980000</v>
      </c>
      <c r="G59" s="61">
        <v>15978444.949999999</v>
      </c>
      <c r="H59" s="121">
        <v>5.6</v>
      </c>
      <c r="I59" s="48">
        <v>3.73</v>
      </c>
      <c r="J59" s="110">
        <v>3.73</v>
      </c>
      <c r="K59" s="362">
        <v>3.32</v>
      </c>
      <c r="L59" s="356">
        <f t="shared" si="0"/>
        <v>89.008042895442358</v>
      </c>
    </row>
    <row r="60" spans="1:12" ht="15.75" thickBot="1" x14ac:dyDescent="0.3">
      <c r="A60" s="75"/>
      <c r="B60" s="76"/>
      <c r="C60" s="77"/>
      <c r="D60" s="76"/>
      <c r="E60" s="65">
        <f>SUM(E56:E59)</f>
        <v>50092000</v>
      </c>
      <c r="F60" s="65">
        <f>SUM(F56:F59)</f>
        <v>57099416</v>
      </c>
      <c r="G60" s="65">
        <f>SUM(G56:G59)</f>
        <v>43110475.569999993</v>
      </c>
      <c r="H60" s="67">
        <f>SUM(H56:H59)</f>
        <v>97.6</v>
      </c>
      <c r="I60" s="66"/>
      <c r="J60" s="351"/>
      <c r="K60" s="364">
        <f>SUM(K56:K59)</f>
        <v>9.27</v>
      </c>
      <c r="L60" s="365"/>
    </row>
    <row r="61" spans="1:12" ht="15" x14ac:dyDescent="0.2">
      <c r="A61" s="69" t="s">
        <v>84</v>
      </c>
      <c r="K61" s="363"/>
      <c r="L61" s="356"/>
    </row>
    <row r="62" spans="1:12" ht="42.75" x14ac:dyDescent="0.2">
      <c r="A62" s="60">
        <v>41</v>
      </c>
      <c r="B62" s="46">
        <v>189454</v>
      </c>
      <c r="C62" s="34" t="s">
        <v>86</v>
      </c>
      <c r="D62" s="46" t="s">
        <v>1</v>
      </c>
      <c r="E62" s="61">
        <v>0</v>
      </c>
      <c r="F62" s="61">
        <v>15000000</v>
      </c>
      <c r="G62" s="61">
        <v>11893730.109999999</v>
      </c>
      <c r="H62" s="121">
        <v>11.39</v>
      </c>
      <c r="I62" s="48">
        <v>7.59</v>
      </c>
      <c r="J62" s="110">
        <v>4.68</v>
      </c>
      <c r="K62" s="354">
        <v>3.86</v>
      </c>
      <c r="L62" s="356">
        <f t="shared" si="0"/>
        <v>82.478632478632491</v>
      </c>
    </row>
    <row r="63" spans="1:12" ht="42.75" x14ac:dyDescent="0.2">
      <c r="A63" s="60">
        <f t="shared" ref="A63:A75" si="2">A62+1</f>
        <v>42</v>
      </c>
      <c r="B63" s="46">
        <v>207390</v>
      </c>
      <c r="C63" s="34" t="s">
        <v>87</v>
      </c>
      <c r="D63" s="46" t="s">
        <v>1</v>
      </c>
      <c r="E63" s="61">
        <v>0</v>
      </c>
      <c r="F63" s="61">
        <v>17264943</v>
      </c>
      <c r="G63" s="61">
        <v>16048434.189999999</v>
      </c>
      <c r="H63" s="121">
        <v>10</v>
      </c>
      <c r="I63" s="48">
        <v>4.5999999999999996</v>
      </c>
      <c r="J63" s="110">
        <v>6.64</v>
      </c>
      <c r="K63" s="354">
        <v>5.0149999999999997</v>
      </c>
      <c r="L63" s="356">
        <f t="shared" si="0"/>
        <v>75.527108433734938</v>
      </c>
    </row>
    <row r="64" spans="1:12" ht="42.75" x14ac:dyDescent="0.2">
      <c r="A64" s="60">
        <f t="shared" si="2"/>
        <v>43</v>
      </c>
      <c r="B64" s="46">
        <v>207433</v>
      </c>
      <c r="C64" s="34" t="s">
        <v>252</v>
      </c>
      <c r="D64" s="46" t="s">
        <v>1</v>
      </c>
      <c r="E64" s="61">
        <v>0</v>
      </c>
      <c r="F64" s="61">
        <v>21261365</v>
      </c>
      <c r="G64" s="61">
        <v>21098502.559999999</v>
      </c>
      <c r="H64" s="121">
        <v>13</v>
      </c>
      <c r="I64" s="48">
        <v>5</v>
      </c>
      <c r="J64" s="110">
        <v>5.25</v>
      </c>
      <c r="K64" s="354">
        <v>5.25</v>
      </c>
      <c r="L64" s="356">
        <f t="shared" si="0"/>
        <v>100</v>
      </c>
    </row>
    <row r="65" spans="1:12" ht="71.25" x14ac:dyDescent="0.2">
      <c r="A65" s="60">
        <f t="shared" si="2"/>
        <v>44</v>
      </c>
      <c r="B65" s="46">
        <v>207591</v>
      </c>
      <c r="C65" s="34" t="s">
        <v>88</v>
      </c>
      <c r="D65" s="46" t="s">
        <v>1</v>
      </c>
      <c r="E65" s="61">
        <v>0</v>
      </c>
      <c r="F65" s="61">
        <v>3000000</v>
      </c>
      <c r="G65" s="61">
        <v>556786.25</v>
      </c>
      <c r="H65" s="158">
        <v>12.6</v>
      </c>
      <c r="I65" s="48">
        <v>8.4</v>
      </c>
      <c r="J65" s="110">
        <v>8.4</v>
      </c>
      <c r="K65" s="354">
        <v>0.1</v>
      </c>
      <c r="L65" s="356">
        <f t="shared" si="0"/>
        <v>1.1904761904761905</v>
      </c>
    </row>
    <row r="66" spans="1:12" ht="42.75" x14ac:dyDescent="0.2">
      <c r="A66" s="60">
        <f t="shared" si="2"/>
        <v>45</v>
      </c>
      <c r="B66" s="46">
        <v>209018</v>
      </c>
      <c r="C66" s="34" t="s">
        <v>253</v>
      </c>
      <c r="D66" s="46" t="s">
        <v>1</v>
      </c>
      <c r="E66" s="61">
        <v>0</v>
      </c>
      <c r="F66" s="61">
        <v>25000000</v>
      </c>
      <c r="G66" s="61">
        <v>21749165.870000001</v>
      </c>
      <c r="H66" s="121">
        <v>18</v>
      </c>
      <c r="I66" s="48">
        <v>10</v>
      </c>
      <c r="J66" s="110">
        <v>7.81</v>
      </c>
      <c r="K66" s="354">
        <v>6.8599999999999994</v>
      </c>
      <c r="L66" s="356">
        <f t="shared" si="0"/>
        <v>87.83610755441741</v>
      </c>
    </row>
    <row r="67" spans="1:12" ht="42.75" x14ac:dyDescent="0.2">
      <c r="A67" s="60">
        <f t="shared" si="2"/>
        <v>46</v>
      </c>
      <c r="B67" s="46">
        <v>209049</v>
      </c>
      <c r="C67" s="34" t="s">
        <v>254</v>
      </c>
      <c r="D67" s="46" t="s">
        <v>1</v>
      </c>
      <c r="E67" s="61">
        <v>0</v>
      </c>
      <c r="F67" s="61">
        <v>15000000</v>
      </c>
      <c r="G67" s="61">
        <v>10000355.550000001</v>
      </c>
      <c r="H67" s="121">
        <v>10.6</v>
      </c>
      <c r="I67" s="48">
        <v>8</v>
      </c>
      <c r="J67" s="110">
        <v>4.6900000000000004</v>
      </c>
      <c r="K67" s="354">
        <v>3.33</v>
      </c>
      <c r="L67" s="356">
        <f t="shared" si="0"/>
        <v>71.002132196162037</v>
      </c>
    </row>
    <row r="68" spans="1:12" ht="57" x14ac:dyDescent="0.2">
      <c r="A68" s="60">
        <f t="shared" si="2"/>
        <v>47</v>
      </c>
      <c r="B68" s="46">
        <v>209054</v>
      </c>
      <c r="C68" s="34" t="s">
        <v>255</v>
      </c>
      <c r="D68" s="46" t="s">
        <v>1</v>
      </c>
      <c r="E68" s="61">
        <v>0</v>
      </c>
      <c r="F68" s="61">
        <v>4000000</v>
      </c>
      <c r="G68" s="61">
        <v>601533.38</v>
      </c>
      <c r="H68" s="121">
        <v>9</v>
      </c>
      <c r="I68" s="48">
        <v>9</v>
      </c>
      <c r="J68" s="110">
        <v>9</v>
      </c>
      <c r="K68" s="354">
        <v>0.53</v>
      </c>
      <c r="L68" s="356">
        <f t="shared" si="0"/>
        <v>5.8888888888888893</v>
      </c>
    </row>
    <row r="69" spans="1:12" ht="42.75" x14ac:dyDescent="0.2">
      <c r="A69" s="60">
        <f t="shared" si="2"/>
        <v>48</v>
      </c>
      <c r="B69" s="46">
        <v>209055</v>
      </c>
      <c r="C69" s="34" t="s">
        <v>256</v>
      </c>
      <c r="D69" s="46" t="s">
        <v>1</v>
      </c>
      <c r="E69" s="61">
        <v>0</v>
      </c>
      <c r="F69" s="61">
        <v>29500000</v>
      </c>
      <c r="G69" s="61">
        <v>24495225.75</v>
      </c>
      <c r="H69" s="121">
        <v>11.32</v>
      </c>
      <c r="I69" s="48">
        <v>10</v>
      </c>
      <c r="J69" s="110">
        <v>10.01</v>
      </c>
      <c r="K69" s="354">
        <v>10.01</v>
      </c>
      <c r="L69" s="355">
        <f t="shared" si="0"/>
        <v>100</v>
      </c>
    </row>
    <row r="70" spans="1:12" ht="57" x14ac:dyDescent="0.2">
      <c r="A70" s="60">
        <f t="shared" si="2"/>
        <v>49</v>
      </c>
      <c r="B70" s="46">
        <v>208027</v>
      </c>
      <c r="C70" s="34" t="s">
        <v>89</v>
      </c>
      <c r="D70" s="46" t="s">
        <v>1</v>
      </c>
      <c r="E70" s="61">
        <v>0</v>
      </c>
      <c r="F70" s="61">
        <v>14000000</v>
      </c>
      <c r="G70" s="61">
        <v>4630498.91</v>
      </c>
      <c r="H70" s="121">
        <v>17.57</v>
      </c>
      <c r="I70" s="48">
        <v>11.8</v>
      </c>
      <c r="J70" s="110">
        <v>11.8</v>
      </c>
      <c r="K70" s="354">
        <v>3.95</v>
      </c>
      <c r="L70" s="356">
        <f t="shared" si="0"/>
        <v>33.474576271186443</v>
      </c>
    </row>
    <row r="71" spans="1:12" ht="42.75" x14ac:dyDescent="0.2">
      <c r="A71" s="60">
        <f t="shared" si="2"/>
        <v>50</v>
      </c>
      <c r="B71" s="46">
        <v>209056</v>
      </c>
      <c r="C71" s="34" t="s">
        <v>257</v>
      </c>
      <c r="D71" s="46" t="s">
        <v>1</v>
      </c>
      <c r="E71" s="61">
        <v>0</v>
      </c>
      <c r="F71" s="61">
        <v>20100000</v>
      </c>
      <c r="G71" s="61">
        <v>14028423.08</v>
      </c>
      <c r="H71" s="121">
        <v>31</v>
      </c>
      <c r="I71" s="48">
        <v>12</v>
      </c>
      <c r="J71" s="110">
        <v>4.1900000000000004</v>
      </c>
      <c r="K71" s="354">
        <v>3.41</v>
      </c>
      <c r="L71" s="356">
        <f t="shared" si="0"/>
        <v>81.384248210023856</v>
      </c>
    </row>
    <row r="72" spans="1:12" ht="42.75" x14ac:dyDescent="0.2">
      <c r="A72" s="60">
        <f t="shared" si="2"/>
        <v>51</v>
      </c>
      <c r="B72" s="46">
        <v>209061</v>
      </c>
      <c r="C72" s="34" t="s">
        <v>369</v>
      </c>
      <c r="D72" s="46" t="s">
        <v>1</v>
      </c>
      <c r="E72" s="61">
        <v>0</v>
      </c>
      <c r="F72" s="61">
        <v>2000000</v>
      </c>
      <c r="G72" s="61">
        <v>473864.6</v>
      </c>
      <c r="H72" s="121">
        <v>6</v>
      </c>
      <c r="I72" s="48">
        <v>6</v>
      </c>
      <c r="J72" s="110">
        <v>6</v>
      </c>
      <c r="K72" s="354">
        <v>0.45</v>
      </c>
      <c r="L72" s="355">
        <f t="shared" si="0"/>
        <v>7.5</v>
      </c>
    </row>
    <row r="73" spans="1:12" ht="57" x14ac:dyDescent="0.2">
      <c r="A73" s="60">
        <f t="shared" si="2"/>
        <v>52</v>
      </c>
      <c r="B73" s="46">
        <v>208201</v>
      </c>
      <c r="C73" s="34" t="s">
        <v>90</v>
      </c>
      <c r="D73" s="46" t="s">
        <v>1</v>
      </c>
      <c r="E73" s="61">
        <v>0</v>
      </c>
      <c r="F73" s="61">
        <v>20413485</v>
      </c>
      <c r="G73" s="61">
        <v>18642490.210000001</v>
      </c>
      <c r="H73" s="121">
        <v>9.1</v>
      </c>
      <c r="I73" s="48">
        <v>5.3</v>
      </c>
      <c r="J73" s="110">
        <v>7.85</v>
      </c>
      <c r="K73" s="354">
        <v>5.72</v>
      </c>
      <c r="L73" s="356">
        <f t="shared" si="0"/>
        <v>72.866242038216555</v>
      </c>
    </row>
    <row r="74" spans="1:12" ht="57" x14ac:dyDescent="0.2">
      <c r="A74" s="60">
        <f>A73+1</f>
        <v>53</v>
      </c>
      <c r="B74" s="46">
        <v>208417</v>
      </c>
      <c r="C74" s="34" t="s">
        <v>368</v>
      </c>
      <c r="D74" s="46" t="s">
        <v>1</v>
      </c>
      <c r="E74" s="61">
        <v>0</v>
      </c>
      <c r="F74" s="61">
        <v>5000000</v>
      </c>
      <c r="G74" s="61">
        <v>2723843.29</v>
      </c>
      <c r="H74" s="121">
        <v>5.5</v>
      </c>
      <c r="I74" s="48">
        <v>2.75</v>
      </c>
      <c r="J74" s="110">
        <v>2.75</v>
      </c>
      <c r="K74" s="354">
        <v>1.19</v>
      </c>
      <c r="L74" s="356">
        <f t="shared" si="0"/>
        <v>43.272727272727266</v>
      </c>
    </row>
    <row r="75" spans="1:12" ht="42.75" x14ac:dyDescent="0.2">
      <c r="A75" s="60">
        <f t="shared" si="2"/>
        <v>54</v>
      </c>
      <c r="B75" s="46">
        <v>208879</v>
      </c>
      <c r="C75" s="34" t="s">
        <v>272</v>
      </c>
      <c r="D75" s="46" t="s">
        <v>1</v>
      </c>
      <c r="E75" s="61">
        <v>0</v>
      </c>
      <c r="F75" s="61">
        <v>15006588</v>
      </c>
      <c r="G75" s="61">
        <v>15006560.33</v>
      </c>
      <c r="H75" s="121">
        <v>14</v>
      </c>
      <c r="I75" s="48">
        <v>8.17</v>
      </c>
      <c r="J75" s="110">
        <v>8.17</v>
      </c>
      <c r="K75" s="354">
        <v>1.8</v>
      </c>
      <c r="L75" s="356">
        <f t="shared" ref="L75:L110" si="3">K75/J75*100</f>
        <v>22.031823745410037</v>
      </c>
    </row>
    <row r="76" spans="1:12" ht="43.5" thickBot="1" x14ac:dyDescent="0.25">
      <c r="A76" s="60">
        <v>55</v>
      </c>
      <c r="B76" s="114">
        <v>209014</v>
      </c>
      <c r="C76" s="115" t="s">
        <v>403</v>
      </c>
      <c r="D76" s="114" t="s">
        <v>1</v>
      </c>
      <c r="E76" s="116">
        <v>0</v>
      </c>
      <c r="F76" s="116">
        <v>5000000</v>
      </c>
      <c r="G76" s="116">
        <v>2257475.94</v>
      </c>
      <c r="H76" s="122">
        <v>16.170000000000002</v>
      </c>
      <c r="I76" s="117">
        <v>12</v>
      </c>
      <c r="J76" s="118">
        <v>0.65</v>
      </c>
      <c r="K76" s="362">
        <v>0.65</v>
      </c>
      <c r="L76" s="355">
        <f t="shared" si="3"/>
        <v>100</v>
      </c>
    </row>
    <row r="77" spans="1:12" ht="15.75" thickBot="1" x14ac:dyDescent="0.3">
      <c r="A77" s="75"/>
      <c r="B77" s="76"/>
      <c r="C77" s="77"/>
      <c r="D77" s="76"/>
      <c r="E77" s="65">
        <f>SUM(E62:E76)</f>
        <v>0</v>
      </c>
      <c r="F77" s="65">
        <f>SUM(F62:F76)</f>
        <v>211546381</v>
      </c>
      <c r="G77" s="65">
        <f>SUM(G62:G76)</f>
        <v>164206890.01999998</v>
      </c>
      <c r="H77" s="67">
        <f>SUM(H62:H76)</f>
        <v>195.25</v>
      </c>
      <c r="I77" s="66"/>
      <c r="J77" s="351"/>
      <c r="K77" s="364">
        <f>SUM(K62:K76)</f>
        <v>52.124999999999993</v>
      </c>
      <c r="L77" s="361"/>
    </row>
    <row r="78" spans="1:12" ht="15" x14ac:dyDescent="0.2">
      <c r="A78" s="69" t="s">
        <v>91</v>
      </c>
      <c r="K78" s="363"/>
      <c r="L78" s="355"/>
    </row>
    <row r="79" spans="1:12" ht="71.25" x14ac:dyDescent="0.2">
      <c r="A79" s="60">
        <v>56</v>
      </c>
      <c r="B79" s="46">
        <v>18435</v>
      </c>
      <c r="C79" s="34" t="s">
        <v>93</v>
      </c>
      <c r="D79" s="46" t="s">
        <v>1</v>
      </c>
      <c r="E79" s="61">
        <v>5000000</v>
      </c>
      <c r="F79" s="61">
        <v>4814000</v>
      </c>
      <c r="G79" s="61">
        <v>4813923.1900000004</v>
      </c>
      <c r="H79" s="121">
        <v>6</v>
      </c>
      <c r="I79" s="48">
        <v>2</v>
      </c>
      <c r="J79" s="110">
        <v>2</v>
      </c>
      <c r="K79" s="354">
        <v>1.3599999999999999</v>
      </c>
      <c r="L79" s="355">
        <f t="shared" si="3"/>
        <v>68</v>
      </c>
    </row>
    <row r="80" spans="1:12" ht="57" x14ac:dyDescent="0.2">
      <c r="A80" s="60">
        <f t="shared" ref="A80:A92" si="4">A79+1</f>
        <v>57</v>
      </c>
      <c r="B80" s="46">
        <v>18437</v>
      </c>
      <c r="C80" s="34" t="s">
        <v>94</v>
      </c>
      <c r="D80" s="46" t="s">
        <v>1</v>
      </c>
      <c r="E80" s="61">
        <v>5000000</v>
      </c>
      <c r="F80" s="61">
        <v>5480860</v>
      </c>
      <c r="G80" s="61">
        <v>2980023.78</v>
      </c>
      <c r="H80" s="121">
        <v>1</v>
      </c>
      <c r="I80" s="48">
        <v>1</v>
      </c>
      <c r="J80" s="110">
        <v>0.59</v>
      </c>
      <c r="K80" s="354">
        <v>0.59000000000000008</v>
      </c>
      <c r="L80" s="355">
        <f t="shared" si="3"/>
        <v>100.00000000000003</v>
      </c>
    </row>
    <row r="81" spans="1:12" ht="42.75" x14ac:dyDescent="0.2">
      <c r="A81" s="60">
        <f t="shared" si="4"/>
        <v>58</v>
      </c>
      <c r="B81" s="46">
        <v>72219</v>
      </c>
      <c r="C81" s="34" t="s">
        <v>95</v>
      </c>
      <c r="D81" s="46" t="s">
        <v>1</v>
      </c>
      <c r="E81" s="61">
        <v>64325478</v>
      </c>
      <c r="F81" s="61">
        <v>12006548</v>
      </c>
      <c r="G81" s="61">
        <v>2350674.02</v>
      </c>
      <c r="H81" s="121">
        <v>34</v>
      </c>
      <c r="I81" s="48">
        <v>8.6</v>
      </c>
      <c r="J81" s="110">
        <v>18</v>
      </c>
      <c r="K81" s="354">
        <v>0.32</v>
      </c>
      <c r="L81" s="356">
        <f t="shared" si="3"/>
        <v>1.7777777777777777</v>
      </c>
    </row>
    <row r="82" spans="1:12" ht="57" x14ac:dyDescent="0.2">
      <c r="A82" s="60">
        <f t="shared" si="4"/>
        <v>59</v>
      </c>
      <c r="B82" s="46">
        <v>116527</v>
      </c>
      <c r="C82" s="34" t="s">
        <v>98</v>
      </c>
      <c r="D82" s="46" t="s">
        <v>1</v>
      </c>
      <c r="E82" s="61">
        <v>58506848</v>
      </c>
      <c r="F82" s="61">
        <v>12155000</v>
      </c>
      <c r="G82" s="61">
        <v>1209250.3600000001</v>
      </c>
      <c r="H82" s="121">
        <v>37</v>
      </c>
      <c r="I82" s="48">
        <v>5</v>
      </c>
      <c r="J82" s="110">
        <v>19</v>
      </c>
      <c r="K82" s="354">
        <v>0.19</v>
      </c>
      <c r="L82" s="355">
        <f t="shared" si="3"/>
        <v>1</v>
      </c>
    </row>
    <row r="83" spans="1:12" ht="57" x14ac:dyDescent="0.2">
      <c r="A83" s="60">
        <f t="shared" si="4"/>
        <v>60</v>
      </c>
      <c r="B83" s="46">
        <v>142767</v>
      </c>
      <c r="C83" s="34" t="s">
        <v>101</v>
      </c>
      <c r="D83" s="46" t="s">
        <v>1</v>
      </c>
      <c r="E83" s="61">
        <v>500000</v>
      </c>
      <c r="F83" s="61">
        <v>1100000</v>
      </c>
      <c r="G83" s="61">
        <v>1100000</v>
      </c>
      <c r="H83" s="121">
        <v>27</v>
      </c>
      <c r="I83" s="48">
        <v>8</v>
      </c>
      <c r="J83" s="110">
        <v>1</v>
      </c>
      <c r="K83" s="354">
        <v>0.26</v>
      </c>
      <c r="L83" s="355">
        <f t="shared" si="3"/>
        <v>26</v>
      </c>
    </row>
    <row r="84" spans="1:12" ht="71.25" x14ac:dyDescent="0.2">
      <c r="A84" s="60">
        <f t="shared" si="4"/>
        <v>61</v>
      </c>
      <c r="B84" s="46">
        <v>167405</v>
      </c>
      <c r="C84" s="34" t="s">
        <v>103</v>
      </c>
      <c r="D84" s="46" t="s">
        <v>1</v>
      </c>
      <c r="E84" s="61">
        <v>0</v>
      </c>
      <c r="F84" s="61">
        <v>2831040</v>
      </c>
      <c r="G84" s="61">
        <v>0</v>
      </c>
      <c r="H84" s="121">
        <v>32.340000000000003</v>
      </c>
      <c r="I84" s="48">
        <v>2.94</v>
      </c>
      <c r="J84" s="110">
        <v>32.340000000000003</v>
      </c>
      <c r="K84" s="354">
        <v>3.1</v>
      </c>
      <c r="L84" s="356">
        <f t="shared" si="3"/>
        <v>9.5856524427952987</v>
      </c>
    </row>
    <row r="85" spans="1:12" ht="71.25" x14ac:dyDescent="0.2">
      <c r="A85" s="60">
        <f t="shared" si="4"/>
        <v>62</v>
      </c>
      <c r="B85" s="46">
        <v>189312</v>
      </c>
      <c r="C85" s="34" t="s">
        <v>104</v>
      </c>
      <c r="D85" s="46" t="s">
        <v>1</v>
      </c>
      <c r="E85" s="61">
        <v>30000000</v>
      </c>
      <c r="F85" s="61">
        <v>21136412</v>
      </c>
      <c r="G85" s="61">
        <v>18022863.190000001</v>
      </c>
      <c r="H85" s="121">
        <v>27</v>
      </c>
      <c r="I85" s="48">
        <v>12</v>
      </c>
      <c r="J85" s="110">
        <v>4.2300000000000004</v>
      </c>
      <c r="K85" s="354">
        <v>4.5599999999999987</v>
      </c>
      <c r="L85" s="356">
        <f t="shared" si="3"/>
        <v>107.80141843971627</v>
      </c>
    </row>
    <row r="86" spans="1:12" ht="57" x14ac:dyDescent="0.2">
      <c r="A86" s="60">
        <f t="shared" si="4"/>
        <v>63</v>
      </c>
      <c r="B86" s="46">
        <v>189315</v>
      </c>
      <c r="C86" s="34" t="s">
        <v>105</v>
      </c>
      <c r="D86" s="46" t="s">
        <v>1</v>
      </c>
      <c r="E86" s="61">
        <v>30000000</v>
      </c>
      <c r="F86" s="61">
        <v>54264912</v>
      </c>
      <c r="G86" s="61">
        <v>50470524.979999997</v>
      </c>
      <c r="H86" s="121">
        <v>32</v>
      </c>
      <c r="I86" s="48">
        <v>22</v>
      </c>
      <c r="J86" s="110">
        <v>10.86</v>
      </c>
      <c r="K86" s="354">
        <v>6.91</v>
      </c>
      <c r="L86" s="356">
        <f t="shared" si="3"/>
        <v>63.627992633517508</v>
      </c>
    </row>
    <row r="87" spans="1:12" ht="42.75" x14ac:dyDescent="0.2">
      <c r="A87" s="60">
        <f t="shared" si="4"/>
        <v>64</v>
      </c>
      <c r="B87" s="46">
        <v>189455</v>
      </c>
      <c r="C87" s="34" t="s">
        <v>106</v>
      </c>
      <c r="D87" s="46" t="s">
        <v>1</v>
      </c>
      <c r="E87" s="61">
        <v>11304000</v>
      </c>
      <c r="F87" s="61">
        <v>40000000</v>
      </c>
      <c r="G87" s="61">
        <v>31776758.329999998</v>
      </c>
      <c r="H87" s="121">
        <v>12</v>
      </c>
      <c r="I87" s="48">
        <v>9</v>
      </c>
      <c r="J87" s="110">
        <v>7.71</v>
      </c>
      <c r="K87" s="354">
        <v>3.11</v>
      </c>
      <c r="L87" s="356">
        <f t="shared" si="3"/>
        <v>40.33722438391699</v>
      </c>
    </row>
    <row r="88" spans="1:12" ht="42.75" x14ac:dyDescent="0.2">
      <c r="A88" s="60">
        <f t="shared" si="4"/>
        <v>65</v>
      </c>
      <c r="B88" s="46">
        <v>189499</v>
      </c>
      <c r="C88" s="34" t="s">
        <v>108</v>
      </c>
      <c r="D88" s="46" t="s">
        <v>1</v>
      </c>
      <c r="E88" s="61">
        <v>13210000</v>
      </c>
      <c r="F88" s="61">
        <v>601500</v>
      </c>
      <c r="G88" s="61">
        <v>601351.68999999994</v>
      </c>
      <c r="H88" s="121">
        <v>13</v>
      </c>
      <c r="I88" s="48">
        <v>1</v>
      </c>
      <c r="J88" s="110">
        <v>0.21</v>
      </c>
      <c r="K88" s="354">
        <v>0.21</v>
      </c>
      <c r="L88" s="355">
        <f t="shared" si="3"/>
        <v>100</v>
      </c>
    </row>
    <row r="89" spans="1:12" ht="57" x14ac:dyDescent="0.2">
      <c r="A89" s="60">
        <f t="shared" si="4"/>
        <v>66</v>
      </c>
      <c r="B89" s="46">
        <v>190096</v>
      </c>
      <c r="C89" s="34" t="s">
        <v>109</v>
      </c>
      <c r="D89" s="46" t="s">
        <v>1</v>
      </c>
      <c r="E89" s="61">
        <v>480000</v>
      </c>
      <c r="F89" s="61">
        <v>4869277</v>
      </c>
      <c r="G89" s="61">
        <v>3368213.2</v>
      </c>
      <c r="H89" s="121">
        <v>6</v>
      </c>
      <c r="I89" s="48">
        <v>3</v>
      </c>
      <c r="J89" s="110">
        <v>1.72</v>
      </c>
      <c r="K89" s="354">
        <v>1.72</v>
      </c>
      <c r="L89" s="355">
        <f t="shared" si="3"/>
        <v>100</v>
      </c>
    </row>
    <row r="90" spans="1:12" ht="42.75" x14ac:dyDescent="0.2">
      <c r="A90" s="60">
        <f t="shared" si="4"/>
        <v>67</v>
      </c>
      <c r="B90" s="46">
        <v>190108</v>
      </c>
      <c r="C90" s="34" t="s">
        <v>111</v>
      </c>
      <c r="D90" s="46" t="s">
        <v>1</v>
      </c>
      <c r="E90" s="61">
        <v>500000</v>
      </c>
      <c r="F90" s="61">
        <v>1557350</v>
      </c>
      <c r="G90" s="61">
        <v>1557349.21</v>
      </c>
      <c r="H90" s="121"/>
      <c r="I90" s="48">
        <v>1</v>
      </c>
      <c r="J90" s="110">
        <v>1</v>
      </c>
      <c r="K90" s="354">
        <v>0.35</v>
      </c>
      <c r="L90" s="355">
        <f t="shared" si="3"/>
        <v>35</v>
      </c>
    </row>
    <row r="91" spans="1:12" ht="57" x14ac:dyDescent="0.2">
      <c r="A91" s="60">
        <f t="shared" si="4"/>
        <v>68</v>
      </c>
      <c r="B91" s="46">
        <v>190122</v>
      </c>
      <c r="C91" s="34" t="s">
        <v>114</v>
      </c>
      <c r="D91" s="46" t="s">
        <v>1</v>
      </c>
      <c r="E91" s="61">
        <v>480000</v>
      </c>
      <c r="F91" s="61">
        <v>251644</v>
      </c>
      <c r="G91" s="61">
        <v>251643.41</v>
      </c>
      <c r="H91" s="121"/>
      <c r="I91" s="48">
        <v>1</v>
      </c>
      <c r="J91" s="110">
        <v>1</v>
      </c>
      <c r="K91" s="354">
        <v>1</v>
      </c>
      <c r="L91" s="355">
        <f t="shared" si="3"/>
        <v>100</v>
      </c>
    </row>
    <row r="92" spans="1:12" ht="43.5" thickBot="1" x14ac:dyDescent="0.25">
      <c r="A92" s="60">
        <f t="shared" si="4"/>
        <v>69</v>
      </c>
      <c r="B92" s="46">
        <v>211714</v>
      </c>
      <c r="C92" s="34" t="s">
        <v>117</v>
      </c>
      <c r="D92" s="46" t="s">
        <v>1</v>
      </c>
      <c r="E92" s="102">
        <v>0</v>
      </c>
      <c r="F92" s="61">
        <v>850000</v>
      </c>
      <c r="G92" s="61">
        <v>480309.94</v>
      </c>
      <c r="H92" s="121"/>
      <c r="I92" s="48">
        <v>0</v>
      </c>
      <c r="J92" s="110">
        <v>1</v>
      </c>
      <c r="K92" s="362">
        <v>0.35</v>
      </c>
      <c r="L92" s="355">
        <f t="shared" si="3"/>
        <v>35</v>
      </c>
    </row>
    <row r="93" spans="1:12" ht="15.75" thickBot="1" x14ac:dyDescent="0.3">
      <c r="A93" s="75"/>
      <c r="B93" s="76"/>
      <c r="C93" s="77"/>
      <c r="D93" s="76"/>
      <c r="E93" s="65">
        <f>SUM(E79:E92)</f>
        <v>219306326</v>
      </c>
      <c r="F93" s="65">
        <f>SUM(F79:F92)</f>
        <v>161918543</v>
      </c>
      <c r="G93" s="65">
        <f>SUM(G79:G92)</f>
        <v>118982885.29999998</v>
      </c>
      <c r="H93" s="67"/>
      <c r="I93" s="66"/>
      <c r="J93" s="351"/>
      <c r="K93" s="364">
        <f>SUM(K79:K92)</f>
        <v>24.03</v>
      </c>
      <c r="L93" s="361"/>
    </row>
    <row r="94" spans="1:12" ht="15.75" thickBot="1" x14ac:dyDescent="0.25">
      <c r="A94" s="69" t="s">
        <v>258</v>
      </c>
      <c r="K94" s="363"/>
      <c r="L94" s="355"/>
    </row>
    <row r="95" spans="1:12" ht="57" x14ac:dyDescent="0.2">
      <c r="A95" s="71">
        <v>70</v>
      </c>
      <c r="B95" s="72">
        <v>192588</v>
      </c>
      <c r="C95" s="33" t="s">
        <v>259</v>
      </c>
      <c r="D95" s="72" t="s">
        <v>1</v>
      </c>
      <c r="E95" s="73">
        <v>0</v>
      </c>
      <c r="F95" s="73">
        <v>3400000</v>
      </c>
      <c r="G95" s="73">
        <v>2999828.3</v>
      </c>
      <c r="H95" s="120"/>
      <c r="I95" s="74">
        <v>1.6</v>
      </c>
      <c r="J95" s="109">
        <v>1.6</v>
      </c>
      <c r="K95" s="354">
        <v>1.4900000000000002</v>
      </c>
      <c r="L95" s="356">
        <f t="shared" si="3"/>
        <v>93.125000000000014</v>
      </c>
    </row>
    <row r="96" spans="1:12" ht="57" x14ac:dyDescent="0.2">
      <c r="A96" s="60">
        <f>A95+1</f>
        <v>71</v>
      </c>
      <c r="B96" s="46">
        <v>192589</v>
      </c>
      <c r="C96" s="34" t="s">
        <v>260</v>
      </c>
      <c r="D96" s="46" t="s">
        <v>1</v>
      </c>
      <c r="E96" s="61">
        <v>0</v>
      </c>
      <c r="F96" s="61">
        <v>3663585</v>
      </c>
      <c r="G96" s="61">
        <v>3663584.01</v>
      </c>
      <c r="H96" s="121"/>
      <c r="I96" s="48">
        <v>1.7</v>
      </c>
      <c r="J96" s="110">
        <v>1.7</v>
      </c>
      <c r="K96" s="354">
        <v>1.5000000000000002</v>
      </c>
      <c r="L96" s="356">
        <f t="shared" si="3"/>
        <v>88.235294117647072</v>
      </c>
    </row>
    <row r="97" spans="1:12" ht="57" x14ac:dyDescent="0.2">
      <c r="A97" s="60">
        <f t="shared" ref="A97:A99" si="5">A96+1</f>
        <v>72</v>
      </c>
      <c r="B97" s="46">
        <v>192590</v>
      </c>
      <c r="C97" s="34" t="s">
        <v>261</v>
      </c>
      <c r="D97" s="46" t="s">
        <v>1</v>
      </c>
      <c r="E97" s="61">
        <v>0</v>
      </c>
      <c r="F97" s="61">
        <v>500000</v>
      </c>
      <c r="G97" s="61">
        <v>500000</v>
      </c>
      <c r="H97" s="121"/>
      <c r="I97" s="48">
        <v>1.3</v>
      </c>
      <c r="J97" s="110">
        <v>1.3</v>
      </c>
      <c r="K97" s="354">
        <v>0.55000000000000004</v>
      </c>
      <c r="L97" s="356">
        <f t="shared" si="3"/>
        <v>42.307692307692307</v>
      </c>
    </row>
    <row r="98" spans="1:12" ht="85.5" x14ac:dyDescent="0.2">
      <c r="A98" s="60">
        <f t="shared" si="5"/>
        <v>73</v>
      </c>
      <c r="B98" s="46">
        <v>191416</v>
      </c>
      <c r="C98" s="34" t="s">
        <v>273</v>
      </c>
      <c r="D98" s="46" t="s">
        <v>1</v>
      </c>
      <c r="E98" s="61">
        <v>0</v>
      </c>
      <c r="F98" s="61">
        <v>59200000</v>
      </c>
      <c r="G98" s="61">
        <v>51999387.359999999</v>
      </c>
      <c r="H98" s="121"/>
      <c r="I98" s="48">
        <v>17.5</v>
      </c>
      <c r="J98" s="110">
        <v>14.11</v>
      </c>
      <c r="K98" s="354">
        <v>9.51</v>
      </c>
      <c r="L98" s="356">
        <f t="shared" si="3"/>
        <v>67.399007795889446</v>
      </c>
    </row>
    <row r="99" spans="1:12" ht="43.5" thickBot="1" x14ac:dyDescent="0.25">
      <c r="A99" s="60">
        <f t="shared" si="5"/>
        <v>74</v>
      </c>
      <c r="B99" s="46">
        <v>192591</v>
      </c>
      <c r="C99" s="34" t="s">
        <v>262</v>
      </c>
      <c r="D99" s="46" t="s">
        <v>1</v>
      </c>
      <c r="E99" s="61">
        <v>0</v>
      </c>
      <c r="F99" s="61">
        <v>15500000</v>
      </c>
      <c r="G99" s="61">
        <v>11382777.52</v>
      </c>
      <c r="H99" s="121"/>
      <c r="I99" s="48">
        <v>3.5</v>
      </c>
      <c r="J99" s="110">
        <v>4.3099999999999996</v>
      </c>
      <c r="K99" s="362">
        <v>3.42</v>
      </c>
      <c r="L99" s="356">
        <f t="shared" si="3"/>
        <v>79.35034802784223</v>
      </c>
    </row>
    <row r="100" spans="1:12" s="68" customFormat="1" ht="15.75" thickBot="1" x14ac:dyDescent="0.3">
      <c r="A100" s="62"/>
      <c r="B100" s="63"/>
      <c r="C100" s="64"/>
      <c r="D100" s="63"/>
      <c r="E100" s="65">
        <f>SUM(E95:E99)</f>
        <v>0</v>
      </c>
      <c r="F100" s="65">
        <f>SUM(F95:F99)</f>
        <v>82263585</v>
      </c>
      <c r="G100" s="65">
        <f>SUM(G95:G99)</f>
        <v>70545577.189999998</v>
      </c>
      <c r="H100" s="67"/>
      <c r="I100" s="66"/>
      <c r="J100" s="351"/>
      <c r="K100" s="364">
        <f>SUM(K95:K99)</f>
        <v>16.47</v>
      </c>
      <c r="L100" s="361"/>
    </row>
    <row r="101" spans="1:12" ht="15.75" thickBot="1" x14ac:dyDescent="0.25">
      <c r="A101" s="69" t="s">
        <v>19</v>
      </c>
      <c r="K101" s="363"/>
      <c r="L101" s="355"/>
    </row>
    <row r="102" spans="1:12" ht="15.75" thickBot="1" x14ac:dyDescent="0.3">
      <c r="A102" s="75"/>
      <c r="B102" s="76"/>
      <c r="C102" s="77"/>
      <c r="D102" s="76"/>
      <c r="E102" s="65"/>
      <c r="F102" s="65"/>
      <c r="G102" s="65"/>
      <c r="H102" s="67"/>
      <c r="I102" s="66"/>
      <c r="J102" s="351"/>
      <c r="K102" s="354"/>
      <c r="L102" s="355"/>
    </row>
    <row r="103" spans="1:12" ht="15.75" thickBot="1" x14ac:dyDescent="0.3">
      <c r="A103" s="83"/>
      <c r="B103" s="83"/>
      <c r="C103" s="84"/>
      <c r="D103" s="83"/>
      <c r="E103" s="85"/>
      <c r="F103" s="85"/>
      <c r="G103" s="85"/>
      <c r="H103" s="87"/>
      <c r="I103" s="86"/>
      <c r="J103" s="86"/>
      <c r="K103" s="354"/>
      <c r="L103" s="355"/>
    </row>
    <row r="104" spans="1:12" ht="57" x14ac:dyDescent="0.2">
      <c r="A104" s="71">
        <v>75</v>
      </c>
      <c r="B104" s="72">
        <v>214031</v>
      </c>
      <c r="C104" s="33" t="s">
        <v>122</v>
      </c>
      <c r="D104" s="72" t="s">
        <v>21</v>
      </c>
      <c r="E104" s="73">
        <v>0</v>
      </c>
      <c r="F104" s="73">
        <v>900000</v>
      </c>
      <c r="G104" s="73">
        <v>537736.24</v>
      </c>
      <c r="H104" s="120"/>
      <c r="I104" s="74">
        <v>1</v>
      </c>
      <c r="J104" s="109">
        <v>1</v>
      </c>
      <c r="K104" s="354">
        <v>0.14000000000000001</v>
      </c>
      <c r="L104" s="355">
        <f t="shared" si="3"/>
        <v>14.000000000000002</v>
      </c>
    </row>
    <row r="105" spans="1:12" ht="57" x14ac:dyDescent="0.2">
      <c r="A105" s="60">
        <f>A104+1</f>
        <v>76</v>
      </c>
      <c r="B105" s="46">
        <v>208418</v>
      </c>
      <c r="C105" s="34" t="s">
        <v>359</v>
      </c>
      <c r="D105" s="46" t="s">
        <v>1</v>
      </c>
      <c r="E105" s="61">
        <v>0</v>
      </c>
      <c r="F105" s="61">
        <v>40500000</v>
      </c>
      <c r="G105" s="61">
        <v>39523609.049999997</v>
      </c>
      <c r="H105" s="121"/>
      <c r="I105" s="48">
        <v>24.6</v>
      </c>
      <c r="J105" s="110">
        <v>4.76</v>
      </c>
      <c r="K105" s="354">
        <v>4.76</v>
      </c>
      <c r="L105" s="355">
        <f t="shared" si="3"/>
        <v>100</v>
      </c>
    </row>
    <row r="106" spans="1:12" ht="57" x14ac:dyDescent="0.2">
      <c r="A106" s="60">
        <f t="shared" ref="A106:A110" si="6">A105+1</f>
        <v>77</v>
      </c>
      <c r="B106" s="46">
        <v>210687</v>
      </c>
      <c r="C106" s="34" t="s">
        <v>361</v>
      </c>
      <c r="D106" s="46" t="s">
        <v>1</v>
      </c>
      <c r="E106" s="61">
        <v>0</v>
      </c>
      <c r="F106" s="61">
        <v>15350000</v>
      </c>
      <c r="G106" s="61">
        <v>7227351.8700000001</v>
      </c>
      <c r="H106" s="121"/>
      <c r="I106" s="48">
        <v>20</v>
      </c>
      <c r="J106" s="110">
        <v>6.41</v>
      </c>
      <c r="K106" s="354">
        <v>3.15</v>
      </c>
      <c r="L106" s="356">
        <f t="shared" si="3"/>
        <v>49.141965678627145</v>
      </c>
    </row>
    <row r="107" spans="1:12" ht="57" x14ac:dyDescent="0.2">
      <c r="A107" s="60">
        <f t="shared" si="6"/>
        <v>78</v>
      </c>
      <c r="B107" s="46">
        <v>210688</v>
      </c>
      <c r="C107" s="34" t="s">
        <v>362</v>
      </c>
      <c r="D107" s="46" t="s">
        <v>1</v>
      </c>
      <c r="E107" s="61">
        <v>0</v>
      </c>
      <c r="F107" s="61">
        <v>34005463</v>
      </c>
      <c r="G107" s="61">
        <v>33483855.079999998</v>
      </c>
      <c r="H107" s="121"/>
      <c r="I107" s="48">
        <v>39</v>
      </c>
      <c r="J107" s="110">
        <v>13.08</v>
      </c>
      <c r="K107" s="354">
        <v>9.1700000000000017</v>
      </c>
      <c r="L107" s="356">
        <f t="shared" si="3"/>
        <v>70.107033639143751</v>
      </c>
    </row>
    <row r="108" spans="1:12" ht="57" x14ac:dyDescent="0.2">
      <c r="A108" s="60">
        <f t="shared" si="6"/>
        <v>79</v>
      </c>
      <c r="B108" s="46">
        <v>208875</v>
      </c>
      <c r="C108" s="34" t="s">
        <v>363</v>
      </c>
      <c r="D108" s="46" t="s">
        <v>1</v>
      </c>
      <c r="E108" s="61">
        <v>0</v>
      </c>
      <c r="F108" s="61">
        <v>6426688</v>
      </c>
      <c r="G108" s="61">
        <v>6416104.1200000001</v>
      </c>
      <c r="H108" s="121"/>
      <c r="I108" s="48">
        <v>11.5</v>
      </c>
      <c r="J108" s="110">
        <v>4.5</v>
      </c>
      <c r="K108" s="354">
        <v>0.45999999999999996</v>
      </c>
      <c r="L108" s="356">
        <f t="shared" si="3"/>
        <v>10.222222222222221</v>
      </c>
    </row>
    <row r="109" spans="1:12" ht="42.75" x14ac:dyDescent="0.2">
      <c r="A109" s="60">
        <f t="shared" si="6"/>
        <v>80</v>
      </c>
      <c r="B109" s="46">
        <v>209016</v>
      </c>
      <c r="C109" s="34" t="s">
        <v>364</v>
      </c>
      <c r="D109" s="46" t="s">
        <v>1</v>
      </c>
      <c r="E109" s="61">
        <v>0</v>
      </c>
      <c r="F109" s="61">
        <v>52341564</v>
      </c>
      <c r="G109" s="61">
        <v>47129337.020000003</v>
      </c>
      <c r="H109" s="121"/>
      <c r="I109" s="48">
        <v>29.55</v>
      </c>
      <c r="J109" s="110">
        <v>18.690000000000001</v>
      </c>
      <c r="K109" s="354">
        <v>4.9300000000000006</v>
      </c>
      <c r="L109" s="356">
        <f t="shared" si="3"/>
        <v>26.37774210807919</v>
      </c>
    </row>
    <row r="110" spans="1:12" ht="57.75" thickBot="1" x14ac:dyDescent="0.25">
      <c r="A110" s="60">
        <f t="shared" si="6"/>
        <v>81</v>
      </c>
      <c r="B110" s="46">
        <v>209182</v>
      </c>
      <c r="C110" s="34" t="s">
        <v>365</v>
      </c>
      <c r="D110" s="46" t="s">
        <v>1</v>
      </c>
      <c r="E110" s="61">
        <v>0</v>
      </c>
      <c r="F110" s="61">
        <v>11000000</v>
      </c>
      <c r="G110" s="61">
        <v>10387287.359999999</v>
      </c>
      <c r="H110" s="121"/>
      <c r="I110" s="48">
        <v>18.5</v>
      </c>
      <c r="J110" s="110">
        <v>9.17</v>
      </c>
      <c r="K110" s="354">
        <v>6.32</v>
      </c>
      <c r="L110" s="356">
        <f t="shared" si="3"/>
        <v>68.92039258451473</v>
      </c>
    </row>
    <row r="111" spans="1:12" s="68" customFormat="1" ht="15.75" thickBot="1" x14ac:dyDescent="0.3">
      <c r="A111" s="62"/>
      <c r="B111" s="63"/>
      <c r="C111" s="64"/>
      <c r="D111" s="63"/>
      <c r="E111" s="79">
        <v>0</v>
      </c>
      <c r="F111" s="79">
        <f>SUM(F104:F110)</f>
        <v>160523715</v>
      </c>
      <c r="G111" s="79">
        <f>SUM(G104:G110)</f>
        <v>144705280.74000001</v>
      </c>
      <c r="H111" s="126"/>
      <c r="I111" s="66"/>
      <c r="J111" s="351"/>
      <c r="K111" s="360">
        <f>SUM(K104:K110)</f>
        <v>28.93</v>
      </c>
      <c r="L111" s="355"/>
    </row>
    <row r="112" spans="1:12" ht="28.5" customHeight="1" thickBot="1" x14ac:dyDescent="0.25">
      <c r="A112" s="441" t="s">
        <v>263</v>
      </c>
      <c r="B112" s="442"/>
      <c r="C112" s="442"/>
      <c r="D112" s="442"/>
      <c r="E112" s="159">
        <f>+E111+E100+E93+E77+E60+E54+E51+E43+E17+E13</f>
        <v>1169518089</v>
      </c>
      <c r="F112" s="159">
        <f>+F111+F100+F93+F77+F60+F54+F51+F43+F17+F13</f>
        <v>2096799123</v>
      </c>
      <c r="G112" s="159">
        <f>+G111+G100+G93+G77+G60+G54+G51+G43+G17+G13</f>
        <v>1679988316.9099998</v>
      </c>
      <c r="H112" s="93"/>
      <c r="I112" s="93"/>
      <c r="J112" s="113"/>
      <c r="K112" s="358"/>
      <c r="L112" s="359"/>
    </row>
    <row r="113" spans="1:12" x14ac:dyDescent="0.2">
      <c r="F113" s="90"/>
      <c r="K113" s="82"/>
    </row>
    <row r="115" spans="1:12" x14ac:dyDescent="0.2">
      <c r="G115" s="89"/>
    </row>
    <row r="116" spans="1:12" x14ac:dyDescent="0.2">
      <c r="C116" s="78">
        <f>+A110+'UCEE (2)'!A96+'FSS (2)'!A40</f>
        <v>176</v>
      </c>
      <c r="F116" s="90"/>
    </row>
    <row r="117" spans="1:12" x14ac:dyDescent="0.2">
      <c r="F117" s="90"/>
      <c r="G117" s="90"/>
    </row>
    <row r="124" spans="1:12" s="91" customFormat="1" x14ac:dyDescent="0.2">
      <c r="A124" s="49"/>
      <c r="B124" s="49"/>
      <c r="C124" s="78"/>
      <c r="D124" s="49"/>
      <c r="E124" s="49"/>
      <c r="F124" s="49"/>
      <c r="G124" s="90"/>
      <c r="H124" s="58"/>
      <c r="I124" s="40"/>
      <c r="J124" s="40"/>
      <c r="K124" s="78"/>
      <c r="L124" s="78"/>
    </row>
  </sheetData>
  <mergeCells count="21">
    <mergeCell ref="A1:J1"/>
    <mergeCell ref="A2:J2"/>
    <mergeCell ref="A3:J3"/>
    <mergeCell ref="A4:J4"/>
    <mergeCell ref="A5:B5"/>
    <mergeCell ref="A44:F44"/>
    <mergeCell ref="A112:D112"/>
    <mergeCell ref="K6:K8"/>
    <mergeCell ref="L6:L8"/>
    <mergeCell ref="H6:J6"/>
    <mergeCell ref="E7:E8"/>
    <mergeCell ref="F7:F8"/>
    <mergeCell ref="G7:G8"/>
    <mergeCell ref="H7:H8"/>
    <mergeCell ref="I7:I8"/>
    <mergeCell ref="J7:J8"/>
    <mergeCell ref="A6:A8"/>
    <mergeCell ref="B6:B8"/>
    <mergeCell ref="C6:C8"/>
    <mergeCell ref="D6:D8"/>
    <mergeCell ref="E6:G6"/>
  </mergeCells>
  <pageMargins left="0.70866141732283472" right="0.70866141732283472" top="0.74803149606299213" bottom="0.74803149606299213" header="0.31496062992125984" footer="0.31496062992125984"/>
  <pageSetup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K99"/>
  <sheetViews>
    <sheetView topLeftCell="A93" zoomScale="70" zoomScaleNormal="70" workbookViewId="0">
      <selection activeCell="J11" sqref="J11"/>
    </sheetView>
  </sheetViews>
  <sheetFormatPr baseColWidth="10" defaultRowHeight="14.25" x14ac:dyDescent="0.2"/>
  <cols>
    <col min="1" max="1" width="5.140625" style="4" customWidth="1"/>
    <col min="2" max="2" width="18.5703125" style="4" customWidth="1"/>
    <col min="3" max="3" width="47" style="6" customWidth="1"/>
    <col min="4" max="4" width="15" style="4" customWidth="1"/>
    <col min="5" max="5" width="27.28515625" style="4" customWidth="1"/>
    <col min="6" max="6" width="23" style="4" customWidth="1"/>
    <col min="7" max="7" width="22.140625" style="4" bestFit="1" customWidth="1"/>
    <col min="8" max="8" width="15.5703125" style="38" customWidth="1"/>
    <col min="9" max="9" width="12.42578125" style="38" customWidth="1"/>
    <col min="10" max="10" width="15.7109375" style="6" bestFit="1" customWidth="1"/>
    <col min="11" max="11" width="17.42578125" style="6" bestFit="1" customWidth="1"/>
    <col min="12" max="16384" width="11.42578125" style="4"/>
  </cols>
  <sheetData>
    <row r="1" spans="1:11" ht="15" x14ac:dyDescent="0.25">
      <c r="A1" s="449" t="s">
        <v>266</v>
      </c>
      <c r="B1" s="449"/>
      <c r="C1" s="449"/>
      <c r="D1" s="449"/>
      <c r="E1" s="449"/>
      <c r="F1" s="449"/>
      <c r="G1" s="449"/>
      <c r="H1" s="449"/>
      <c r="I1" s="449"/>
    </row>
    <row r="2" spans="1:11" ht="15" x14ac:dyDescent="0.25">
      <c r="A2" s="449" t="s">
        <v>267</v>
      </c>
      <c r="B2" s="449"/>
      <c r="C2" s="449"/>
      <c r="D2" s="449"/>
      <c r="E2" s="449"/>
      <c r="F2" s="449"/>
      <c r="G2" s="449"/>
      <c r="H2" s="449"/>
      <c r="I2" s="449"/>
    </row>
    <row r="3" spans="1:11" ht="15" x14ac:dyDescent="0.25">
      <c r="A3" s="449" t="s">
        <v>270</v>
      </c>
      <c r="B3" s="449"/>
      <c r="C3" s="449"/>
      <c r="D3" s="449"/>
      <c r="E3" s="449"/>
      <c r="F3" s="449"/>
      <c r="G3" s="449"/>
      <c r="H3" s="449"/>
      <c r="I3" s="449"/>
    </row>
    <row r="4" spans="1:11" ht="15" x14ac:dyDescent="0.25">
      <c r="A4" s="449" t="s">
        <v>269</v>
      </c>
      <c r="B4" s="449"/>
      <c r="C4" s="449"/>
      <c r="D4" s="449"/>
      <c r="E4" s="449"/>
      <c r="F4" s="449"/>
      <c r="G4" s="449"/>
      <c r="H4" s="449"/>
      <c r="I4" s="449"/>
    </row>
    <row r="5" spans="1:11" ht="15.75" thickBot="1" x14ac:dyDescent="0.3">
      <c r="A5" s="39" t="s">
        <v>432</v>
      </c>
    </row>
    <row r="6" spans="1:11" ht="19.5" customHeight="1" x14ac:dyDescent="0.2">
      <c r="A6" s="430" t="s">
        <v>2</v>
      </c>
      <c r="B6" s="433" t="s">
        <v>3</v>
      </c>
      <c r="C6" s="436" t="s">
        <v>4</v>
      </c>
      <c r="D6" s="436" t="s">
        <v>5</v>
      </c>
      <c r="E6" s="457" t="s">
        <v>6</v>
      </c>
      <c r="F6" s="457"/>
      <c r="G6" s="503"/>
      <c r="H6" s="504" t="s">
        <v>7</v>
      </c>
      <c r="I6" s="450"/>
      <c r="J6" s="493" t="s">
        <v>10</v>
      </c>
      <c r="K6" s="496" t="s">
        <v>440</v>
      </c>
    </row>
    <row r="7" spans="1:11" x14ac:dyDescent="0.2">
      <c r="A7" s="431"/>
      <c r="B7" s="434"/>
      <c r="C7" s="437"/>
      <c r="D7" s="437"/>
      <c r="E7" s="462" t="s">
        <v>8</v>
      </c>
      <c r="F7" s="462" t="s">
        <v>9</v>
      </c>
      <c r="G7" s="499" t="s">
        <v>300</v>
      </c>
      <c r="H7" s="501" t="s">
        <v>8</v>
      </c>
      <c r="I7" s="425" t="s">
        <v>9</v>
      </c>
      <c r="J7" s="494"/>
      <c r="K7" s="497"/>
    </row>
    <row r="8" spans="1:11" ht="15.75" customHeight="1" thickBot="1" x14ac:dyDescent="0.25">
      <c r="A8" s="432"/>
      <c r="B8" s="435"/>
      <c r="C8" s="438"/>
      <c r="D8" s="438"/>
      <c r="E8" s="463"/>
      <c r="F8" s="463"/>
      <c r="G8" s="500"/>
      <c r="H8" s="502"/>
      <c r="I8" s="426"/>
      <c r="J8" s="495"/>
      <c r="K8" s="498"/>
    </row>
    <row r="9" spans="1:11" ht="15.75" customHeight="1" thickBot="1" x14ac:dyDescent="0.3">
      <c r="A9" s="191" t="s">
        <v>230</v>
      </c>
      <c r="B9" s="64"/>
      <c r="C9" s="236"/>
      <c r="D9" s="236"/>
      <c r="E9" s="340"/>
      <c r="F9" s="340"/>
      <c r="G9" s="341"/>
      <c r="H9" s="67"/>
      <c r="I9" s="67"/>
      <c r="J9" s="342"/>
      <c r="K9" s="343"/>
    </row>
    <row r="10" spans="1:11" s="15" customFormat="1" ht="57.75" thickBot="1" x14ac:dyDescent="0.25">
      <c r="A10" s="338">
        <v>1</v>
      </c>
      <c r="B10" s="182">
        <v>133898</v>
      </c>
      <c r="C10" s="172" t="s">
        <v>384</v>
      </c>
      <c r="D10" s="172" t="s">
        <v>124</v>
      </c>
      <c r="E10" s="173">
        <v>0</v>
      </c>
      <c r="F10" s="173">
        <v>1089952</v>
      </c>
      <c r="G10" s="173">
        <v>183103.33</v>
      </c>
      <c r="H10" s="151">
        <v>1094</v>
      </c>
      <c r="I10" s="307">
        <v>311</v>
      </c>
      <c r="J10" s="346">
        <v>311</v>
      </c>
      <c r="K10" s="322">
        <f>J10/I10*100</f>
        <v>100</v>
      </c>
    </row>
    <row r="11" spans="1:11" s="17" customFormat="1" ht="15.75" thickBot="1" x14ac:dyDescent="0.3">
      <c r="A11" s="191"/>
      <c r="B11" s="192"/>
      <c r="C11" s="178"/>
      <c r="D11" s="192"/>
      <c r="E11" s="193">
        <f>SUM(E10:E10)</f>
        <v>0</v>
      </c>
      <c r="F11" s="193">
        <f>SUM(F10:F10)</f>
        <v>1089952</v>
      </c>
      <c r="G11" s="193">
        <f>SUM(G10:G10)</f>
        <v>183103.33</v>
      </c>
      <c r="H11" s="16"/>
      <c r="I11" s="330"/>
      <c r="J11" s="348">
        <f>SUM(J10)</f>
        <v>311</v>
      </c>
      <c r="K11" s="345"/>
    </row>
    <row r="12" spans="1:11" s="17" customFormat="1" ht="15" x14ac:dyDescent="0.25">
      <c r="A12" s="170" t="s">
        <v>183</v>
      </c>
      <c r="B12" s="194"/>
      <c r="C12" s="195"/>
      <c r="D12" s="194"/>
      <c r="E12" s="194"/>
      <c r="F12" s="194"/>
      <c r="G12" s="194"/>
      <c r="H12" s="103"/>
      <c r="I12" s="331"/>
      <c r="J12" s="339"/>
      <c r="K12" s="133"/>
    </row>
    <row r="13" spans="1:11" s="15" customFormat="1" ht="43.5" thickBot="1" x14ac:dyDescent="0.25">
      <c r="A13" s="18">
        <v>2</v>
      </c>
      <c r="B13" s="10">
        <v>133890</v>
      </c>
      <c r="C13" s="43" t="s">
        <v>184</v>
      </c>
      <c r="D13" s="43" t="s">
        <v>124</v>
      </c>
      <c r="E13" s="44">
        <v>2902127</v>
      </c>
      <c r="F13" s="44">
        <v>4617577</v>
      </c>
      <c r="G13" s="44">
        <v>3766601.73</v>
      </c>
      <c r="H13" s="13">
        <v>829</v>
      </c>
      <c r="I13" s="160">
        <v>1284</v>
      </c>
      <c r="J13" s="347">
        <v>641.67999999999995</v>
      </c>
      <c r="K13" s="316">
        <f>J13/I13*100</f>
        <v>49.975077881619931</v>
      </c>
    </row>
    <row r="14" spans="1:11" s="17" customFormat="1" ht="15.75" thickBot="1" x14ac:dyDescent="0.3">
      <c r="A14" s="191"/>
      <c r="B14" s="192"/>
      <c r="C14" s="178"/>
      <c r="D14" s="192"/>
      <c r="E14" s="193">
        <f>SUM(E13:E13)</f>
        <v>2902127</v>
      </c>
      <c r="F14" s="193">
        <f>SUM(F13:F13)</f>
        <v>4617577</v>
      </c>
      <c r="G14" s="193">
        <f>SUM(G13:G13)</f>
        <v>3766601.73</v>
      </c>
      <c r="H14" s="16"/>
      <c r="I14" s="330"/>
      <c r="J14" s="348">
        <f>SUM(J13)</f>
        <v>641.67999999999995</v>
      </c>
      <c r="K14" s="345"/>
    </row>
    <row r="15" spans="1:11" s="15" customFormat="1" ht="15" x14ac:dyDescent="0.25">
      <c r="A15" s="170" t="s">
        <v>187</v>
      </c>
      <c r="B15" s="171"/>
      <c r="C15" s="182"/>
      <c r="D15" s="171"/>
      <c r="E15" s="171"/>
      <c r="F15" s="171"/>
      <c r="G15" s="171"/>
      <c r="H15" s="104"/>
      <c r="I15" s="332"/>
      <c r="J15" s="339"/>
      <c r="K15" s="314"/>
    </row>
    <row r="16" spans="1:11" s="15" customFormat="1" ht="85.5" x14ac:dyDescent="0.2">
      <c r="A16" s="18">
        <v>3</v>
      </c>
      <c r="B16" s="10">
        <v>131372</v>
      </c>
      <c r="C16" s="43" t="s">
        <v>188</v>
      </c>
      <c r="D16" s="43" t="s">
        <v>124</v>
      </c>
      <c r="E16" s="44">
        <v>173353</v>
      </c>
      <c r="F16" s="44">
        <v>175827</v>
      </c>
      <c r="G16" s="44">
        <v>26435.72</v>
      </c>
      <c r="H16" s="13">
        <v>50</v>
      </c>
      <c r="I16" s="160">
        <v>50</v>
      </c>
      <c r="J16" s="335">
        <v>50</v>
      </c>
      <c r="K16" s="314">
        <f>J16/I16*100</f>
        <v>100</v>
      </c>
    </row>
    <row r="17" spans="1:11" s="15" customFormat="1" ht="57.75" thickBot="1" x14ac:dyDescent="0.25">
      <c r="A17" s="18">
        <v>4</v>
      </c>
      <c r="B17" s="10">
        <v>131701</v>
      </c>
      <c r="C17" s="43" t="s">
        <v>274</v>
      </c>
      <c r="D17" s="43" t="s">
        <v>124</v>
      </c>
      <c r="E17" s="44">
        <v>0</v>
      </c>
      <c r="F17" s="44">
        <v>74496</v>
      </c>
      <c r="G17" s="44">
        <v>0</v>
      </c>
      <c r="H17" s="13">
        <v>127</v>
      </c>
      <c r="I17" s="160">
        <v>21</v>
      </c>
      <c r="J17" s="347">
        <v>18.09</v>
      </c>
      <c r="K17" s="316">
        <f>J17/I17*100</f>
        <v>86.142857142857139</v>
      </c>
    </row>
    <row r="18" spans="1:11" s="17" customFormat="1" ht="15.75" thickBot="1" x14ac:dyDescent="0.3">
      <c r="A18" s="191"/>
      <c r="B18" s="192"/>
      <c r="C18" s="178"/>
      <c r="D18" s="192"/>
      <c r="E18" s="193">
        <f>SUM(E16:E17)</f>
        <v>173353</v>
      </c>
      <c r="F18" s="193">
        <f>SUM(F16:F17)</f>
        <v>250323</v>
      </c>
      <c r="G18" s="193">
        <f>SUM(G16:G17)</f>
        <v>26435.72</v>
      </c>
      <c r="H18" s="16"/>
      <c r="I18" s="330"/>
      <c r="J18" s="348">
        <f>SUM(J16:J17)</f>
        <v>68.09</v>
      </c>
      <c r="K18" s="345"/>
    </row>
    <row r="19" spans="1:11" s="15" customFormat="1" ht="15" x14ac:dyDescent="0.25">
      <c r="A19" s="170" t="s">
        <v>190</v>
      </c>
      <c r="B19" s="171"/>
      <c r="C19" s="182"/>
      <c r="D19" s="171"/>
      <c r="E19" s="171"/>
      <c r="F19" s="171"/>
      <c r="G19" s="171"/>
      <c r="H19" s="104"/>
      <c r="I19" s="332"/>
      <c r="J19" s="339"/>
      <c r="K19" s="314"/>
    </row>
    <row r="20" spans="1:11" s="15" customFormat="1" ht="57" x14ac:dyDescent="0.2">
      <c r="A20" s="18">
        <v>5</v>
      </c>
      <c r="B20" s="10">
        <v>131339</v>
      </c>
      <c r="C20" s="43" t="s">
        <v>192</v>
      </c>
      <c r="D20" s="43" t="s">
        <v>124</v>
      </c>
      <c r="E20" s="44">
        <v>1449857</v>
      </c>
      <c r="F20" s="44">
        <v>285730</v>
      </c>
      <c r="G20" s="44">
        <v>284229.01</v>
      </c>
      <c r="H20" s="13">
        <v>414</v>
      </c>
      <c r="I20" s="160">
        <v>414</v>
      </c>
      <c r="J20" s="335">
        <v>414</v>
      </c>
      <c r="K20" s="314">
        <f>J20/I20*100</f>
        <v>100</v>
      </c>
    </row>
    <row r="21" spans="1:11" s="15" customFormat="1" ht="57" x14ac:dyDescent="0.2">
      <c r="A21" s="18">
        <f>A20+1</f>
        <v>6</v>
      </c>
      <c r="B21" s="10">
        <v>131368</v>
      </c>
      <c r="C21" s="43" t="s">
        <v>193</v>
      </c>
      <c r="D21" s="43" t="s">
        <v>124</v>
      </c>
      <c r="E21" s="44">
        <v>555369</v>
      </c>
      <c r="F21" s="44">
        <v>558272</v>
      </c>
      <c r="G21" s="44">
        <v>299844.93</v>
      </c>
      <c r="H21" s="13">
        <v>165</v>
      </c>
      <c r="I21" s="160">
        <v>165</v>
      </c>
      <c r="J21" s="335">
        <v>159</v>
      </c>
      <c r="K21" s="316">
        <f t="shared" ref="K21:K82" si="0">J21/I21*100</f>
        <v>96.36363636363636</v>
      </c>
    </row>
    <row r="22" spans="1:11" s="15" customFormat="1" ht="71.25" x14ac:dyDescent="0.2">
      <c r="A22" s="18">
        <f t="shared" ref="A22:A70" si="1">A21+1</f>
        <v>7</v>
      </c>
      <c r="B22" s="10">
        <v>131638</v>
      </c>
      <c r="C22" s="43" t="s">
        <v>194</v>
      </c>
      <c r="D22" s="43" t="s">
        <v>124</v>
      </c>
      <c r="E22" s="44">
        <v>618794</v>
      </c>
      <c r="F22" s="44">
        <v>10697</v>
      </c>
      <c r="G22" s="44">
        <v>0</v>
      </c>
      <c r="H22" s="13">
        <v>177</v>
      </c>
      <c r="I22" s="160">
        <v>177</v>
      </c>
      <c r="J22" s="335">
        <v>1</v>
      </c>
      <c r="K22" s="316">
        <f t="shared" si="0"/>
        <v>0.56497175141242939</v>
      </c>
    </row>
    <row r="23" spans="1:11" s="15" customFormat="1" ht="71.25" x14ac:dyDescent="0.2">
      <c r="A23" s="18">
        <f t="shared" si="1"/>
        <v>8</v>
      </c>
      <c r="B23" s="10">
        <v>131650</v>
      </c>
      <c r="C23" s="43" t="s">
        <v>195</v>
      </c>
      <c r="D23" s="43" t="s">
        <v>124</v>
      </c>
      <c r="E23" s="44">
        <v>59832</v>
      </c>
      <c r="F23" s="44">
        <v>59832</v>
      </c>
      <c r="G23" s="44">
        <v>12355.54</v>
      </c>
      <c r="H23" s="13">
        <v>17</v>
      </c>
      <c r="I23" s="160">
        <v>17</v>
      </c>
      <c r="J23" s="335">
        <v>17</v>
      </c>
      <c r="K23" s="316">
        <f t="shared" si="0"/>
        <v>100</v>
      </c>
    </row>
    <row r="24" spans="1:11" s="15" customFormat="1" ht="57" x14ac:dyDescent="0.2">
      <c r="A24" s="18">
        <f t="shared" si="1"/>
        <v>9</v>
      </c>
      <c r="B24" s="10">
        <v>131659</v>
      </c>
      <c r="C24" s="43" t="s">
        <v>196</v>
      </c>
      <c r="D24" s="43" t="s">
        <v>124</v>
      </c>
      <c r="E24" s="44">
        <v>338909</v>
      </c>
      <c r="F24" s="44">
        <v>338232</v>
      </c>
      <c r="G24" s="44">
        <v>249247.75</v>
      </c>
      <c r="H24" s="13">
        <v>102</v>
      </c>
      <c r="I24" s="160">
        <v>102</v>
      </c>
      <c r="J24" s="335">
        <v>97</v>
      </c>
      <c r="K24" s="316">
        <f t="shared" si="0"/>
        <v>95.098039215686271</v>
      </c>
    </row>
    <row r="25" spans="1:11" s="15" customFormat="1" ht="57" x14ac:dyDescent="0.2">
      <c r="A25" s="18">
        <f t="shared" si="1"/>
        <v>10</v>
      </c>
      <c r="B25" s="10">
        <v>131667</v>
      </c>
      <c r="C25" s="43" t="s">
        <v>197</v>
      </c>
      <c r="D25" s="43" t="s">
        <v>124</v>
      </c>
      <c r="E25" s="44">
        <v>148930</v>
      </c>
      <c r="F25" s="44">
        <v>148930</v>
      </c>
      <c r="G25" s="44">
        <v>9500.0400000000009</v>
      </c>
      <c r="H25" s="13">
        <v>43</v>
      </c>
      <c r="I25" s="160">
        <v>43</v>
      </c>
      <c r="J25" s="335">
        <v>1</v>
      </c>
      <c r="K25" s="316">
        <f t="shared" si="0"/>
        <v>2.3255813953488373</v>
      </c>
    </row>
    <row r="26" spans="1:11" s="15" customFormat="1" ht="71.25" x14ac:dyDescent="0.2">
      <c r="A26" s="18">
        <f t="shared" si="1"/>
        <v>11</v>
      </c>
      <c r="B26" s="10">
        <v>132580</v>
      </c>
      <c r="C26" s="43" t="s">
        <v>198</v>
      </c>
      <c r="D26" s="43" t="s">
        <v>124</v>
      </c>
      <c r="E26" s="44">
        <v>312941</v>
      </c>
      <c r="F26" s="44">
        <v>23349</v>
      </c>
      <c r="G26" s="44">
        <v>0</v>
      </c>
      <c r="H26" s="13">
        <v>89</v>
      </c>
      <c r="I26" s="160">
        <v>89</v>
      </c>
      <c r="J26" s="335">
        <v>1</v>
      </c>
      <c r="K26" s="316">
        <f t="shared" si="0"/>
        <v>1.1235955056179776</v>
      </c>
    </row>
    <row r="27" spans="1:11" s="15" customFormat="1" ht="85.5" x14ac:dyDescent="0.2">
      <c r="A27" s="18">
        <f t="shared" si="1"/>
        <v>12</v>
      </c>
      <c r="B27" s="10">
        <v>132690</v>
      </c>
      <c r="C27" s="43" t="s">
        <v>199</v>
      </c>
      <c r="D27" s="43" t="s">
        <v>124</v>
      </c>
      <c r="E27" s="44">
        <v>220109</v>
      </c>
      <c r="F27" s="44">
        <v>1409</v>
      </c>
      <c r="G27" s="44">
        <v>1325.36</v>
      </c>
      <c r="H27" s="13">
        <v>603</v>
      </c>
      <c r="I27" s="160">
        <v>603</v>
      </c>
      <c r="J27" s="335">
        <v>603</v>
      </c>
      <c r="K27" s="316">
        <f t="shared" si="0"/>
        <v>100</v>
      </c>
    </row>
    <row r="28" spans="1:11" s="15" customFormat="1" ht="57" x14ac:dyDescent="0.2">
      <c r="A28" s="18">
        <f t="shared" si="1"/>
        <v>13</v>
      </c>
      <c r="B28" s="10">
        <v>132691</v>
      </c>
      <c r="C28" s="43" t="s">
        <v>200</v>
      </c>
      <c r="D28" s="43" t="s">
        <v>124</v>
      </c>
      <c r="E28" s="44">
        <v>353095</v>
      </c>
      <c r="F28" s="44">
        <v>1595</v>
      </c>
      <c r="G28" s="44">
        <v>1538.14</v>
      </c>
      <c r="H28" s="13">
        <v>101</v>
      </c>
      <c r="I28" s="160">
        <v>101</v>
      </c>
      <c r="J28" s="335">
        <v>101</v>
      </c>
      <c r="K28" s="316">
        <f t="shared" si="0"/>
        <v>100</v>
      </c>
    </row>
    <row r="29" spans="1:11" s="15" customFormat="1" ht="85.5" x14ac:dyDescent="0.2">
      <c r="A29" s="18">
        <f t="shared" si="1"/>
        <v>14</v>
      </c>
      <c r="B29" s="10">
        <v>132702</v>
      </c>
      <c r="C29" s="43" t="s">
        <v>201</v>
      </c>
      <c r="D29" s="43" t="s">
        <v>124</v>
      </c>
      <c r="E29" s="44">
        <v>105420</v>
      </c>
      <c r="F29" s="44">
        <v>105420</v>
      </c>
      <c r="G29" s="44">
        <v>3300</v>
      </c>
      <c r="H29" s="13">
        <v>30</v>
      </c>
      <c r="I29" s="160">
        <v>30</v>
      </c>
      <c r="J29" s="335">
        <v>30</v>
      </c>
      <c r="K29" s="316">
        <f t="shared" si="0"/>
        <v>100</v>
      </c>
    </row>
    <row r="30" spans="1:11" s="15" customFormat="1" ht="71.25" x14ac:dyDescent="0.2">
      <c r="A30" s="18">
        <f t="shared" si="1"/>
        <v>15</v>
      </c>
      <c r="B30" s="10">
        <v>132704</v>
      </c>
      <c r="C30" s="43" t="s">
        <v>202</v>
      </c>
      <c r="D30" s="43" t="s">
        <v>124</v>
      </c>
      <c r="E30" s="44">
        <v>109100</v>
      </c>
      <c r="F30" s="44">
        <v>109100</v>
      </c>
      <c r="G30" s="44">
        <v>4620</v>
      </c>
      <c r="H30" s="13">
        <v>31</v>
      </c>
      <c r="I30" s="160">
        <v>31</v>
      </c>
      <c r="J30" s="335">
        <v>1</v>
      </c>
      <c r="K30" s="316">
        <f t="shared" si="0"/>
        <v>3.225806451612903</v>
      </c>
    </row>
    <row r="31" spans="1:11" s="15" customFormat="1" ht="71.25" x14ac:dyDescent="0.2">
      <c r="A31" s="18">
        <f t="shared" si="1"/>
        <v>16</v>
      </c>
      <c r="B31" s="10">
        <v>132705</v>
      </c>
      <c r="C31" s="43" t="s">
        <v>203</v>
      </c>
      <c r="D31" s="43" t="s">
        <v>124</v>
      </c>
      <c r="E31" s="44">
        <v>38935</v>
      </c>
      <c r="F31" s="44">
        <v>38935</v>
      </c>
      <c r="G31" s="44">
        <v>3300</v>
      </c>
      <c r="H31" s="13">
        <v>11</v>
      </c>
      <c r="I31" s="160">
        <v>11</v>
      </c>
      <c r="J31" s="335">
        <v>11</v>
      </c>
      <c r="K31" s="314">
        <f t="shared" si="0"/>
        <v>100</v>
      </c>
    </row>
    <row r="32" spans="1:11" s="15" customFormat="1" ht="71.25" x14ac:dyDescent="0.2">
      <c r="A32" s="18">
        <f t="shared" si="1"/>
        <v>17</v>
      </c>
      <c r="B32" s="10">
        <v>132707</v>
      </c>
      <c r="C32" s="43" t="s">
        <v>204</v>
      </c>
      <c r="D32" s="43" t="s">
        <v>124</v>
      </c>
      <c r="E32" s="44">
        <v>48579</v>
      </c>
      <c r="F32" s="44">
        <v>48579</v>
      </c>
      <c r="G32" s="44">
        <v>6400</v>
      </c>
      <c r="H32" s="13">
        <v>14</v>
      </c>
      <c r="I32" s="160">
        <v>14</v>
      </c>
      <c r="J32" s="335">
        <v>14</v>
      </c>
      <c r="K32" s="314">
        <f t="shared" si="0"/>
        <v>100</v>
      </c>
    </row>
    <row r="33" spans="1:11" s="15" customFormat="1" ht="71.25" x14ac:dyDescent="0.2">
      <c r="A33" s="18">
        <f t="shared" si="1"/>
        <v>18</v>
      </c>
      <c r="B33" s="10">
        <v>132709</v>
      </c>
      <c r="C33" s="43" t="s">
        <v>205</v>
      </c>
      <c r="D33" s="43" t="s">
        <v>124</v>
      </c>
      <c r="E33" s="44">
        <v>197171</v>
      </c>
      <c r="F33" s="44">
        <v>197171</v>
      </c>
      <c r="G33" s="44">
        <v>58233.54</v>
      </c>
      <c r="H33" s="13">
        <v>57</v>
      </c>
      <c r="I33" s="160">
        <v>57</v>
      </c>
      <c r="J33" s="335">
        <v>1</v>
      </c>
      <c r="K33" s="316">
        <f t="shared" si="0"/>
        <v>1.7543859649122806</v>
      </c>
    </row>
    <row r="34" spans="1:11" s="15" customFormat="1" ht="71.25" x14ac:dyDescent="0.2">
      <c r="A34" s="18">
        <f t="shared" si="1"/>
        <v>19</v>
      </c>
      <c r="B34" s="10">
        <v>132710</v>
      </c>
      <c r="C34" s="43" t="s">
        <v>206</v>
      </c>
      <c r="D34" s="43" t="s">
        <v>124</v>
      </c>
      <c r="E34" s="44">
        <v>807432</v>
      </c>
      <c r="F34" s="44">
        <v>103089</v>
      </c>
      <c r="G34" s="44">
        <v>103088.7</v>
      </c>
      <c r="H34" s="13">
        <v>232</v>
      </c>
      <c r="I34" s="160">
        <v>232</v>
      </c>
      <c r="J34" s="335">
        <v>1</v>
      </c>
      <c r="K34" s="316">
        <f t="shared" si="0"/>
        <v>0.43103448275862066</v>
      </c>
    </row>
    <row r="35" spans="1:11" s="15" customFormat="1" ht="57" x14ac:dyDescent="0.2">
      <c r="A35" s="18">
        <f t="shared" si="1"/>
        <v>20</v>
      </c>
      <c r="B35" s="10">
        <v>132716</v>
      </c>
      <c r="C35" s="43" t="s">
        <v>207</v>
      </c>
      <c r="D35" s="43" t="s">
        <v>124</v>
      </c>
      <c r="E35" s="44">
        <v>217213</v>
      </c>
      <c r="F35" s="44">
        <v>217213</v>
      </c>
      <c r="G35" s="44">
        <v>0</v>
      </c>
      <c r="H35" s="13">
        <v>63</v>
      </c>
      <c r="I35" s="160">
        <v>63</v>
      </c>
      <c r="J35" s="335">
        <v>62</v>
      </c>
      <c r="K35" s="316">
        <f t="shared" si="0"/>
        <v>98.412698412698404</v>
      </c>
    </row>
    <row r="36" spans="1:11" s="15" customFormat="1" ht="57" x14ac:dyDescent="0.2">
      <c r="A36" s="18">
        <f t="shared" si="1"/>
        <v>21</v>
      </c>
      <c r="B36" s="10">
        <v>133256</v>
      </c>
      <c r="C36" s="43" t="s">
        <v>208</v>
      </c>
      <c r="D36" s="43" t="s">
        <v>124</v>
      </c>
      <c r="E36" s="44">
        <v>0</v>
      </c>
      <c r="F36" s="44">
        <v>51737</v>
      </c>
      <c r="G36" s="44">
        <v>51736.15</v>
      </c>
      <c r="H36" s="13">
        <v>486</v>
      </c>
      <c r="I36" s="160">
        <v>1</v>
      </c>
      <c r="J36" s="335">
        <v>1</v>
      </c>
      <c r="K36" s="316">
        <f t="shared" si="0"/>
        <v>100</v>
      </c>
    </row>
    <row r="37" spans="1:11" s="15" customFormat="1" ht="71.25" x14ac:dyDescent="0.2">
      <c r="A37" s="18">
        <f t="shared" si="1"/>
        <v>22</v>
      </c>
      <c r="B37" s="10">
        <v>132725</v>
      </c>
      <c r="C37" s="43" t="s">
        <v>209</v>
      </c>
      <c r="D37" s="43" t="s">
        <v>124</v>
      </c>
      <c r="E37" s="44">
        <v>204827</v>
      </c>
      <c r="F37" s="44">
        <v>204827</v>
      </c>
      <c r="G37" s="44">
        <v>0</v>
      </c>
      <c r="H37" s="13">
        <v>58</v>
      </c>
      <c r="I37" s="160">
        <v>58</v>
      </c>
      <c r="J37" s="335">
        <v>59</v>
      </c>
      <c r="K37" s="316">
        <f t="shared" si="0"/>
        <v>101.72413793103448</v>
      </c>
    </row>
    <row r="38" spans="1:11" s="15" customFormat="1" ht="85.5" x14ac:dyDescent="0.2">
      <c r="A38" s="18">
        <f t="shared" si="1"/>
        <v>23</v>
      </c>
      <c r="B38" s="10">
        <v>132727</v>
      </c>
      <c r="C38" s="43" t="s">
        <v>210</v>
      </c>
      <c r="D38" s="43" t="s">
        <v>124</v>
      </c>
      <c r="E38" s="44">
        <v>564455</v>
      </c>
      <c r="F38" s="44">
        <v>4055</v>
      </c>
      <c r="G38" s="44">
        <v>4018.97</v>
      </c>
      <c r="H38" s="13">
        <v>161</v>
      </c>
      <c r="I38" s="160">
        <v>161</v>
      </c>
      <c r="J38" s="335">
        <v>161</v>
      </c>
      <c r="K38" s="316">
        <f t="shared" si="0"/>
        <v>100</v>
      </c>
    </row>
    <row r="39" spans="1:11" s="15" customFormat="1" ht="57" x14ac:dyDescent="0.2">
      <c r="A39" s="18">
        <f t="shared" si="1"/>
        <v>24</v>
      </c>
      <c r="B39" s="10">
        <v>132728</v>
      </c>
      <c r="C39" s="43" t="s">
        <v>211</v>
      </c>
      <c r="D39" s="43" t="s">
        <v>124</v>
      </c>
      <c r="E39" s="44">
        <v>207318</v>
      </c>
      <c r="F39" s="44">
        <v>99107</v>
      </c>
      <c r="G39" s="44">
        <v>2197.0700000000002</v>
      </c>
      <c r="H39" s="13">
        <v>59</v>
      </c>
      <c r="I39" s="160">
        <v>59</v>
      </c>
      <c r="J39" s="335">
        <v>59</v>
      </c>
      <c r="K39" s="316">
        <f t="shared" si="0"/>
        <v>100</v>
      </c>
    </row>
    <row r="40" spans="1:11" s="15" customFormat="1" ht="71.25" x14ac:dyDescent="0.2">
      <c r="A40" s="18">
        <f t="shared" si="1"/>
        <v>25</v>
      </c>
      <c r="B40" s="10">
        <v>132732</v>
      </c>
      <c r="C40" s="43" t="s">
        <v>212</v>
      </c>
      <c r="D40" s="43" t="s">
        <v>124</v>
      </c>
      <c r="E40" s="44">
        <v>1948009</v>
      </c>
      <c r="F40" s="44">
        <v>1948009</v>
      </c>
      <c r="G40" s="44">
        <v>0</v>
      </c>
      <c r="H40" s="13">
        <v>556</v>
      </c>
      <c r="I40" s="160">
        <v>556</v>
      </c>
      <c r="J40" s="335">
        <v>150.59</v>
      </c>
      <c r="K40" s="316">
        <f t="shared" si="0"/>
        <v>27.084532374100721</v>
      </c>
    </row>
    <row r="41" spans="1:11" s="15" customFormat="1" ht="71.25" x14ac:dyDescent="0.2">
      <c r="A41" s="18">
        <f t="shared" si="1"/>
        <v>26</v>
      </c>
      <c r="B41" s="10">
        <v>133243</v>
      </c>
      <c r="C41" s="43" t="s">
        <v>213</v>
      </c>
      <c r="D41" s="43" t="s">
        <v>124</v>
      </c>
      <c r="E41" s="44">
        <v>228377</v>
      </c>
      <c r="F41" s="44">
        <v>228377</v>
      </c>
      <c r="G41" s="44">
        <v>0</v>
      </c>
      <c r="H41" s="13">
        <v>65</v>
      </c>
      <c r="I41" s="160">
        <v>65</v>
      </c>
      <c r="J41" s="335">
        <v>65</v>
      </c>
      <c r="K41" s="316">
        <f t="shared" si="0"/>
        <v>100</v>
      </c>
    </row>
    <row r="42" spans="1:11" s="15" customFormat="1" ht="114" x14ac:dyDescent="0.2">
      <c r="A42" s="18">
        <f t="shared" si="1"/>
        <v>27</v>
      </c>
      <c r="B42" s="10">
        <v>133287</v>
      </c>
      <c r="C42" s="43" t="s">
        <v>214</v>
      </c>
      <c r="D42" s="43" t="s">
        <v>124</v>
      </c>
      <c r="E42" s="44">
        <v>111833</v>
      </c>
      <c r="F42" s="44">
        <v>111833</v>
      </c>
      <c r="G42" s="44">
        <v>1821.43</v>
      </c>
      <c r="H42" s="13">
        <v>32</v>
      </c>
      <c r="I42" s="160">
        <v>32</v>
      </c>
      <c r="J42" s="335">
        <v>32</v>
      </c>
      <c r="K42" s="316">
        <f t="shared" si="0"/>
        <v>100</v>
      </c>
    </row>
    <row r="43" spans="1:11" s="15" customFormat="1" ht="71.25" x14ac:dyDescent="0.2">
      <c r="A43" s="18">
        <f t="shared" si="1"/>
        <v>28</v>
      </c>
      <c r="B43" s="10">
        <v>133378</v>
      </c>
      <c r="C43" s="43" t="s">
        <v>215</v>
      </c>
      <c r="D43" s="43" t="s">
        <v>124</v>
      </c>
      <c r="E43" s="44">
        <v>68160</v>
      </c>
      <c r="F43" s="44">
        <v>68160</v>
      </c>
      <c r="G43" s="44">
        <v>0</v>
      </c>
      <c r="H43" s="13">
        <v>20</v>
      </c>
      <c r="I43" s="160">
        <v>20</v>
      </c>
      <c r="J43" s="335">
        <v>17.91</v>
      </c>
      <c r="K43" s="316">
        <f t="shared" si="0"/>
        <v>89.55</v>
      </c>
    </row>
    <row r="44" spans="1:11" s="15" customFormat="1" ht="57" x14ac:dyDescent="0.2">
      <c r="A44" s="18">
        <f t="shared" si="1"/>
        <v>29</v>
      </c>
      <c r="B44" s="10">
        <v>133673</v>
      </c>
      <c r="C44" s="43" t="s">
        <v>216</v>
      </c>
      <c r="D44" s="43" t="s">
        <v>124</v>
      </c>
      <c r="E44" s="44">
        <v>1132582</v>
      </c>
      <c r="F44" s="44">
        <v>1033622</v>
      </c>
      <c r="G44" s="44">
        <v>327144.03999999998</v>
      </c>
      <c r="H44" s="13">
        <v>310</v>
      </c>
      <c r="I44" s="160">
        <v>310</v>
      </c>
      <c r="J44" s="335">
        <v>82.05</v>
      </c>
      <c r="K44" s="316">
        <f t="shared" si="0"/>
        <v>26.467741935483868</v>
      </c>
    </row>
    <row r="45" spans="1:11" s="15" customFormat="1" ht="85.5" x14ac:dyDescent="0.2">
      <c r="A45" s="18">
        <f t="shared" si="1"/>
        <v>30</v>
      </c>
      <c r="B45" s="10">
        <v>133674</v>
      </c>
      <c r="C45" s="43" t="s">
        <v>217</v>
      </c>
      <c r="D45" s="43" t="s">
        <v>124</v>
      </c>
      <c r="E45" s="44">
        <v>503066</v>
      </c>
      <c r="F45" s="44">
        <v>191065</v>
      </c>
      <c r="G45" s="44">
        <v>0</v>
      </c>
      <c r="H45" s="13">
        <v>143</v>
      </c>
      <c r="I45" s="160">
        <v>143</v>
      </c>
      <c r="J45" s="335">
        <v>108</v>
      </c>
      <c r="K45" s="316">
        <f t="shared" si="0"/>
        <v>75.52447552447552</v>
      </c>
    </row>
    <row r="46" spans="1:11" s="15" customFormat="1" ht="71.25" x14ac:dyDescent="0.2">
      <c r="A46" s="18">
        <f t="shared" si="1"/>
        <v>31</v>
      </c>
      <c r="B46" s="10">
        <v>133678</v>
      </c>
      <c r="C46" s="43" t="s">
        <v>218</v>
      </c>
      <c r="D46" s="43" t="s">
        <v>124</v>
      </c>
      <c r="E46" s="44">
        <v>84747</v>
      </c>
      <c r="F46" s="44">
        <v>36173</v>
      </c>
      <c r="G46" s="44">
        <v>0</v>
      </c>
      <c r="H46" s="13">
        <v>24</v>
      </c>
      <c r="I46" s="160">
        <v>24</v>
      </c>
      <c r="J46" s="335">
        <v>21.22</v>
      </c>
      <c r="K46" s="316">
        <f t="shared" si="0"/>
        <v>88.416666666666671</v>
      </c>
    </row>
    <row r="47" spans="1:11" s="15" customFormat="1" ht="57" x14ac:dyDescent="0.2">
      <c r="A47" s="18">
        <f t="shared" si="1"/>
        <v>32</v>
      </c>
      <c r="B47" s="10">
        <v>135234</v>
      </c>
      <c r="C47" s="43" t="s">
        <v>219</v>
      </c>
      <c r="D47" s="43" t="s">
        <v>124</v>
      </c>
      <c r="E47" s="44">
        <v>572347</v>
      </c>
      <c r="F47" s="44">
        <v>45018</v>
      </c>
      <c r="G47" s="44">
        <v>0</v>
      </c>
      <c r="H47" s="13">
        <v>164</v>
      </c>
      <c r="I47" s="160">
        <v>164</v>
      </c>
      <c r="J47" s="335">
        <v>164</v>
      </c>
      <c r="K47" s="316">
        <f t="shared" si="0"/>
        <v>100</v>
      </c>
    </row>
    <row r="48" spans="1:11" s="15" customFormat="1" ht="71.25" x14ac:dyDescent="0.2">
      <c r="A48" s="18">
        <f t="shared" si="1"/>
        <v>33</v>
      </c>
      <c r="B48" s="10">
        <v>138137</v>
      </c>
      <c r="C48" s="43" t="s">
        <v>220</v>
      </c>
      <c r="D48" s="43" t="s">
        <v>124</v>
      </c>
      <c r="E48" s="44">
        <v>1929057</v>
      </c>
      <c r="F48" s="44">
        <v>47961</v>
      </c>
      <c r="G48" s="44">
        <v>47960.71</v>
      </c>
      <c r="H48" s="13">
        <v>551</v>
      </c>
      <c r="I48" s="160">
        <v>551</v>
      </c>
      <c r="J48" s="335">
        <v>551</v>
      </c>
      <c r="K48" s="316">
        <f t="shared" si="0"/>
        <v>100</v>
      </c>
    </row>
    <row r="49" spans="1:11" s="15" customFormat="1" ht="42.75" x14ac:dyDescent="0.2">
      <c r="A49" s="18">
        <f t="shared" si="1"/>
        <v>34</v>
      </c>
      <c r="B49" s="10">
        <v>138220</v>
      </c>
      <c r="C49" s="43" t="s">
        <v>221</v>
      </c>
      <c r="D49" s="43" t="s">
        <v>124</v>
      </c>
      <c r="E49" s="44">
        <v>2399503</v>
      </c>
      <c r="F49" s="44">
        <v>610912</v>
      </c>
      <c r="G49" s="44">
        <v>610909.31999999995</v>
      </c>
      <c r="H49" s="13">
        <v>686</v>
      </c>
      <c r="I49" s="160">
        <v>686</v>
      </c>
      <c r="J49" s="335">
        <v>686</v>
      </c>
      <c r="K49" s="316">
        <f t="shared" si="0"/>
        <v>100</v>
      </c>
    </row>
    <row r="50" spans="1:11" s="15" customFormat="1" ht="57" x14ac:dyDescent="0.2">
      <c r="A50" s="18">
        <f t="shared" si="1"/>
        <v>35</v>
      </c>
      <c r="B50" s="10">
        <v>131684</v>
      </c>
      <c r="C50" s="43" t="s">
        <v>275</v>
      </c>
      <c r="D50" s="43" t="s">
        <v>124</v>
      </c>
      <c r="E50" s="44">
        <v>0</v>
      </c>
      <c r="F50" s="44">
        <v>36064</v>
      </c>
      <c r="G50" s="44">
        <v>0</v>
      </c>
      <c r="H50" s="13">
        <v>85</v>
      </c>
      <c r="I50" s="160">
        <v>9.26</v>
      </c>
      <c r="J50" s="335">
        <v>9.26</v>
      </c>
      <c r="K50" s="316">
        <f t="shared" si="0"/>
        <v>100</v>
      </c>
    </row>
    <row r="51" spans="1:11" s="15" customFormat="1" ht="57" x14ac:dyDescent="0.2">
      <c r="A51" s="18">
        <f t="shared" si="1"/>
        <v>36</v>
      </c>
      <c r="B51" s="10">
        <v>131686</v>
      </c>
      <c r="C51" s="43" t="s">
        <v>276</v>
      </c>
      <c r="D51" s="43" t="s">
        <v>124</v>
      </c>
      <c r="E51" s="44">
        <v>0</v>
      </c>
      <c r="F51" s="44">
        <v>43261</v>
      </c>
      <c r="G51" s="44">
        <v>0</v>
      </c>
      <c r="H51" s="13">
        <v>145</v>
      </c>
      <c r="I51" s="160">
        <v>12</v>
      </c>
      <c r="J51" s="335">
        <v>11.36</v>
      </c>
      <c r="K51" s="316">
        <f t="shared" si="0"/>
        <v>94.666666666666671</v>
      </c>
    </row>
    <row r="52" spans="1:11" s="15" customFormat="1" ht="57" x14ac:dyDescent="0.2">
      <c r="A52" s="18">
        <f t="shared" si="1"/>
        <v>37</v>
      </c>
      <c r="B52" s="10">
        <v>131699</v>
      </c>
      <c r="C52" s="43" t="s">
        <v>277</v>
      </c>
      <c r="D52" s="43" t="s">
        <v>124</v>
      </c>
      <c r="E52" s="44">
        <v>0</v>
      </c>
      <c r="F52" s="44">
        <v>318639</v>
      </c>
      <c r="G52" s="44">
        <v>0</v>
      </c>
      <c r="H52" s="13">
        <v>249</v>
      </c>
      <c r="I52" s="160">
        <v>91.04</v>
      </c>
      <c r="J52" s="335">
        <v>82.41</v>
      </c>
      <c r="K52" s="316">
        <f t="shared" si="0"/>
        <v>90.520650263620368</v>
      </c>
    </row>
    <row r="53" spans="1:11" s="15" customFormat="1" ht="57" x14ac:dyDescent="0.2">
      <c r="A53" s="18">
        <f t="shared" si="1"/>
        <v>38</v>
      </c>
      <c r="B53" s="10">
        <v>132563</v>
      </c>
      <c r="C53" s="43" t="s">
        <v>278</v>
      </c>
      <c r="D53" s="43" t="s">
        <v>124</v>
      </c>
      <c r="E53" s="44">
        <v>0</v>
      </c>
      <c r="F53" s="44">
        <v>229025</v>
      </c>
      <c r="G53" s="44">
        <v>185031.69</v>
      </c>
      <c r="H53" s="13">
        <v>648</v>
      </c>
      <c r="I53" s="160">
        <v>65.44</v>
      </c>
      <c r="J53" s="335">
        <v>65.44</v>
      </c>
      <c r="K53" s="316">
        <f t="shared" si="0"/>
        <v>100</v>
      </c>
    </row>
    <row r="54" spans="1:11" s="15" customFormat="1" ht="57" x14ac:dyDescent="0.2">
      <c r="A54" s="18">
        <f t="shared" si="1"/>
        <v>39</v>
      </c>
      <c r="B54" s="10">
        <v>132575</v>
      </c>
      <c r="C54" s="43" t="s">
        <v>279</v>
      </c>
      <c r="D54" s="43" t="s">
        <v>124</v>
      </c>
      <c r="E54" s="44">
        <v>0</v>
      </c>
      <c r="F54" s="44">
        <v>20287</v>
      </c>
      <c r="G54" s="44">
        <v>0</v>
      </c>
      <c r="H54" s="13">
        <v>118</v>
      </c>
      <c r="I54" s="160">
        <v>5.8</v>
      </c>
      <c r="J54" s="335">
        <v>5.8</v>
      </c>
      <c r="K54" s="316">
        <f t="shared" si="0"/>
        <v>100</v>
      </c>
    </row>
    <row r="55" spans="1:11" s="15" customFormat="1" ht="71.25" x14ac:dyDescent="0.2">
      <c r="A55" s="18">
        <f t="shared" si="1"/>
        <v>40</v>
      </c>
      <c r="B55" s="10">
        <v>132697</v>
      </c>
      <c r="C55" s="43" t="s">
        <v>280</v>
      </c>
      <c r="D55" s="43" t="s">
        <v>124</v>
      </c>
      <c r="E55" s="44">
        <v>0</v>
      </c>
      <c r="F55" s="44">
        <v>10216</v>
      </c>
      <c r="G55" s="44">
        <v>0</v>
      </c>
      <c r="H55" s="13">
        <v>50</v>
      </c>
      <c r="I55" s="160">
        <v>2.92</v>
      </c>
      <c r="J55" s="335">
        <v>2.92</v>
      </c>
      <c r="K55" s="316">
        <f t="shared" si="0"/>
        <v>100</v>
      </c>
    </row>
    <row r="56" spans="1:11" s="15" customFormat="1" ht="71.25" x14ac:dyDescent="0.2">
      <c r="A56" s="18">
        <f t="shared" si="1"/>
        <v>41</v>
      </c>
      <c r="B56" s="10">
        <v>132713</v>
      </c>
      <c r="C56" s="43" t="s">
        <v>281</v>
      </c>
      <c r="D56" s="43" t="s">
        <v>124</v>
      </c>
      <c r="E56" s="44">
        <v>0</v>
      </c>
      <c r="F56" s="44">
        <v>45482</v>
      </c>
      <c r="G56" s="44">
        <v>0</v>
      </c>
      <c r="H56" s="13">
        <v>341</v>
      </c>
      <c r="I56" s="160">
        <v>12.99</v>
      </c>
      <c r="J56" s="335">
        <v>12.74</v>
      </c>
      <c r="K56" s="316">
        <f t="shared" si="0"/>
        <v>98.075442648190915</v>
      </c>
    </row>
    <row r="57" spans="1:11" s="15" customFormat="1" ht="71.25" x14ac:dyDescent="0.2">
      <c r="A57" s="18">
        <f t="shared" si="1"/>
        <v>42</v>
      </c>
      <c r="B57" s="10">
        <v>132714</v>
      </c>
      <c r="C57" s="43" t="s">
        <v>282</v>
      </c>
      <c r="D57" s="43" t="s">
        <v>124</v>
      </c>
      <c r="E57" s="44">
        <v>0</v>
      </c>
      <c r="F57" s="44">
        <v>216157</v>
      </c>
      <c r="G57" s="44">
        <v>0</v>
      </c>
      <c r="H57" s="13">
        <v>143</v>
      </c>
      <c r="I57" s="160">
        <v>65.55</v>
      </c>
      <c r="J57" s="335">
        <v>64.650000000000006</v>
      </c>
      <c r="K57" s="316">
        <f t="shared" si="0"/>
        <v>98.627002288329535</v>
      </c>
    </row>
    <row r="58" spans="1:11" s="15" customFormat="1" ht="71.25" x14ac:dyDescent="0.2">
      <c r="A58" s="18">
        <f t="shared" si="1"/>
        <v>43</v>
      </c>
      <c r="B58" s="10">
        <v>132718</v>
      </c>
      <c r="C58" s="43" t="s">
        <v>283</v>
      </c>
      <c r="D58" s="43" t="s">
        <v>124</v>
      </c>
      <c r="E58" s="44">
        <v>0</v>
      </c>
      <c r="F58" s="44">
        <v>67809</v>
      </c>
      <c r="G58" s="44">
        <v>0</v>
      </c>
      <c r="H58" s="13">
        <v>119</v>
      </c>
      <c r="I58" s="160">
        <v>19.79</v>
      </c>
      <c r="J58" s="335">
        <v>16.79</v>
      </c>
      <c r="K58" s="316">
        <f t="shared" si="0"/>
        <v>84.84082870136433</v>
      </c>
    </row>
    <row r="59" spans="1:11" s="15" customFormat="1" ht="57" x14ac:dyDescent="0.2">
      <c r="A59" s="18">
        <f t="shared" si="1"/>
        <v>44</v>
      </c>
      <c r="B59" s="10">
        <v>132723</v>
      </c>
      <c r="C59" s="43" t="s">
        <v>284</v>
      </c>
      <c r="D59" s="43" t="s">
        <v>124</v>
      </c>
      <c r="E59" s="44">
        <v>0</v>
      </c>
      <c r="F59" s="44">
        <v>5651</v>
      </c>
      <c r="G59" s="44">
        <v>0</v>
      </c>
      <c r="H59" s="13">
        <v>266</v>
      </c>
      <c r="I59" s="160">
        <v>1.6</v>
      </c>
      <c r="J59" s="335">
        <v>1.6</v>
      </c>
      <c r="K59" s="316">
        <f t="shared" si="0"/>
        <v>100</v>
      </c>
    </row>
    <row r="60" spans="1:11" s="15" customFormat="1" ht="57" x14ac:dyDescent="0.2">
      <c r="A60" s="18">
        <f t="shared" si="1"/>
        <v>45</v>
      </c>
      <c r="B60" s="10">
        <v>132809</v>
      </c>
      <c r="C60" s="43" t="s">
        <v>285</v>
      </c>
      <c r="D60" s="43" t="s">
        <v>124</v>
      </c>
      <c r="E60" s="44">
        <v>0</v>
      </c>
      <c r="F60" s="44">
        <v>19220</v>
      </c>
      <c r="G60" s="44">
        <v>0</v>
      </c>
      <c r="H60" s="13">
        <v>266</v>
      </c>
      <c r="I60" s="160">
        <v>5.49</v>
      </c>
      <c r="J60" s="335">
        <v>5.49</v>
      </c>
      <c r="K60" s="316">
        <f t="shared" si="0"/>
        <v>100</v>
      </c>
    </row>
    <row r="61" spans="1:11" s="15" customFormat="1" ht="57" x14ac:dyDescent="0.2">
      <c r="A61" s="18">
        <f t="shared" si="1"/>
        <v>46</v>
      </c>
      <c r="B61" s="10">
        <v>133192</v>
      </c>
      <c r="C61" s="43" t="s">
        <v>286</v>
      </c>
      <c r="D61" s="43" t="s">
        <v>124</v>
      </c>
      <c r="E61" s="44">
        <v>0</v>
      </c>
      <c r="F61" s="44">
        <v>93270</v>
      </c>
      <c r="G61" s="44">
        <v>93270</v>
      </c>
      <c r="H61" s="13">
        <v>198</v>
      </c>
      <c r="I61" s="160">
        <v>100</v>
      </c>
      <c r="J61" s="335">
        <v>27</v>
      </c>
      <c r="K61" s="316">
        <f t="shared" si="0"/>
        <v>27</v>
      </c>
    </row>
    <row r="62" spans="1:11" s="15" customFormat="1" ht="57" x14ac:dyDescent="0.2">
      <c r="A62" s="18">
        <f t="shared" si="1"/>
        <v>47</v>
      </c>
      <c r="B62" s="10">
        <v>133328</v>
      </c>
      <c r="C62" s="43" t="s">
        <v>287</v>
      </c>
      <c r="D62" s="43" t="s">
        <v>124</v>
      </c>
      <c r="E62" s="44">
        <v>0</v>
      </c>
      <c r="F62" s="44">
        <v>11625</v>
      </c>
      <c r="G62" s="44">
        <v>0</v>
      </c>
      <c r="H62" s="13">
        <v>52</v>
      </c>
      <c r="I62" s="160">
        <v>3.32</v>
      </c>
      <c r="J62" s="335">
        <v>3.18</v>
      </c>
      <c r="K62" s="316">
        <f t="shared" si="0"/>
        <v>95.783132530120497</v>
      </c>
    </row>
    <row r="63" spans="1:11" s="15" customFormat="1" ht="85.5" x14ac:dyDescent="0.2">
      <c r="A63" s="18">
        <f t="shared" si="1"/>
        <v>48</v>
      </c>
      <c r="B63" s="10">
        <v>133333</v>
      </c>
      <c r="C63" s="43" t="s">
        <v>288</v>
      </c>
      <c r="D63" s="43" t="s">
        <v>124</v>
      </c>
      <c r="E63" s="44">
        <v>0</v>
      </c>
      <c r="F63" s="44">
        <v>21352</v>
      </c>
      <c r="G63" s="44">
        <v>0</v>
      </c>
      <c r="H63" s="13">
        <v>230</v>
      </c>
      <c r="I63" s="160">
        <v>491</v>
      </c>
      <c r="J63" s="335">
        <v>4.91</v>
      </c>
      <c r="K63" s="316">
        <f t="shared" si="0"/>
        <v>1</v>
      </c>
    </row>
    <row r="64" spans="1:11" s="15" customFormat="1" ht="57" x14ac:dyDescent="0.2">
      <c r="A64" s="18">
        <f t="shared" si="1"/>
        <v>49</v>
      </c>
      <c r="B64" s="10">
        <v>133375</v>
      </c>
      <c r="C64" s="43" t="s">
        <v>289</v>
      </c>
      <c r="D64" s="43" t="s">
        <v>124</v>
      </c>
      <c r="E64" s="44">
        <v>0</v>
      </c>
      <c r="F64" s="44">
        <v>627849</v>
      </c>
      <c r="G64" s="44">
        <v>599824.19999999995</v>
      </c>
      <c r="H64" s="13">
        <v>431</v>
      </c>
      <c r="I64" s="160">
        <v>179.39</v>
      </c>
      <c r="J64" s="335">
        <v>179.39</v>
      </c>
      <c r="K64" s="316">
        <f t="shared" si="0"/>
        <v>100</v>
      </c>
    </row>
    <row r="65" spans="1:11" s="15" customFormat="1" ht="57" x14ac:dyDescent="0.2">
      <c r="A65" s="18">
        <f t="shared" si="1"/>
        <v>50</v>
      </c>
      <c r="B65" s="10">
        <v>133657</v>
      </c>
      <c r="C65" s="43" t="s">
        <v>290</v>
      </c>
      <c r="D65" s="43" t="s">
        <v>124</v>
      </c>
      <c r="E65" s="44">
        <v>0</v>
      </c>
      <c r="F65" s="44">
        <v>3028296</v>
      </c>
      <c r="G65" s="44">
        <v>0</v>
      </c>
      <c r="H65" s="13">
        <v>386</v>
      </c>
      <c r="I65" s="160">
        <v>383</v>
      </c>
      <c r="J65" s="335">
        <v>265.74</v>
      </c>
      <c r="K65" s="316">
        <f t="shared" si="0"/>
        <v>69.383812010443862</v>
      </c>
    </row>
    <row r="66" spans="1:11" s="15" customFormat="1" ht="57" x14ac:dyDescent="0.2">
      <c r="A66" s="18">
        <f t="shared" si="1"/>
        <v>51</v>
      </c>
      <c r="B66" s="10">
        <v>133663</v>
      </c>
      <c r="C66" s="43" t="s">
        <v>291</v>
      </c>
      <c r="D66" s="43" t="s">
        <v>124</v>
      </c>
      <c r="E66" s="44">
        <v>0</v>
      </c>
      <c r="F66" s="44">
        <v>1291800</v>
      </c>
      <c r="G66" s="44">
        <v>0</v>
      </c>
      <c r="H66" s="13">
        <v>294</v>
      </c>
      <c r="I66" s="160">
        <v>292</v>
      </c>
      <c r="J66" s="335">
        <v>74.739999999999995</v>
      </c>
      <c r="K66" s="316">
        <f t="shared" si="0"/>
        <v>25.595890410958905</v>
      </c>
    </row>
    <row r="67" spans="1:11" s="15" customFormat="1" ht="57" x14ac:dyDescent="0.2">
      <c r="A67" s="18">
        <f t="shared" si="1"/>
        <v>52</v>
      </c>
      <c r="B67" s="10">
        <v>133671</v>
      </c>
      <c r="C67" s="43" t="s">
        <v>292</v>
      </c>
      <c r="D67" s="43" t="s">
        <v>124</v>
      </c>
      <c r="E67" s="44">
        <v>0</v>
      </c>
      <c r="F67" s="44">
        <v>2894717</v>
      </c>
      <c r="G67" s="44">
        <v>0</v>
      </c>
      <c r="H67" s="13">
        <v>936</v>
      </c>
      <c r="I67" s="160">
        <v>927</v>
      </c>
      <c r="J67" s="335">
        <v>46.67</v>
      </c>
      <c r="K67" s="316">
        <f t="shared" si="0"/>
        <v>5.0345199568500538</v>
      </c>
    </row>
    <row r="68" spans="1:11" s="15" customFormat="1" ht="85.5" x14ac:dyDescent="0.2">
      <c r="A68" s="18">
        <f t="shared" si="1"/>
        <v>53</v>
      </c>
      <c r="B68" s="10">
        <v>137817</v>
      </c>
      <c r="C68" s="43" t="s">
        <v>293</v>
      </c>
      <c r="D68" s="43" t="s">
        <v>124</v>
      </c>
      <c r="E68" s="44">
        <v>0</v>
      </c>
      <c r="F68" s="44">
        <v>2025379</v>
      </c>
      <c r="G68" s="44">
        <v>0</v>
      </c>
      <c r="H68" s="13">
        <v>639</v>
      </c>
      <c r="I68" s="160">
        <v>578.67999999999995</v>
      </c>
      <c r="J68" s="335">
        <v>43.220000000000006</v>
      </c>
      <c r="K68" s="316">
        <f t="shared" si="0"/>
        <v>7.4687219188497984</v>
      </c>
    </row>
    <row r="69" spans="1:11" s="15" customFormat="1" ht="57" x14ac:dyDescent="0.2">
      <c r="A69" s="18">
        <f t="shared" si="1"/>
        <v>54</v>
      </c>
      <c r="B69" s="10">
        <v>138235</v>
      </c>
      <c r="C69" s="43" t="s">
        <v>294</v>
      </c>
      <c r="D69" s="43" t="s">
        <v>124</v>
      </c>
      <c r="E69" s="44">
        <v>0</v>
      </c>
      <c r="F69" s="44">
        <v>1670</v>
      </c>
      <c r="G69" s="44">
        <v>0</v>
      </c>
      <c r="H69" s="13">
        <v>44</v>
      </c>
      <c r="I69" s="160">
        <v>1</v>
      </c>
      <c r="J69" s="335">
        <v>1</v>
      </c>
      <c r="K69" s="316">
        <f t="shared" si="0"/>
        <v>100</v>
      </c>
    </row>
    <row r="70" spans="1:11" s="15" customFormat="1" ht="86.25" thickBot="1" x14ac:dyDescent="0.25">
      <c r="A70" s="18">
        <f t="shared" si="1"/>
        <v>55</v>
      </c>
      <c r="B70" s="167">
        <v>138241</v>
      </c>
      <c r="C70" s="168" t="s">
        <v>222</v>
      </c>
      <c r="D70" s="168" t="s">
        <v>124</v>
      </c>
      <c r="E70" s="169">
        <v>1792033</v>
      </c>
      <c r="F70" s="169">
        <v>9880</v>
      </c>
      <c r="G70" s="169">
        <v>9880</v>
      </c>
      <c r="H70" s="19">
        <v>512</v>
      </c>
      <c r="I70" s="204">
        <v>512</v>
      </c>
      <c r="J70" s="347">
        <v>512</v>
      </c>
      <c r="K70" s="316">
        <f t="shared" si="0"/>
        <v>100</v>
      </c>
    </row>
    <row r="71" spans="1:11" s="17" customFormat="1" ht="15.75" thickBot="1" x14ac:dyDescent="0.3">
      <c r="A71" s="191"/>
      <c r="B71" s="192"/>
      <c r="C71" s="178"/>
      <c r="D71" s="192"/>
      <c r="E71" s="193">
        <f>SUM(E20:E70)</f>
        <v>17328000</v>
      </c>
      <c r="F71" s="193">
        <f>SUM(F20:F70)</f>
        <v>17946058</v>
      </c>
      <c r="G71" s="193">
        <f>SUM(G20:G70)</f>
        <v>2970776.59</v>
      </c>
      <c r="H71" s="16"/>
      <c r="I71" s="330"/>
      <c r="J71" s="348">
        <f>SUM(J20:J70)</f>
        <v>5108.08</v>
      </c>
      <c r="K71" s="350"/>
    </row>
    <row r="72" spans="1:11" s="15" customFormat="1" ht="15" x14ac:dyDescent="0.25">
      <c r="A72" s="170" t="s">
        <v>223</v>
      </c>
      <c r="B72" s="171"/>
      <c r="C72" s="182"/>
      <c r="D72" s="171"/>
      <c r="E72" s="171"/>
      <c r="F72" s="171"/>
      <c r="G72" s="171"/>
      <c r="H72" s="104"/>
      <c r="I72" s="332"/>
      <c r="J72" s="339"/>
      <c r="K72" s="316"/>
    </row>
    <row r="73" spans="1:11" s="15" customFormat="1" ht="114" x14ac:dyDescent="0.2">
      <c r="A73" s="18">
        <v>56</v>
      </c>
      <c r="B73" s="10">
        <v>131282</v>
      </c>
      <c r="C73" s="43" t="s">
        <v>224</v>
      </c>
      <c r="D73" s="43" t="s">
        <v>124</v>
      </c>
      <c r="E73" s="44">
        <v>15930</v>
      </c>
      <c r="F73" s="44">
        <v>15930</v>
      </c>
      <c r="G73" s="44">
        <v>15929.14</v>
      </c>
      <c r="H73" s="13">
        <v>1500</v>
      </c>
      <c r="I73" s="160">
        <v>1</v>
      </c>
      <c r="J73" s="335">
        <v>1</v>
      </c>
      <c r="K73" s="316">
        <f t="shared" si="0"/>
        <v>100</v>
      </c>
    </row>
    <row r="74" spans="1:11" s="15" customFormat="1" ht="71.25" x14ac:dyDescent="0.2">
      <c r="A74" s="18">
        <v>57</v>
      </c>
      <c r="B74" s="10">
        <v>131290</v>
      </c>
      <c r="C74" s="43" t="s">
        <v>225</v>
      </c>
      <c r="D74" s="43" t="s">
        <v>124</v>
      </c>
      <c r="E74" s="44">
        <v>9150</v>
      </c>
      <c r="F74" s="44">
        <v>9150</v>
      </c>
      <c r="G74" s="44">
        <v>9150</v>
      </c>
      <c r="H74" s="13">
        <v>553</v>
      </c>
      <c r="I74" s="160">
        <v>1</v>
      </c>
      <c r="J74" s="335">
        <v>1</v>
      </c>
      <c r="K74" s="316">
        <f t="shared" si="0"/>
        <v>100</v>
      </c>
    </row>
    <row r="75" spans="1:11" s="15" customFormat="1" ht="57.75" thickBot="1" x14ac:dyDescent="0.25">
      <c r="A75" s="166">
        <v>58</v>
      </c>
      <c r="B75" s="167">
        <v>132696</v>
      </c>
      <c r="C75" s="168" t="s">
        <v>226</v>
      </c>
      <c r="D75" s="168" t="s">
        <v>124</v>
      </c>
      <c r="E75" s="169">
        <v>18133</v>
      </c>
      <c r="F75" s="169">
        <v>18133</v>
      </c>
      <c r="G75" s="169">
        <v>0</v>
      </c>
      <c r="H75" s="19">
        <v>66</v>
      </c>
      <c r="I75" s="204">
        <v>5</v>
      </c>
      <c r="J75" s="347">
        <v>5</v>
      </c>
      <c r="K75" s="316">
        <f t="shared" si="0"/>
        <v>100</v>
      </c>
    </row>
    <row r="76" spans="1:11" s="17" customFormat="1" ht="15.75" thickBot="1" x14ac:dyDescent="0.3">
      <c r="A76" s="191"/>
      <c r="B76" s="192"/>
      <c r="C76" s="178"/>
      <c r="D76" s="192"/>
      <c r="E76" s="193">
        <f t="shared" ref="E76:G76" si="2">SUM(E73:E75)</f>
        <v>43213</v>
      </c>
      <c r="F76" s="193">
        <f t="shared" si="2"/>
        <v>43213</v>
      </c>
      <c r="G76" s="193">
        <f t="shared" si="2"/>
        <v>25079.14</v>
      </c>
      <c r="H76" s="16"/>
      <c r="I76" s="330"/>
      <c r="J76" s="349">
        <f>SUM(J73:J75)</f>
        <v>7</v>
      </c>
      <c r="K76" s="350"/>
    </row>
    <row r="77" spans="1:11" s="15" customFormat="1" ht="15" x14ac:dyDescent="0.25">
      <c r="A77" s="170" t="s">
        <v>227</v>
      </c>
      <c r="B77" s="171"/>
      <c r="C77" s="182"/>
      <c r="D77" s="171"/>
      <c r="E77" s="171"/>
      <c r="F77" s="171"/>
      <c r="G77" s="171"/>
      <c r="H77" s="104"/>
      <c r="I77" s="332"/>
      <c r="J77" s="339"/>
      <c r="K77" s="316"/>
    </row>
    <row r="78" spans="1:11" s="15" customFormat="1" ht="85.5" x14ac:dyDescent="0.2">
      <c r="A78" s="18">
        <v>59</v>
      </c>
      <c r="B78" s="10">
        <v>131340</v>
      </c>
      <c r="C78" s="43" t="s">
        <v>228</v>
      </c>
      <c r="D78" s="43" t="s">
        <v>124</v>
      </c>
      <c r="E78" s="44">
        <v>72540</v>
      </c>
      <c r="F78" s="44">
        <v>72540</v>
      </c>
      <c r="G78" s="44">
        <v>1867.08</v>
      </c>
      <c r="H78" s="13">
        <v>257</v>
      </c>
      <c r="I78" s="160">
        <v>21</v>
      </c>
      <c r="J78" s="335">
        <v>21</v>
      </c>
      <c r="K78" s="316">
        <f t="shared" si="0"/>
        <v>100</v>
      </c>
    </row>
    <row r="79" spans="1:11" s="15" customFormat="1" ht="86.25" thickBot="1" x14ac:dyDescent="0.25">
      <c r="A79" s="166">
        <v>60</v>
      </c>
      <c r="B79" s="167">
        <v>132818</v>
      </c>
      <c r="C79" s="168" t="s">
        <v>229</v>
      </c>
      <c r="D79" s="168" t="s">
        <v>124</v>
      </c>
      <c r="E79" s="169">
        <v>1616160</v>
      </c>
      <c r="F79" s="169">
        <v>1082788</v>
      </c>
      <c r="G79" s="169">
        <v>914320.41</v>
      </c>
      <c r="H79" s="19">
        <v>461</v>
      </c>
      <c r="I79" s="204">
        <v>461</v>
      </c>
      <c r="J79" s="347">
        <v>423.30000000000007</v>
      </c>
      <c r="K79" s="316">
        <f t="shared" si="0"/>
        <v>91.822125813449034</v>
      </c>
    </row>
    <row r="80" spans="1:11" s="17" customFormat="1" ht="15.75" thickBot="1" x14ac:dyDescent="0.3">
      <c r="A80" s="191"/>
      <c r="B80" s="192"/>
      <c r="C80" s="178"/>
      <c r="D80" s="192"/>
      <c r="E80" s="193">
        <f>SUM(E78:E79)</f>
        <v>1688700</v>
      </c>
      <c r="F80" s="193">
        <f>SUM(F78:F79)</f>
        <v>1155328</v>
      </c>
      <c r="G80" s="193">
        <f>SUM(G78:G79)</f>
        <v>916187.49</v>
      </c>
      <c r="H80" s="16"/>
      <c r="I80" s="330"/>
      <c r="J80" s="348">
        <f>SUM(J78:J79)</f>
        <v>444.30000000000007</v>
      </c>
      <c r="K80" s="350"/>
    </row>
    <row r="81" spans="1:11" s="15" customFormat="1" ht="15" x14ac:dyDescent="0.25">
      <c r="A81" s="170" t="s">
        <v>230</v>
      </c>
      <c r="B81" s="171"/>
      <c r="C81" s="182"/>
      <c r="D81" s="171"/>
      <c r="E81" s="171"/>
      <c r="F81" s="171"/>
      <c r="G81" s="171"/>
      <c r="H81" s="104"/>
      <c r="I81" s="332"/>
      <c r="J81" s="339"/>
      <c r="K81" s="316"/>
    </row>
    <row r="82" spans="1:11" s="15" customFormat="1" ht="57.75" thickBot="1" x14ac:dyDescent="0.25">
      <c r="A82" s="18">
        <v>61</v>
      </c>
      <c r="B82" s="10">
        <v>150515</v>
      </c>
      <c r="C82" s="43" t="s">
        <v>232</v>
      </c>
      <c r="D82" s="43" t="s">
        <v>124</v>
      </c>
      <c r="E82" s="44">
        <v>0</v>
      </c>
      <c r="F82" s="44">
        <v>3152049</v>
      </c>
      <c r="G82" s="44">
        <v>2071381.48</v>
      </c>
      <c r="H82" s="13">
        <v>704</v>
      </c>
      <c r="I82" s="160">
        <v>704</v>
      </c>
      <c r="J82" s="347">
        <v>156.27000000000001</v>
      </c>
      <c r="K82" s="316">
        <f t="shared" si="0"/>
        <v>22.197443181818183</v>
      </c>
    </row>
    <row r="83" spans="1:11" s="17" customFormat="1" ht="15.75" thickBot="1" x14ac:dyDescent="0.3">
      <c r="A83" s="191"/>
      <c r="B83" s="192"/>
      <c r="C83" s="178"/>
      <c r="D83" s="192"/>
      <c r="E83" s="193">
        <f>SUM(E82:E82)</f>
        <v>0</v>
      </c>
      <c r="F83" s="193">
        <f>SUM(F82:F82)</f>
        <v>3152049</v>
      </c>
      <c r="G83" s="193">
        <f>SUM(G82:G82)</f>
        <v>2071381.48</v>
      </c>
      <c r="H83" s="16"/>
      <c r="I83" s="330"/>
      <c r="J83" s="348">
        <f>SUM(J82)</f>
        <v>156.27000000000001</v>
      </c>
      <c r="K83" s="350"/>
    </row>
    <row r="84" spans="1:11" s="15" customFormat="1" ht="15" x14ac:dyDescent="0.25">
      <c r="A84" s="170" t="s">
        <v>230</v>
      </c>
      <c r="B84" s="171"/>
      <c r="C84" s="182"/>
      <c r="D84" s="171"/>
      <c r="E84" s="171"/>
      <c r="F84" s="171"/>
      <c r="G84" s="171"/>
      <c r="H84" s="104"/>
      <c r="I84" s="332"/>
      <c r="J84" s="339"/>
      <c r="K84" s="316"/>
    </row>
    <row r="85" spans="1:11" s="15" customFormat="1" ht="42.75" x14ac:dyDescent="0.2">
      <c r="A85" s="18">
        <v>62</v>
      </c>
      <c r="B85" s="10">
        <v>33423</v>
      </c>
      <c r="C85" s="43" t="s">
        <v>388</v>
      </c>
      <c r="D85" s="43" t="s">
        <v>124</v>
      </c>
      <c r="E85" s="44">
        <v>0</v>
      </c>
      <c r="F85" s="44">
        <v>3529442</v>
      </c>
      <c r="G85" s="44">
        <v>0</v>
      </c>
      <c r="H85" s="13">
        <v>1000</v>
      </c>
      <c r="I85" s="160">
        <v>711.96</v>
      </c>
      <c r="J85" s="335">
        <v>227.83</v>
      </c>
      <c r="K85" s="316">
        <f t="shared" ref="K85:K96" si="3">J85/I85*100</f>
        <v>32.000393280521379</v>
      </c>
    </row>
    <row r="86" spans="1:11" s="15" customFormat="1" ht="42.75" x14ac:dyDescent="0.2">
      <c r="A86" s="18">
        <v>63</v>
      </c>
      <c r="B86" s="10">
        <v>92603</v>
      </c>
      <c r="C86" s="43" t="s">
        <v>390</v>
      </c>
      <c r="D86" s="43" t="s">
        <v>124</v>
      </c>
      <c r="E86" s="44">
        <v>0</v>
      </c>
      <c r="F86" s="44">
        <v>535379</v>
      </c>
      <c r="G86" s="44">
        <v>533142.23</v>
      </c>
      <c r="H86" s="13">
        <v>295</v>
      </c>
      <c r="I86" s="160">
        <v>153</v>
      </c>
      <c r="J86" s="335">
        <v>153</v>
      </c>
      <c r="K86" s="316">
        <f t="shared" si="3"/>
        <v>100</v>
      </c>
    </row>
    <row r="87" spans="1:11" s="15" customFormat="1" ht="43.5" thickBot="1" x14ac:dyDescent="0.25">
      <c r="A87" s="166">
        <v>64</v>
      </c>
      <c r="B87" s="167">
        <v>92902</v>
      </c>
      <c r="C87" s="168" t="s">
        <v>391</v>
      </c>
      <c r="D87" s="168" t="s">
        <v>124</v>
      </c>
      <c r="E87" s="169">
        <v>0</v>
      </c>
      <c r="F87" s="169">
        <v>154492</v>
      </c>
      <c r="G87" s="169">
        <v>154491.06</v>
      </c>
      <c r="H87" s="19">
        <v>1535</v>
      </c>
      <c r="I87" s="204">
        <v>44</v>
      </c>
      <c r="J87" s="347">
        <v>44</v>
      </c>
      <c r="K87" s="316">
        <f t="shared" si="3"/>
        <v>100</v>
      </c>
    </row>
    <row r="88" spans="1:11" s="15" customFormat="1" ht="15.75" thickBot="1" x14ac:dyDescent="0.25">
      <c r="A88" s="184"/>
      <c r="B88" s="185"/>
      <c r="C88" s="186"/>
      <c r="D88" s="185"/>
      <c r="E88" s="179">
        <f>SUM(E85:E87)</f>
        <v>0</v>
      </c>
      <c r="F88" s="179">
        <f>SUM(F85:F87)</f>
        <v>4219313</v>
      </c>
      <c r="G88" s="179">
        <f>SUM(G85:G87)</f>
        <v>687633.29</v>
      </c>
      <c r="H88" s="149"/>
      <c r="I88" s="301"/>
      <c r="J88" s="348">
        <f>SUM(J85:J87)</f>
        <v>424.83000000000004</v>
      </c>
      <c r="K88" s="350"/>
    </row>
    <row r="89" spans="1:11" s="15" customFormat="1" ht="15" x14ac:dyDescent="0.25">
      <c r="A89" s="170" t="s">
        <v>243</v>
      </c>
      <c r="B89" s="171"/>
      <c r="C89" s="182"/>
      <c r="D89" s="171"/>
      <c r="E89" s="171"/>
      <c r="F89" s="171"/>
      <c r="G89" s="171"/>
      <c r="H89" s="104"/>
      <c r="I89" s="332"/>
      <c r="J89" s="339"/>
      <c r="K89" s="316"/>
    </row>
    <row r="90" spans="1:11" s="15" customFormat="1" ht="57.75" thickBot="1" x14ac:dyDescent="0.25">
      <c r="A90" s="166">
        <v>65</v>
      </c>
      <c r="B90" s="167">
        <v>150509</v>
      </c>
      <c r="C90" s="168" t="s">
        <v>244</v>
      </c>
      <c r="D90" s="168" t="s">
        <v>124</v>
      </c>
      <c r="E90" s="169">
        <v>0</v>
      </c>
      <c r="F90" s="169">
        <v>2336774</v>
      </c>
      <c r="G90" s="169">
        <v>1462080.1</v>
      </c>
      <c r="H90" s="19">
        <v>594</v>
      </c>
      <c r="I90" s="204">
        <v>594</v>
      </c>
      <c r="J90" s="347">
        <v>132.65</v>
      </c>
      <c r="K90" s="316">
        <f t="shared" si="3"/>
        <v>22.331649831649834</v>
      </c>
    </row>
    <row r="91" spans="1:11" s="15" customFormat="1" ht="15.75" thickBot="1" x14ac:dyDescent="0.3">
      <c r="A91" s="176"/>
      <c r="B91" s="177"/>
      <c r="C91" s="178"/>
      <c r="D91" s="177"/>
      <c r="E91" s="179">
        <v>0</v>
      </c>
      <c r="F91" s="179">
        <f>SUM(F90)</f>
        <v>2336774</v>
      </c>
      <c r="G91" s="179">
        <f>SUM(G90)</f>
        <v>1462080.1</v>
      </c>
      <c r="H91" s="149"/>
      <c r="I91" s="301"/>
      <c r="J91" s="348">
        <f>SUM(J90)</f>
        <v>132.65</v>
      </c>
      <c r="K91" s="350"/>
    </row>
    <row r="92" spans="1:11" s="15" customFormat="1" ht="15" x14ac:dyDescent="0.25">
      <c r="A92" s="170" t="s">
        <v>392</v>
      </c>
      <c r="B92" s="171"/>
      <c r="C92" s="172"/>
      <c r="D92" s="172"/>
      <c r="E92" s="173"/>
      <c r="F92" s="173"/>
      <c r="G92" s="173"/>
      <c r="H92" s="151"/>
      <c r="I92" s="307"/>
      <c r="J92" s="339"/>
      <c r="K92" s="316"/>
    </row>
    <row r="93" spans="1:11" s="15" customFormat="1" ht="28.5" x14ac:dyDescent="0.2">
      <c r="A93" s="18">
        <v>66</v>
      </c>
      <c r="B93" s="10">
        <v>209397</v>
      </c>
      <c r="C93" s="43" t="s">
        <v>394</v>
      </c>
      <c r="D93" s="43" t="s">
        <v>124</v>
      </c>
      <c r="E93" s="44">
        <v>0</v>
      </c>
      <c r="F93" s="44">
        <v>417672</v>
      </c>
      <c r="G93" s="44">
        <v>0</v>
      </c>
      <c r="H93" s="13">
        <v>639</v>
      </c>
      <c r="I93" s="160">
        <v>119.33</v>
      </c>
      <c r="J93" s="335">
        <v>36.58</v>
      </c>
      <c r="K93" s="316">
        <f t="shared" si="3"/>
        <v>30.654487555518312</v>
      </c>
    </row>
    <row r="94" spans="1:11" s="15" customFormat="1" ht="42.75" x14ac:dyDescent="0.2">
      <c r="A94" s="18">
        <f t="shared" ref="A94:A96" si="4">A93+1</f>
        <v>67</v>
      </c>
      <c r="B94" s="10">
        <v>209398</v>
      </c>
      <c r="C94" s="43" t="s">
        <v>395</v>
      </c>
      <c r="D94" s="43" t="s">
        <v>124</v>
      </c>
      <c r="E94" s="44">
        <v>0</v>
      </c>
      <c r="F94" s="44">
        <v>660676</v>
      </c>
      <c r="G94" s="44">
        <v>0</v>
      </c>
      <c r="H94" s="13">
        <v>1055</v>
      </c>
      <c r="I94" s="160">
        <v>188.77</v>
      </c>
      <c r="J94" s="335">
        <v>4.1500000000000004</v>
      </c>
      <c r="K94" s="316">
        <f t="shared" si="3"/>
        <v>2.1984425491338664</v>
      </c>
    </row>
    <row r="95" spans="1:11" s="15" customFormat="1" ht="42.75" x14ac:dyDescent="0.2">
      <c r="A95" s="18">
        <f t="shared" si="4"/>
        <v>68</v>
      </c>
      <c r="B95" s="10">
        <v>209399</v>
      </c>
      <c r="C95" s="43" t="s">
        <v>396</v>
      </c>
      <c r="D95" s="43" t="s">
        <v>124</v>
      </c>
      <c r="E95" s="44">
        <v>0</v>
      </c>
      <c r="F95" s="44">
        <v>510594</v>
      </c>
      <c r="G95" s="44">
        <v>0</v>
      </c>
      <c r="H95" s="13">
        <v>993</v>
      </c>
      <c r="I95" s="160">
        <v>145.88</v>
      </c>
      <c r="J95" s="335">
        <v>0.77</v>
      </c>
      <c r="K95" s="316">
        <f t="shared" si="3"/>
        <v>0.52783109404990403</v>
      </c>
    </row>
    <row r="96" spans="1:11" s="15" customFormat="1" ht="42.75" x14ac:dyDescent="0.2">
      <c r="A96" s="18">
        <f t="shared" si="4"/>
        <v>69</v>
      </c>
      <c r="B96" s="10">
        <v>209400</v>
      </c>
      <c r="C96" s="43" t="s">
        <v>406</v>
      </c>
      <c r="D96" s="43" t="s">
        <v>124</v>
      </c>
      <c r="E96" s="44">
        <v>0</v>
      </c>
      <c r="F96" s="44">
        <v>2711713</v>
      </c>
      <c r="G96" s="44">
        <v>0</v>
      </c>
      <c r="H96" s="13">
        <v>1177</v>
      </c>
      <c r="I96" s="160">
        <v>207.56</v>
      </c>
      <c r="J96" s="335">
        <v>42.44</v>
      </c>
      <c r="K96" s="316">
        <f t="shared" si="3"/>
        <v>20.447099633840814</v>
      </c>
    </row>
    <row r="97" spans="1:11" ht="15.75" thickBot="1" x14ac:dyDescent="0.3">
      <c r="A97" s="137"/>
      <c r="B97" s="152"/>
      <c r="C97" s="138"/>
      <c r="D97" s="162"/>
      <c r="E97" s="139">
        <f t="shared" ref="E97:J97" si="5">SUM(E93:E96)</f>
        <v>0</v>
      </c>
      <c r="F97" s="139">
        <f t="shared" si="5"/>
        <v>4300655</v>
      </c>
      <c r="G97" s="163">
        <f t="shared" si="5"/>
        <v>0</v>
      </c>
      <c r="H97" s="164">
        <f t="shared" si="5"/>
        <v>3864</v>
      </c>
      <c r="I97" s="333">
        <f t="shared" si="5"/>
        <v>661.54</v>
      </c>
      <c r="J97" s="344">
        <f t="shared" si="5"/>
        <v>83.94</v>
      </c>
      <c r="K97" s="316"/>
    </row>
    <row r="98" spans="1:11" s="15" customFormat="1" ht="28.5" customHeight="1" thickBot="1" x14ac:dyDescent="0.25">
      <c r="A98" s="455"/>
      <c r="B98" s="456"/>
      <c r="C98" s="456"/>
      <c r="D98" s="456"/>
      <c r="E98" s="52">
        <f>+E97+E91+E88+E83+E80+E71+E18+E14+E11</f>
        <v>22092180</v>
      </c>
      <c r="F98" s="52">
        <f>+F97+F91+F88+F83+F80+F71+F18+F14+F11</f>
        <v>39068029</v>
      </c>
      <c r="G98" s="52">
        <f>+G97+G91+G88+G83+G80+G71+G18+G14+G11</f>
        <v>12084199.73</v>
      </c>
      <c r="H98" s="53"/>
      <c r="I98" s="334"/>
      <c r="J98" s="336"/>
      <c r="K98" s="337"/>
    </row>
    <row r="99" spans="1:11" s="15" customFormat="1" x14ac:dyDescent="0.2">
      <c r="C99" s="55"/>
      <c r="H99" s="56"/>
      <c r="I99" s="56"/>
      <c r="J99" s="55"/>
      <c r="K99" s="55"/>
    </row>
  </sheetData>
  <mergeCells count="18">
    <mergeCell ref="A1:I1"/>
    <mergeCell ref="A2:I2"/>
    <mergeCell ref="A3:I3"/>
    <mergeCell ref="A4:I4"/>
    <mergeCell ref="A6:A8"/>
    <mergeCell ref="B6:B8"/>
    <mergeCell ref="C6:C8"/>
    <mergeCell ref="D6:D8"/>
    <mergeCell ref="E6:G6"/>
    <mergeCell ref="H6:I6"/>
    <mergeCell ref="A98:D98"/>
    <mergeCell ref="J6:J8"/>
    <mergeCell ref="K6:K8"/>
    <mergeCell ref="E7:E8"/>
    <mergeCell ref="F7:F8"/>
    <mergeCell ref="G7:G8"/>
    <mergeCell ref="H7:H8"/>
    <mergeCell ref="I7:I8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K88"/>
  <sheetViews>
    <sheetView topLeftCell="A37" zoomScale="85" zoomScaleNormal="85" workbookViewId="0">
      <selection activeCell="J11" sqref="J11"/>
    </sheetView>
  </sheetViews>
  <sheetFormatPr baseColWidth="10" defaultRowHeight="14.25" x14ac:dyDescent="0.2"/>
  <cols>
    <col min="1" max="2" width="11.42578125" style="6"/>
    <col min="3" max="3" width="44.28515625" style="7" customWidth="1"/>
    <col min="4" max="4" width="14.7109375" style="6" customWidth="1"/>
    <col min="5" max="5" width="24.7109375" style="8" customWidth="1"/>
    <col min="6" max="6" width="26.28515625" style="8" customWidth="1"/>
    <col min="7" max="7" width="27.42578125" style="8" customWidth="1"/>
    <col min="8" max="8" width="15.140625" style="9" customWidth="1"/>
    <col min="9" max="9" width="14.140625" style="9" customWidth="1"/>
    <col min="10" max="10" width="14.140625" style="308" bestFit="1" customWidth="1"/>
    <col min="11" max="11" width="15.5703125" style="308" customWidth="1"/>
    <col min="12" max="16384" width="11.42578125" style="4"/>
  </cols>
  <sheetData>
    <row r="1" spans="1:11" ht="15" x14ac:dyDescent="0.25">
      <c r="A1" s="449" t="s">
        <v>266</v>
      </c>
      <c r="B1" s="449"/>
      <c r="C1" s="449"/>
      <c r="D1" s="449"/>
      <c r="E1" s="449"/>
      <c r="F1" s="449"/>
      <c r="G1" s="449"/>
      <c r="H1" s="449"/>
      <c r="I1" s="449"/>
    </row>
    <row r="2" spans="1:11" ht="15" x14ac:dyDescent="0.25">
      <c r="A2" s="449" t="s">
        <v>267</v>
      </c>
      <c r="B2" s="449"/>
      <c r="C2" s="449"/>
      <c r="D2" s="449"/>
      <c r="E2" s="449"/>
      <c r="F2" s="449"/>
      <c r="G2" s="449"/>
      <c r="H2" s="449"/>
      <c r="I2" s="449"/>
    </row>
    <row r="3" spans="1:11" ht="15" x14ac:dyDescent="0.25">
      <c r="A3" s="449" t="s">
        <v>301</v>
      </c>
      <c r="B3" s="449"/>
      <c r="C3" s="449"/>
      <c r="D3" s="449"/>
      <c r="E3" s="449"/>
      <c r="F3" s="449"/>
      <c r="G3" s="449"/>
      <c r="H3" s="449"/>
      <c r="I3" s="449"/>
    </row>
    <row r="4" spans="1:11" ht="15" x14ac:dyDescent="0.25">
      <c r="A4" s="5"/>
      <c r="B4" s="5"/>
      <c r="C4" s="5"/>
      <c r="D4" s="5"/>
      <c r="E4" s="5"/>
      <c r="F4" s="5"/>
      <c r="G4" s="5"/>
      <c r="H4" s="5"/>
      <c r="I4" s="5"/>
    </row>
    <row r="5" spans="1:11" ht="15.75" thickBot="1" x14ac:dyDescent="0.25">
      <c r="A5" s="471" t="s">
        <v>432</v>
      </c>
      <c r="B5" s="471"/>
    </row>
    <row r="6" spans="1:11" ht="15" customHeight="1" x14ac:dyDescent="0.2">
      <c r="A6" s="516" t="s">
        <v>2</v>
      </c>
      <c r="B6" s="519" t="s">
        <v>3</v>
      </c>
      <c r="C6" s="522" t="s">
        <v>4</v>
      </c>
      <c r="D6" s="522" t="s">
        <v>5</v>
      </c>
      <c r="E6" s="525" t="s">
        <v>6</v>
      </c>
      <c r="F6" s="525"/>
      <c r="G6" s="525"/>
      <c r="H6" s="519" t="s">
        <v>7</v>
      </c>
      <c r="I6" s="526"/>
      <c r="J6" s="496" t="s">
        <v>10</v>
      </c>
      <c r="K6" s="505" t="s">
        <v>439</v>
      </c>
    </row>
    <row r="7" spans="1:11" ht="12" customHeight="1" x14ac:dyDescent="0.2">
      <c r="A7" s="517"/>
      <c r="B7" s="520"/>
      <c r="C7" s="523"/>
      <c r="D7" s="523"/>
      <c r="E7" s="508" t="s">
        <v>8</v>
      </c>
      <c r="F7" s="508" t="s">
        <v>9</v>
      </c>
      <c r="G7" s="510" t="s">
        <v>300</v>
      </c>
      <c r="H7" s="512" t="s">
        <v>8</v>
      </c>
      <c r="I7" s="514" t="s">
        <v>9</v>
      </c>
      <c r="J7" s="497"/>
      <c r="K7" s="506"/>
    </row>
    <row r="8" spans="1:11" ht="43.5" customHeight="1" thickBot="1" x14ac:dyDescent="0.25">
      <c r="A8" s="518"/>
      <c r="B8" s="521"/>
      <c r="C8" s="524"/>
      <c r="D8" s="524"/>
      <c r="E8" s="509"/>
      <c r="F8" s="509"/>
      <c r="G8" s="511"/>
      <c r="H8" s="513"/>
      <c r="I8" s="515"/>
      <c r="J8" s="498"/>
      <c r="K8" s="507"/>
    </row>
    <row r="9" spans="1:11" s="17" customFormat="1" ht="24" customHeight="1" thickBot="1" x14ac:dyDescent="0.3">
      <c r="A9" s="297" t="s">
        <v>71</v>
      </c>
      <c r="B9" s="178"/>
      <c r="C9" s="211"/>
      <c r="D9" s="178"/>
      <c r="E9" s="212"/>
      <c r="F9" s="212"/>
      <c r="G9" s="212"/>
      <c r="H9" s="16"/>
      <c r="I9" s="16"/>
      <c r="J9" s="328"/>
      <c r="K9" s="329"/>
    </row>
    <row r="10" spans="1:11" s="15" customFormat="1" ht="42.75" x14ac:dyDescent="0.2">
      <c r="A10" s="286">
        <v>1</v>
      </c>
      <c r="B10" s="287">
        <v>99889</v>
      </c>
      <c r="C10" s="288" t="s">
        <v>304</v>
      </c>
      <c r="D10" s="287" t="s">
        <v>1</v>
      </c>
      <c r="E10" s="289">
        <v>3000000</v>
      </c>
      <c r="F10" s="289">
        <v>44448634</v>
      </c>
      <c r="G10" s="289">
        <v>15407947.48</v>
      </c>
      <c r="H10" s="290">
        <v>0.26</v>
      </c>
      <c r="I10" s="298">
        <v>1.2</v>
      </c>
      <c r="J10" s="311">
        <v>1.2</v>
      </c>
      <c r="K10" s="312">
        <f>J10*100/I10</f>
        <v>100</v>
      </c>
    </row>
    <row r="11" spans="1:11" s="15" customFormat="1" ht="60" customHeight="1" thickBot="1" x14ac:dyDescent="0.25">
      <c r="A11" s="291">
        <v>2</v>
      </c>
      <c r="B11" s="292">
        <v>118776</v>
      </c>
      <c r="C11" s="293" t="s">
        <v>379</v>
      </c>
      <c r="D11" s="292" t="s">
        <v>1</v>
      </c>
      <c r="E11" s="294">
        <v>0</v>
      </c>
      <c r="F11" s="294">
        <v>3280306</v>
      </c>
      <c r="G11" s="294">
        <v>3280305.05</v>
      </c>
      <c r="H11" s="295">
        <v>0.09</v>
      </c>
      <c r="I11" s="299">
        <v>0.09</v>
      </c>
      <c r="J11" s="313">
        <v>0.09</v>
      </c>
      <c r="K11" s="314">
        <f t="shared" ref="K11:K14" si="0">J11*100/I11</f>
        <v>100</v>
      </c>
    </row>
    <row r="12" spans="1:11" s="17" customFormat="1" ht="15.75" thickBot="1" x14ac:dyDescent="0.3">
      <c r="A12" s="296"/>
      <c r="B12" s="273"/>
      <c r="C12" s="274"/>
      <c r="D12" s="273"/>
      <c r="E12" s="275">
        <f>SUM(E10:E11)</f>
        <v>3000000</v>
      </c>
      <c r="F12" s="275">
        <f>SUM(F10:F11)</f>
        <v>47728940</v>
      </c>
      <c r="G12" s="275">
        <f>SUM(G10:G11)</f>
        <v>18688252.530000001</v>
      </c>
      <c r="H12" s="276"/>
      <c r="I12" s="300"/>
      <c r="J12" s="315">
        <f>SUM(J10:J11)</f>
        <v>1.29</v>
      </c>
      <c r="K12" s="314"/>
    </row>
    <row r="13" spans="1:11" s="17" customFormat="1" ht="15.75" thickBot="1" x14ac:dyDescent="0.3">
      <c r="A13" s="297" t="s">
        <v>18</v>
      </c>
      <c r="B13" s="178"/>
      <c r="C13" s="211"/>
      <c r="D13" s="178"/>
      <c r="E13" s="212"/>
      <c r="F13" s="212"/>
      <c r="G13" s="212"/>
      <c r="H13" s="16"/>
      <c r="I13" s="301"/>
      <c r="J13" s="313"/>
      <c r="K13" s="133"/>
    </row>
    <row r="14" spans="1:11" s="15" customFormat="1" ht="57.75" thickBot="1" x14ac:dyDescent="0.25">
      <c r="A14" s="282">
        <v>3</v>
      </c>
      <c r="B14" s="186">
        <v>156726</v>
      </c>
      <c r="C14" s="283" t="s">
        <v>307</v>
      </c>
      <c r="D14" s="186" t="s">
        <v>1</v>
      </c>
      <c r="E14" s="284">
        <v>11000000</v>
      </c>
      <c r="F14" s="284">
        <v>14481905</v>
      </c>
      <c r="G14" s="284">
        <v>14481904.32</v>
      </c>
      <c r="H14" s="285">
        <v>0.39</v>
      </c>
      <c r="I14" s="302">
        <v>0.51</v>
      </c>
      <c r="J14" s="313">
        <v>0.51</v>
      </c>
      <c r="K14" s="314">
        <f t="shared" si="0"/>
        <v>100</v>
      </c>
    </row>
    <row r="15" spans="1:11" s="17" customFormat="1" ht="15.75" thickBot="1" x14ac:dyDescent="0.3">
      <c r="A15" s="277"/>
      <c r="B15" s="278"/>
      <c r="C15" s="279"/>
      <c r="D15" s="278"/>
      <c r="E15" s="280">
        <f>+E14</f>
        <v>11000000</v>
      </c>
      <c r="F15" s="280">
        <f>+F14</f>
        <v>14481905</v>
      </c>
      <c r="G15" s="280">
        <f>+G14</f>
        <v>14481904.32</v>
      </c>
      <c r="H15" s="281"/>
      <c r="I15" s="303"/>
      <c r="J15" s="315">
        <f>SUM(J14)</f>
        <v>0.51</v>
      </c>
      <c r="K15" s="133"/>
    </row>
    <row r="16" spans="1:11" s="17" customFormat="1" ht="15" x14ac:dyDescent="0.25">
      <c r="A16" s="206" t="s">
        <v>91</v>
      </c>
      <c r="B16" s="195"/>
      <c r="C16" s="207"/>
      <c r="D16" s="195"/>
      <c r="E16" s="208"/>
      <c r="F16" s="208"/>
      <c r="G16" s="208"/>
      <c r="H16" s="103"/>
      <c r="I16" s="304"/>
      <c r="J16" s="313"/>
      <c r="K16" s="133"/>
    </row>
    <row r="17" spans="1:11" s="15" customFormat="1" ht="57" x14ac:dyDescent="0.2">
      <c r="A17" s="18">
        <v>4</v>
      </c>
      <c r="B17" s="20">
        <v>119174</v>
      </c>
      <c r="C17" s="21" t="s">
        <v>380</v>
      </c>
      <c r="D17" s="10" t="s">
        <v>1</v>
      </c>
      <c r="E17" s="22">
        <v>0</v>
      </c>
      <c r="F17" s="23">
        <v>486226</v>
      </c>
      <c r="G17" s="12">
        <v>486225.13</v>
      </c>
      <c r="H17" s="13">
        <v>1.3</v>
      </c>
      <c r="I17" s="305">
        <v>1.3</v>
      </c>
      <c r="J17" s="313">
        <v>0.11</v>
      </c>
      <c r="K17" s="316">
        <f t="shared" ref="K17:K36" si="1">J17*100/I17</f>
        <v>8.4615384615384617</v>
      </c>
    </row>
    <row r="18" spans="1:11" s="15" customFormat="1" ht="57" x14ac:dyDescent="0.2">
      <c r="A18" s="18">
        <v>6</v>
      </c>
      <c r="B18" s="20">
        <v>119457</v>
      </c>
      <c r="C18" s="21" t="s">
        <v>314</v>
      </c>
      <c r="D18" s="10" t="s">
        <v>1</v>
      </c>
      <c r="E18" s="22">
        <v>3000000</v>
      </c>
      <c r="F18" s="25">
        <v>42483068</v>
      </c>
      <c r="G18" s="12">
        <v>25197819.739999998</v>
      </c>
      <c r="H18" s="13">
        <v>0.94</v>
      </c>
      <c r="I18" s="305">
        <v>7.94</v>
      </c>
      <c r="J18" s="313">
        <v>7.9399999999999995</v>
      </c>
      <c r="K18" s="314">
        <f t="shared" si="1"/>
        <v>100</v>
      </c>
    </row>
    <row r="19" spans="1:11" s="15" customFormat="1" ht="42.75" x14ac:dyDescent="0.2">
      <c r="A19" s="18">
        <v>7</v>
      </c>
      <c r="B19" s="20">
        <v>122477</v>
      </c>
      <c r="C19" s="21" t="s">
        <v>316</v>
      </c>
      <c r="D19" s="10" t="s">
        <v>1</v>
      </c>
      <c r="E19" s="22">
        <v>2000000</v>
      </c>
      <c r="F19" s="23">
        <v>19576158</v>
      </c>
      <c r="G19" s="12">
        <v>3000000</v>
      </c>
      <c r="H19" s="13">
        <v>5.09</v>
      </c>
      <c r="I19" s="305">
        <v>10.02</v>
      </c>
      <c r="J19" s="313">
        <v>8.629999999999999</v>
      </c>
      <c r="K19" s="316">
        <f t="shared" si="1"/>
        <v>86.127744510978033</v>
      </c>
    </row>
    <row r="20" spans="1:11" s="15" customFormat="1" ht="42.75" x14ac:dyDescent="0.2">
      <c r="A20" s="18">
        <v>8</v>
      </c>
      <c r="B20" s="20">
        <v>122576</v>
      </c>
      <c r="C20" s="21" t="s">
        <v>317</v>
      </c>
      <c r="D20" s="10" t="s">
        <v>1</v>
      </c>
      <c r="E20" s="22">
        <v>52000000</v>
      </c>
      <c r="F20" s="23">
        <v>20039634</v>
      </c>
      <c r="G20" s="12">
        <v>20039634</v>
      </c>
      <c r="H20" s="13">
        <v>4.97</v>
      </c>
      <c r="I20" s="305">
        <v>4.97</v>
      </c>
      <c r="J20" s="313">
        <v>2.73</v>
      </c>
      <c r="K20" s="316">
        <f t="shared" si="1"/>
        <v>54.929577464788736</v>
      </c>
    </row>
    <row r="21" spans="1:11" s="15" customFormat="1" ht="71.25" x14ac:dyDescent="0.2">
      <c r="A21" s="18">
        <v>9</v>
      </c>
      <c r="B21" s="20">
        <v>122699</v>
      </c>
      <c r="C21" s="21" t="s">
        <v>318</v>
      </c>
      <c r="D21" s="10" t="s">
        <v>1</v>
      </c>
      <c r="E21" s="22">
        <v>3000000</v>
      </c>
      <c r="F21" s="23">
        <v>8687554</v>
      </c>
      <c r="G21" s="12">
        <v>8687553.1799999997</v>
      </c>
      <c r="H21" s="13">
        <v>0.5</v>
      </c>
      <c r="I21" s="305">
        <v>1.1100000000000001</v>
      </c>
      <c r="J21" s="313">
        <v>1.1100000000000001</v>
      </c>
      <c r="K21" s="314">
        <f t="shared" si="1"/>
        <v>100</v>
      </c>
    </row>
    <row r="22" spans="1:11" s="15" customFormat="1" ht="57" x14ac:dyDescent="0.2">
      <c r="A22" s="18">
        <v>10</v>
      </c>
      <c r="B22" s="20">
        <v>122866</v>
      </c>
      <c r="C22" s="21" t="s">
        <v>319</v>
      </c>
      <c r="D22" s="10" t="s">
        <v>1</v>
      </c>
      <c r="E22" s="22">
        <v>1500000</v>
      </c>
      <c r="F22" s="23">
        <v>6197876</v>
      </c>
      <c r="G22" s="12">
        <v>5308493.45</v>
      </c>
      <c r="H22" s="13">
        <v>0.2</v>
      </c>
      <c r="I22" s="305">
        <v>0.38</v>
      </c>
      <c r="J22" s="313">
        <v>0.38</v>
      </c>
      <c r="K22" s="314">
        <f t="shared" si="1"/>
        <v>100</v>
      </c>
    </row>
    <row r="23" spans="1:11" s="15" customFormat="1" ht="42.75" x14ac:dyDescent="0.2">
      <c r="A23" s="18">
        <v>11</v>
      </c>
      <c r="B23" s="20">
        <v>130902</v>
      </c>
      <c r="C23" s="21" t="s">
        <v>321</v>
      </c>
      <c r="D23" s="10" t="s">
        <v>1</v>
      </c>
      <c r="E23" s="22">
        <v>22500002</v>
      </c>
      <c r="F23" s="26">
        <v>7605977</v>
      </c>
      <c r="G23" s="12">
        <v>7605975.4800000004</v>
      </c>
      <c r="H23" s="13">
        <v>1.41</v>
      </c>
      <c r="I23" s="305">
        <v>1.41</v>
      </c>
      <c r="J23" s="313">
        <v>0.52</v>
      </c>
      <c r="K23" s="316">
        <f t="shared" si="1"/>
        <v>36.879432624113477</v>
      </c>
    </row>
    <row r="24" spans="1:11" s="15" customFormat="1" ht="42.75" x14ac:dyDescent="0.2">
      <c r="A24" s="18">
        <v>12</v>
      </c>
      <c r="B24" s="20">
        <v>137342</v>
      </c>
      <c r="C24" s="21" t="s">
        <v>323</v>
      </c>
      <c r="D24" s="10" t="s">
        <v>1</v>
      </c>
      <c r="E24" s="22">
        <v>4000000</v>
      </c>
      <c r="F24" s="23">
        <v>19536574</v>
      </c>
      <c r="G24" s="12">
        <v>19530339.77</v>
      </c>
      <c r="H24" s="13">
        <v>1.92</v>
      </c>
      <c r="I24" s="305">
        <v>2.04</v>
      </c>
      <c r="J24" s="313">
        <v>2.04</v>
      </c>
      <c r="K24" s="314">
        <f t="shared" si="1"/>
        <v>100</v>
      </c>
    </row>
    <row r="25" spans="1:11" s="15" customFormat="1" ht="42.75" x14ac:dyDescent="0.2">
      <c r="A25" s="18">
        <v>13</v>
      </c>
      <c r="B25" s="20">
        <v>153130</v>
      </c>
      <c r="C25" s="21" t="s">
        <v>325</v>
      </c>
      <c r="D25" s="10" t="s">
        <v>1</v>
      </c>
      <c r="E25" s="22">
        <v>1000000</v>
      </c>
      <c r="F25" s="23">
        <v>19745566</v>
      </c>
      <c r="G25" s="12">
        <v>16015770.59</v>
      </c>
      <c r="H25" s="13">
        <v>0.38</v>
      </c>
      <c r="I25" s="305">
        <v>4.0199999999999996</v>
      </c>
      <c r="J25" s="313">
        <v>4.0199999999999996</v>
      </c>
      <c r="K25" s="314">
        <f t="shared" si="1"/>
        <v>100</v>
      </c>
    </row>
    <row r="26" spans="1:11" s="15" customFormat="1" ht="57" x14ac:dyDescent="0.2">
      <c r="A26" s="18">
        <v>14</v>
      </c>
      <c r="B26" s="20">
        <v>153131</v>
      </c>
      <c r="C26" s="21" t="s">
        <v>326</v>
      </c>
      <c r="D26" s="10" t="s">
        <v>1</v>
      </c>
      <c r="E26" s="22">
        <v>4000000</v>
      </c>
      <c r="F26" s="23">
        <v>1755225</v>
      </c>
      <c r="G26" s="12">
        <v>1755224.51</v>
      </c>
      <c r="H26" s="13">
        <v>0.4</v>
      </c>
      <c r="I26" s="305">
        <v>0.4</v>
      </c>
      <c r="J26" s="313">
        <v>0.23</v>
      </c>
      <c r="K26" s="316">
        <f t="shared" si="1"/>
        <v>57.5</v>
      </c>
    </row>
    <row r="27" spans="1:11" s="15" customFormat="1" ht="57" x14ac:dyDescent="0.2">
      <c r="A27" s="18">
        <v>15</v>
      </c>
      <c r="B27" s="20">
        <v>153132</v>
      </c>
      <c r="C27" s="21" t="s">
        <v>327</v>
      </c>
      <c r="D27" s="10" t="s">
        <v>1</v>
      </c>
      <c r="E27" s="22">
        <v>1500000</v>
      </c>
      <c r="F27" s="23">
        <v>93110</v>
      </c>
      <c r="G27" s="12">
        <v>93109</v>
      </c>
      <c r="H27" s="13">
        <v>0.32</v>
      </c>
      <c r="I27" s="305">
        <v>0.32</v>
      </c>
      <c r="J27" s="313">
        <v>0.02</v>
      </c>
      <c r="K27" s="316">
        <f t="shared" si="1"/>
        <v>6.25</v>
      </c>
    </row>
    <row r="28" spans="1:11" s="15" customFormat="1" ht="57" x14ac:dyDescent="0.2">
      <c r="A28" s="18">
        <v>16</v>
      </c>
      <c r="B28" s="20">
        <v>153133</v>
      </c>
      <c r="C28" s="21" t="s">
        <v>328</v>
      </c>
      <c r="D28" s="10" t="s">
        <v>1</v>
      </c>
      <c r="E28" s="22">
        <v>5000000</v>
      </c>
      <c r="F28" s="23">
        <v>12153290</v>
      </c>
      <c r="G28" s="12">
        <v>12153288.949999999</v>
      </c>
      <c r="H28" s="13">
        <v>1.05</v>
      </c>
      <c r="I28" s="305">
        <v>2.5499999999999998</v>
      </c>
      <c r="J28" s="313">
        <v>2.5500000000000003</v>
      </c>
      <c r="K28" s="316">
        <f t="shared" si="1"/>
        <v>100.00000000000001</v>
      </c>
    </row>
    <row r="29" spans="1:11" s="15" customFormat="1" ht="42.75" x14ac:dyDescent="0.2">
      <c r="A29" s="18">
        <v>17</v>
      </c>
      <c r="B29" s="20">
        <v>154956</v>
      </c>
      <c r="C29" s="21" t="s">
        <v>330</v>
      </c>
      <c r="D29" s="10" t="s">
        <v>1</v>
      </c>
      <c r="E29" s="22">
        <v>15000000</v>
      </c>
      <c r="F29" s="23">
        <v>4142481</v>
      </c>
      <c r="G29" s="12">
        <v>4142480.03</v>
      </c>
      <c r="H29" s="13">
        <v>1.17</v>
      </c>
      <c r="I29" s="305">
        <v>1.17</v>
      </c>
      <c r="J29" s="313">
        <v>0.32</v>
      </c>
      <c r="K29" s="316">
        <f t="shared" si="1"/>
        <v>27.350427350427353</v>
      </c>
    </row>
    <row r="30" spans="1:11" s="15" customFormat="1" ht="42.75" x14ac:dyDescent="0.2">
      <c r="A30" s="18">
        <v>18</v>
      </c>
      <c r="B30" s="20">
        <v>154958</v>
      </c>
      <c r="C30" s="21" t="s">
        <v>331</v>
      </c>
      <c r="D30" s="10" t="s">
        <v>1</v>
      </c>
      <c r="E30" s="22">
        <v>20000000</v>
      </c>
      <c r="F30" s="27">
        <v>22242487</v>
      </c>
      <c r="G30" s="12">
        <v>22052840.109999999</v>
      </c>
      <c r="H30" s="13">
        <v>4.5199999999999996</v>
      </c>
      <c r="I30" s="305">
        <v>4.5199999999999996</v>
      </c>
      <c r="J30" s="313">
        <v>3.62</v>
      </c>
      <c r="K30" s="316">
        <f t="shared" si="1"/>
        <v>80.088495575221245</v>
      </c>
    </row>
    <row r="31" spans="1:11" s="15" customFormat="1" ht="57" x14ac:dyDescent="0.2">
      <c r="A31" s="18">
        <v>19</v>
      </c>
      <c r="B31" s="20">
        <v>155005</v>
      </c>
      <c r="C31" s="21" t="s">
        <v>334</v>
      </c>
      <c r="D31" s="10" t="s">
        <v>1</v>
      </c>
      <c r="E31" s="22">
        <v>30000000</v>
      </c>
      <c r="F31" s="23">
        <v>13554295</v>
      </c>
      <c r="G31" s="12">
        <v>13301812.42</v>
      </c>
      <c r="H31" s="13">
        <v>1.69</v>
      </c>
      <c r="I31" s="305">
        <v>1.69</v>
      </c>
      <c r="J31" s="313">
        <v>1.36</v>
      </c>
      <c r="K31" s="316">
        <f t="shared" si="1"/>
        <v>80.473372781065095</v>
      </c>
    </row>
    <row r="32" spans="1:11" s="15" customFormat="1" ht="57" x14ac:dyDescent="0.2">
      <c r="A32" s="18">
        <v>20</v>
      </c>
      <c r="B32" s="20">
        <v>155248</v>
      </c>
      <c r="C32" s="21" t="s">
        <v>335</v>
      </c>
      <c r="D32" s="10" t="s">
        <v>1</v>
      </c>
      <c r="E32" s="22">
        <v>1000000</v>
      </c>
      <c r="F32" s="23">
        <v>10778271</v>
      </c>
      <c r="G32" s="12">
        <v>10185717.630000001</v>
      </c>
      <c r="H32" s="13">
        <v>0.22</v>
      </c>
      <c r="I32" s="305">
        <v>2.36</v>
      </c>
      <c r="J32" s="313">
        <v>2.2100000000000004</v>
      </c>
      <c r="K32" s="316">
        <f t="shared" si="1"/>
        <v>93.644067796610187</v>
      </c>
    </row>
    <row r="33" spans="1:11" s="15" customFormat="1" ht="57" x14ac:dyDescent="0.2">
      <c r="A33" s="18">
        <v>21</v>
      </c>
      <c r="B33" s="20">
        <v>155771</v>
      </c>
      <c r="C33" s="21" t="s">
        <v>336</v>
      </c>
      <c r="D33" s="10" t="s">
        <v>1</v>
      </c>
      <c r="E33" s="22">
        <v>10000000</v>
      </c>
      <c r="F33" s="23">
        <v>11718178</v>
      </c>
      <c r="G33" s="12">
        <v>11718176.640000001</v>
      </c>
      <c r="H33" s="13">
        <v>1.93</v>
      </c>
      <c r="I33" s="305">
        <v>1.93</v>
      </c>
      <c r="J33" s="313">
        <v>0.57999999999999996</v>
      </c>
      <c r="K33" s="316">
        <f t="shared" si="1"/>
        <v>30.051813471502587</v>
      </c>
    </row>
    <row r="34" spans="1:11" s="15" customFormat="1" ht="57" x14ac:dyDescent="0.2">
      <c r="A34" s="18">
        <v>22</v>
      </c>
      <c r="B34" s="28">
        <v>155808</v>
      </c>
      <c r="C34" s="21" t="s">
        <v>337</v>
      </c>
      <c r="D34" s="10" t="s">
        <v>1</v>
      </c>
      <c r="E34" s="29">
        <v>2000001</v>
      </c>
      <c r="F34" s="23">
        <v>6074283</v>
      </c>
      <c r="G34" s="12">
        <v>4376692.63</v>
      </c>
      <c r="H34" s="13">
        <v>0.4</v>
      </c>
      <c r="I34" s="305">
        <v>0.7</v>
      </c>
      <c r="J34" s="313">
        <v>0.7</v>
      </c>
      <c r="K34" s="316">
        <f t="shared" si="1"/>
        <v>100</v>
      </c>
    </row>
    <row r="35" spans="1:11" s="15" customFormat="1" ht="71.25" x14ac:dyDescent="0.2">
      <c r="A35" s="18">
        <v>23</v>
      </c>
      <c r="B35" s="28">
        <v>156117</v>
      </c>
      <c r="C35" s="30" t="s">
        <v>338</v>
      </c>
      <c r="D35" s="10" t="s">
        <v>1</v>
      </c>
      <c r="E35" s="12">
        <v>11000000</v>
      </c>
      <c r="F35" s="31">
        <v>89608941</v>
      </c>
      <c r="G35" s="12">
        <v>39937149.939999998</v>
      </c>
      <c r="H35" s="13">
        <v>3.19</v>
      </c>
      <c r="I35" s="305">
        <v>12.11</v>
      </c>
      <c r="J35" s="313">
        <v>12.11</v>
      </c>
      <c r="K35" s="316">
        <f t="shared" si="1"/>
        <v>100</v>
      </c>
    </row>
    <row r="36" spans="1:11" s="15" customFormat="1" ht="57.75" thickBot="1" x14ac:dyDescent="0.25">
      <c r="A36" s="166">
        <v>24</v>
      </c>
      <c r="B36" s="216">
        <v>209289</v>
      </c>
      <c r="C36" s="217" t="s">
        <v>339</v>
      </c>
      <c r="D36" s="167" t="s">
        <v>1</v>
      </c>
      <c r="E36" s="203">
        <v>0</v>
      </c>
      <c r="F36" s="218">
        <v>831000</v>
      </c>
      <c r="G36" s="203">
        <v>825930.9</v>
      </c>
      <c r="H36" s="19">
        <v>0.23</v>
      </c>
      <c r="I36" s="306">
        <v>0.23</v>
      </c>
      <c r="J36" s="317">
        <v>0.2</v>
      </c>
      <c r="K36" s="321">
        <f t="shared" si="1"/>
        <v>86.956521739130437</v>
      </c>
    </row>
    <row r="37" spans="1:11" s="15" customFormat="1" ht="15.75" thickBot="1" x14ac:dyDescent="0.25">
      <c r="A37" s="210"/>
      <c r="B37" s="178"/>
      <c r="C37" s="211"/>
      <c r="D37" s="178"/>
      <c r="E37" s="212">
        <f>SUM(E17:E36)</f>
        <v>188500003</v>
      </c>
      <c r="F37" s="212">
        <f>SUM(F17:F36)</f>
        <v>317310194</v>
      </c>
      <c r="G37" s="212">
        <f>SUM(G17:G36)</f>
        <v>226414234.09999999</v>
      </c>
      <c r="H37" s="320"/>
      <c r="I37" s="323"/>
      <c r="J37" s="319">
        <f>SUM(J17:J36)</f>
        <v>51.38</v>
      </c>
      <c r="K37" s="324"/>
    </row>
    <row r="38" spans="1:11" s="15" customFormat="1" ht="15" x14ac:dyDescent="0.2">
      <c r="A38" s="206" t="s">
        <v>340</v>
      </c>
      <c r="B38" s="182"/>
      <c r="C38" s="221"/>
      <c r="D38" s="182"/>
      <c r="E38" s="222"/>
      <c r="F38" s="223"/>
      <c r="G38" s="222"/>
      <c r="H38" s="104"/>
      <c r="I38" s="307"/>
      <c r="J38" s="318"/>
      <c r="K38" s="322"/>
    </row>
    <row r="39" spans="1:11" s="15" customFormat="1" ht="57" x14ac:dyDescent="0.2">
      <c r="A39" s="18">
        <v>25</v>
      </c>
      <c r="B39" s="10">
        <v>155004</v>
      </c>
      <c r="C39" s="30" t="s">
        <v>347</v>
      </c>
      <c r="D39" s="34" t="s">
        <v>21</v>
      </c>
      <c r="E39" s="35">
        <v>2000000</v>
      </c>
      <c r="F39" s="36">
        <v>6248601</v>
      </c>
      <c r="G39" s="12">
        <v>4162321.86</v>
      </c>
      <c r="H39" s="13">
        <v>2570</v>
      </c>
      <c r="I39" s="305">
        <v>7024.38</v>
      </c>
      <c r="J39" s="313">
        <v>7024.38</v>
      </c>
      <c r="K39" s="316">
        <f t="shared" ref="K39:K40" si="2">J39*100/I39</f>
        <v>100</v>
      </c>
    </row>
    <row r="40" spans="1:11" s="15" customFormat="1" ht="43.5" thickBot="1" x14ac:dyDescent="0.25">
      <c r="A40" s="18">
        <v>26</v>
      </c>
      <c r="B40" s="10">
        <v>155007</v>
      </c>
      <c r="C40" s="30" t="s">
        <v>348</v>
      </c>
      <c r="D40" s="34" t="s">
        <v>21</v>
      </c>
      <c r="E40" s="35">
        <v>9000000</v>
      </c>
      <c r="F40" s="36">
        <v>4751399</v>
      </c>
      <c r="G40" s="12">
        <v>4276634.97</v>
      </c>
      <c r="H40" s="13">
        <v>307.02</v>
      </c>
      <c r="I40" s="305">
        <v>523.12</v>
      </c>
      <c r="J40" s="317">
        <v>523.12</v>
      </c>
      <c r="K40" s="316">
        <f t="shared" si="2"/>
        <v>100</v>
      </c>
    </row>
    <row r="41" spans="1:11" s="17" customFormat="1" ht="15.75" thickBot="1" x14ac:dyDescent="0.3">
      <c r="A41" s="210"/>
      <c r="B41" s="178"/>
      <c r="C41" s="211"/>
      <c r="D41" s="178"/>
      <c r="E41" s="212">
        <f>SUM(E39:E40)</f>
        <v>11000000</v>
      </c>
      <c r="F41" s="229">
        <f>SUM(F39:F40)</f>
        <v>11000000</v>
      </c>
      <c r="G41" s="212">
        <f>SUM(G39:G40)</f>
        <v>8438956.8300000001</v>
      </c>
      <c r="H41" s="16"/>
      <c r="I41" s="301"/>
      <c r="J41" s="327">
        <f>SUM(J39:J40)</f>
        <v>7547.5</v>
      </c>
      <c r="K41" s="325"/>
    </row>
    <row r="42" spans="1:11" s="17" customFormat="1" ht="15.75" thickBot="1" x14ac:dyDescent="0.3">
      <c r="A42" s="210"/>
      <c r="B42" s="178"/>
      <c r="C42" s="235"/>
      <c r="D42" s="236"/>
      <c r="E42" s="237">
        <f>+E41+E37+E15+E12</f>
        <v>213500003</v>
      </c>
      <c r="F42" s="237">
        <f>+F41+F37+F15+F12</f>
        <v>390521039</v>
      </c>
      <c r="G42" s="237">
        <f>+G41+G37+G15+G12</f>
        <v>268023347.78</v>
      </c>
      <c r="H42" s="16"/>
      <c r="I42" s="301"/>
      <c r="J42" s="326"/>
      <c r="K42" s="309"/>
    </row>
    <row r="43" spans="1:11" x14ac:dyDescent="0.2">
      <c r="F43" s="37"/>
    </row>
    <row r="44" spans="1:11" x14ac:dyDescent="0.2">
      <c r="F44" s="37"/>
    </row>
    <row r="45" spans="1:11" x14ac:dyDescent="0.2">
      <c r="F45" s="37"/>
    </row>
    <row r="46" spans="1:11" x14ac:dyDescent="0.2">
      <c r="F46" s="37"/>
    </row>
    <row r="47" spans="1:11" x14ac:dyDescent="0.2">
      <c r="F47" s="37"/>
    </row>
    <row r="48" spans="1:11" x14ac:dyDescent="0.2">
      <c r="F48" s="37"/>
    </row>
    <row r="49" spans="1:11" x14ac:dyDescent="0.2">
      <c r="F49" s="37"/>
    </row>
    <row r="50" spans="1:11" x14ac:dyDescent="0.2">
      <c r="F50" s="37"/>
    </row>
    <row r="51" spans="1:11" x14ac:dyDescent="0.2">
      <c r="F51" s="37"/>
    </row>
    <row r="52" spans="1:11" x14ac:dyDescent="0.2">
      <c r="F52" s="37"/>
    </row>
    <row r="53" spans="1:11" x14ac:dyDescent="0.2">
      <c r="F53" s="37"/>
    </row>
    <row r="54" spans="1:11" x14ac:dyDescent="0.2">
      <c r="F54" s="37"/>
    </row>
    <row r="55" spans="1:11" x14ac:dyDescent="0.2">
      <c r="F55" s="37"/>
    </row>
    <row r="56" spans="1:11" s="8" customFormat="1" x14ac:dyDescent="0.2">
      <c r="A56" s="6"/>
      <c r="B56" s="6"/>
      <c r="C56" s="7"/>
      <c r="D56" s="6"/>
      <c r="F56" s="37"/>
      <c r="H56" s="9"/>
      <c r="I56" s="9"/>
      <c r="J56" s="308"/>
      <c r="K56" s="310"/>
    </row>
    <row r="57" spans="1:11" s="8" customFormat="1" x14ac:dyDescent="0.2">
      <c r="A57" s="6"/>
      <c r="B57" s="6"/>
      <c r="C57" s="7"/>
      <c r="D57" s="6"/>
      <c r="F57" s="37"/>
      <c r="H57" s="9"/>
      <c r="I57" s="9"/>
      <c r="J57" s="308"/>
      <c r="K57" s="310"/>
    </row>
    <row r="58" spans="1:11" s="8" customFormat="1" x14ac:dyDescent="0.2">
      <c r="A58" s="6"/>
      <c r="B58" s="6"/>
      <c r="C58" s="7"/>
      <c r="D58" s="6"/>
      <c r="F58" s="37"/>
      <c r="H58" s="9"/>
      <c r="I58" s="9"/>
      <c r="J58" s="308"/>
      <c r="K58" s="310"/>
    </row>
    <row r="59" spans="1:11" s="8" customFormat="1" x14ac:dyDescent="0.2">
      <c r="A59" s="6"/>
      <c r="B59" s="6"/>
      <c r="C59" s="7"/>
      <c r="D59" s="6"/>
      <c r="F59" s="37"/>
      <c r="H59" s="9"/>
      <c r="I59" s="9"/>
      <c r="J59" s="308"/>
      <c r="K59" s="310"/>
    </row>
    <row r="60" spans="1:11" s="8" customFormat="1" x14ac:dyDescent="0.2">
      <c r="A60" s="6"/>
      <c r="B60" s="6"/>
      <c r="C60" s="7"/>
      <c r="D60" s="6"/>
      <c r="F60" s="37"/>
      <c r="H60" s="9"/>
      <c r="I60" s="9"/>
      <c r="J60" s="308"/>
      <c r="K60" s="310"/>
    </row>
    <row r="61" spans="1:11" s="8" customFormat="1" x14ac:dyDescent="0.2">
      <c r="A61" s="6"/>
      <c r="B61" s="6"/>
      <c r="C61" s="7"/>
      <c r="D61" s="6"/>
      <c r="F61" s="37"/>
      <c r="H61" s="9"/>
      <c r="I61" s="9"/>
      <c r="J61" s="308"/>
      <c r="K61" s="310"/>
    </row>
    <row r="62" spans="1:11" s="8" customFormat="1" x14ac:dyDescent="0.2">
      <c r="A62" s="6"/>
      <c r="B62" s="6"/>
      <c r="C62" s="7"/>
      <c r="D62" s="6"/>
      <c r="F62" s="37"/>
      <c r="H62" s="9"/>
      <c r="I62" s="9"/>
      <c r="J62" s="308"/>
      <c r="K62" s="310"/>
    </row>
    <row r="63" spans="1:11" s="8" customFormat="1" x14ac:dyDescent="0.2">
      <c r="A63" s="6"/>
      <c r="B63" s="6"/>
      <c r="C63" s="7"/>
      <c r="D63" s="6"/>
      <c r="F63" s="37"/>
      <c r="H63" s="9"/>
      <c r="I63" s="9"/>
      <c r="J63" s="308"/>
      <c r="K63" s="310"/>
    </row>
    <row r="64" spans="1:11" s="8" customFormat="1" x14ac:dyDescent="0.2">
      <c r="A64" s="6"/>
      <c r="B64" s="6"/>
      <c r="C64" s="7"/>
      <c r="D64" s="6"/>
      <c r="F64" s="37"/>
      <c r="H64" s="9"/>
      <c r="I64" s="9"/>
      <c r="J64" s="308"/>
      <c r="K64" s="310"/>
    </row>
    <row r="65" spans="1:11" s="8" customFormat="1" x14ac:dyDescent="0.2">
      <c r="A65" s="6"/>
      <c r="B65" s="6"/>
      <c r="C65" s="7"/>
      <c r="D65" s="6"/>
      <c r="F65" s="37"/>
      <c r="H65" s="9"/>
      <c r="I65" s="9"/>
      <c r="J65" s="308"/>
      <c r="K65" s="310"/>
    </row>
    <row r="66" spans="1:11" s="8" customFormat="1" x14ac:dyDescent="0.2">
      <c r="A66" s="6"/>
      <c r="B66" s="6"/>
      <c r="C66" s="7"/>
      <c r="D66" s="6"/>
      <c r="F66" s="37"/>
      <c r="H66" s="9"/>
      <c r="I66" s="9"/>
      <c r="J66" s="308"/>
      <c r="K66" s="310"/>
    </row>
    <row r="67" spans="1:11" s="8" customFormat="1" x14ac:dyDescent="0.2">
      <c r="A67" s="6"/>
      <c r="B67" s="6"/>
      <c r="C67" s="7"/>
      <c r="D67" s="6"/>
      <c r="F67" s="37"/>
      <c r="H67" s="9"/>
      <c r="I67" s="9"/>
      <c r="J67" s="308"/>
      <c r="K67" s="310"/>
    </row>
    <row r="68" spans="1:11" s="8" customFormat="1" x14ac:dyDescent="0.2">
      <c r="A68" s="6"/>
      <c r="B68" s="6"/>
      <c r="C68" s="7"/>
      <c r="D68" s="6"/>
      <c r="F68" s="37"/>
      <c r="H68" s="9"/>
      <c r="I68" s="9"/>
      <c r="J68" s="308"/>
      <c r="K68" s="310"/>
    </row>
    <row r="69" spans="1:11" s="8" customFormat="1" x14ac:dyDescent="0.2">
      <c r="A69" s="6"/>
      <c r="B69" s="6"/>
      <c r="C69" s="7"/>
      <c r="D69" s="6"/>
      <c r="F69" s="37"/>
      <c r="H69" s="9"/>
      <c r="I69" s="9"/>
      <c r="J69" s="308"/>
      <c r="K69" s="310"/>
    </row>
    <row r="70" spans="1:11" s="8" customFormat="1" x14ac:dyDescent="0.2">
      <c r="A70" s="6"/>
      <c r="B70" s="6"/>
      <c r="C70" s="7"/>
      <c r="D70" s="6"/>
      <c r="F70" s="37"/>
      <c r="H70" s="9"/>
      <c r="I70" s="9"/>
      <c r="J70" s="308"/>
      <c r="K70" s="310"/>
    </row>
    <row r="71" spans="1:11" s="8" customFormat="1" x14ac:dyDescent="0.2">
      <c r="A71" s="6"/>
      <c r="B71" s="6"/>
      <c r="C71" s="7"/>
      <c r="D71" s="6"/>
      <c r="F71" s="37"/>
      <c r="H71" s="9"/>
      <c r="I71" s="9"/>
      <c r="J71" s="308"/>
      <c r="K71" s="310"/>
    </row>
    <row r="72" spans="1:11" s="8" customFormat="1" x14ac:dyDescent="0.2">
      <c r="A72" s="6"/>
      <c r="B72" s="6"/>
      <c r="C72" s="7"/>
      <c r="D72" s="6"/>
      <c r="F72" s="37"/>
      <c r="H72" s="9"/>
      <c r="I72" s="9"/>
      <c r="J72" s="308"/>
      <c r="K72" s="310"/>
    </row>
    <row r="73" spans="1:11" s="8" customFormat="1" x14ac:dyDescent="0.2">
      <c r="A73" s="6"/>
      <c r="B73" s="6"/>
      <c r="C73" s="7"/>
      <c r="D73" s="6"/>
      <c r="F73" s="37"/>
      <c r="H73" s="9"/>
      <c r="I73" s="9"/>
      <c r="J73" s="308"/>
      <c r="K73" s="310"/>
    </row>
    <row r="74" spans="1:11" s="8" customFormat="1" x14ac:dyDescent="0.2">
      <c r="A74" s="6"/>
      <c r="B74" s="6"/>
      <c r="C74" s="7"/>
      <c r="D74" s="6"/>
      <c r="F74" s="37"/>
      <c r="H74" s="9"/>
      <c r="I74" s="9"/>
      <c r="J74" s="308"/>
      <c r="K74" s="310"/>
    </row>
    <row r="75" spans="1:11" s="8" customFormat="1" x14ac:dyDescent="0.2">
      <c r="A75" s="6"/>
      <c r="B75" s="6"/>
      <c r="C75" s="7"/>
      <c r="D75" s="6"/>
      <c r="F75" s="37"/>
      <c r="H75" s="9"/>
      <c r="I75" s="9"/>
      <c r="J75" s="308"/>
      <c r="K75" s="310"/>
    </row>
    <row r="76" spans="1:11" s="8" customFormat="1" x14ac:dyDescent="0.2">
      <c r="A76" s="6"/>
      <c r="B76" s="6"/>
      <c r="C76" s="7"/>
      <c r="D76" s="6"/>
      <c r="F76" s="37"/>
      <c r="H76" s="9"/>
      <c r="I76" s="9"/>
      <c r="J76" s="308"/>
      <c r="K76" s="310"/>
    </row>
    <row r="77" spans="1:11" s="8" customFormat="1" x14ac:dyDescent="0.2">
      <c r="A77" s="6"/>
      <c r="B77" s="6"/>
      <c r="C77" s="7"/>
      <c r="D77" s="6"/>
      <c r="F77" s="37"/>
      <c r="H77" s="9"/>
      <c r="I77" s="9"/>
      <c r="J77" s="308"/>
      <c r="K77" s="310"/>
    </row>
    <row r="78" spans="1:11" s="8" customFormat="1" x14ac:dyDescent="0.2">
      <c r="A78" s="6"/>
      <c r="B78" s="6"/>
      <c r="C78" s="7"/>
      <c r="D78" s="6"/>
      <c r="F78" s="37"/>
      <c r="H78" s="9"/>
      <c r="I78" s="9"/>
      <c r="J78" s="308"/>
      <c r="K78" s="310"/>
    </row>
    <row r="79" spans="1:11" s="8" customFormat="1" x14ac:dyDescent="0.2">
      <c r="A79" s="6"/>
      <c r="B79" s="6"/>
      <c r="C79" s="7"/>
      <c r="D79" s="6"/>
      <c r="F79" s="37"/>
      <c r="H79" s="9"/>
      <c r="I79" s="9"/>
      <c r="J79" s="308"/>
      <c r="K79" s="310"/>
    </row>
    <row r="80" spans="1:11" s="8" customFormat="1" x14ac:dyDescent="0.2">
      <c r="A80" s="6"/>
      <c r="B80" s="6"/>
      <c r="C80" s="7"/>
      <c r="D80" s="6"/>
      <c r="F80" s="37"/>
      <c r="H80" s="9"/>
      <c r="I80" s="9"/>
      <c r="J80" s="308"/>
      <c r="K80" s="310"/>
    </row>
    <row r="81" spans="1:11" s="8" customFormat="1" x14ac:dyDescent="0.2">
      <c r="A81" s="6"/>
      <c r="B81" s="6"/>
      <c r="C81" s="7"/>
      <c r="D81" s="6"/>
      <c r="F81" s="37"/>
      <c r="H81" s="9"/>
      <c r="I81" s="9"/>
      <c r="J81" s="308"/>
      <c r="K81" s="310"/>
    </row>
    <row r="82" spans="1:11" s="8" customFormat="1" x14ac:dyDescent="0.2">
      <c r="A82" s="6"/>
      <c r="B82" s="6"/>
      <c r="C82" s="7"/>
      <c r="D82" s="6"/>
      <c r="F82" s="37"/>
      <c r="H82" s="9"/>
      <c r="I82" s="9"/>
      <c r="J82" s="308"/>
      <c r="K82" s="310"/>
    </row>
    <row r="83" spans="1:11" s="8" customFormat="1" x14ac:dyDescent="0.2">
      <c r="A83" s="6"/>
      <c r="B83" s="6"/>
      <c r="C83" s="7"/>
      <c r="D83" s="6"/>
      <c r="F83" s="37"/>
      <c r="H83" s="9"/>
      <c r="I83" s="9"/>
      <c r="J83" s="308"/>
      <c r="K83" s="310"/>
    </row>
    <row r="84" spans="1:11" s="8" customFormat="1" x14ac:dyDescent="0.2">
      <c r="A84" s="6"/>
      <c r="B84" s="6"/>
      <c r="C84" s="7"/>
      <c r="D84" s="6"/>
      <c r="F84" s="37"/>
      <c r="H84" s="9"/>
      <c r="I84" s="9"/>
      <c r="J84" s="308"/>
      <c r="K84" s="310"/>
    </row>
    <row r="85" spans="1:11" s="8" customFormat="1" x14ac:dyDescent="0.2">
      <c r="A85" s="6"/>
      <c r="B85" s="6"/>
      <c r="C85" s="7"/>
      <c r="D85" s="6"/>
      <c r="F85" s="37"/>
      <c r="H85" s="9"/>
      <c r="I85" s="9"/>
      <c r="J85" s="308"/>
      <c r="K85" s="310"/>
    </row>
    <row r="86" spans="1:11" s="8" customFormat="1" x14ac:dyDescent="0.2">
      <c r="A86" s="6"/>
      <c r="B86" s="6"/>
      <c r="C86" s="7"/>
      <c r="D86" s="6"/>
      <c r="F86" s="37"/>
      <c r="H86" s="9"/>
      <c r="I86" s="9"/>
      <c r="J86" s="308"/>
      <c r="K86" s="310"/>
    </row>
    <row r="87" spans="1:11" s="8" customFormat="1" x14ac:dyDescent="0.2">
      <c r="A87" s="6"/>
      <c r="B87" s="6"/>
      <c r="C87" s="7"/>
      <c r="D87" s="6"/>
      <c r="F87" s="37"/>
      <c r="H87" s="9"/>
      <c r="I87" s="9"/>
      <c r="J87" s="308"/>
      <c r="K87" s="310"/>
    </row>
    <row r="88" spans="1:11" s="8" customFormat="1" x14ac:dyDescent="0.2">
      <c r="A88" s="6"/>
      <c r="B88" s="6"/>
      <c r="C88" s="7"/>
      <c r="D88" s="6"/>
      <c r="F88" s="37"/>
      <c r="H88" s="9"/>
      <c r="I88" s="9"/>
      <c r="J88" s="308"/>
      <c r="K88" s="310"/>
    </row>
  </sheetData>
  <mergeCells count="17">
    <mergeCell ref="A1:I1"/>
    <mergeCell ref="A2:I2"/>
    <mergeCell ref="A3:I3"/>
    <mergeCell ref="A5:B5"/>
    <mergeCell ref="A6:A8"/>
    <mergeCell ref="B6:B8"/>
    <mergeCell ref="C6:C8"/>
    <mergeCell ref="D6:D8"/>
    <mergeCell ref="E6:G6"/>
    <mergeCell ref="H6:I6"/>
    <mergeCell ref="J6:J8"/>
    <mergeCell ref="K6:K8"/>
    <mergeCell ref="E7:E8"/>
    <mergeCell ref="F7:F8"/>
    <mergeCell ref="G7:G8"/>
    <mergeCell ref="H7:H8"/>
    <mergeCell ref="I7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DGC </vt:lpstr>
      <vt:lpstr>UCEE</vt:lpstr>
      <vt:lpstr>FSS</vt:lpstr>
      <vt:lpstr>UDEVIPO</vt:lpstr>
      <vt:lpstr>DGC  (2)</vt:lpstr>
      <vt:lpstr>UCEE (2)</vt:lpstr>
      <vt:lpstr>FSS (2)</vt:lpstr>
      <vt:lpstr>'DGC '!Área_de_impresión</vt:lpstr>
      <vt:lpstr>'DGC  (2)'!Área_de_impresión</vt:lpstr>
      <vt:lpstr>'DGC '!Títulos_a_imprimir</vt:lpstr>
      <vt:lpstr>'DGC  (2)'!Títulos_a_imprimir</vt:lpstr>
      <vt:lpstr>FSS!Títulos_a_imprimir</vt:lpstr>
      <vt:lpstr>UCEE!Títulos_a_imprimir</vt:lpstr>
      <vt:lpstr>'UCEE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Evelin Maritza Ramirez Tobias</cp:lastModifiedBy>
  <cp:lastPrinted>2018-11-28T16:52:14Z</cp:lastPrinted>
  <dcterms:created xsi:type="dcterms:W3CDTF">2018-05-03T18:27:26Z</dcterms:created>
  <dcterms:modified xsi:type="dcterms:W3CDTF">2018-12-05T22:17:24Z</dcterms:modified>
</cp:coreProperties>
</file>