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2.10.2018\Seguimiento Físico y Financiero funcionamiento e inversión\"/>
    </mc:Choice>
  </mc:AlternateContent>
  <bookViews>
    <workbookView xWindow="0" yWindow="0" windowWidth="20490" windowHeight="6405"/>
  </bookViews>
  <sheets>
    <sheet name="DGC " sheetId="5" r:id="rId1"/>
    <sheet name="UCEE" sheetId="2" r:id="rId2"/>
    <sheet name="FSS" sheetId="4" r:id="rId3"/>
  </sheets>
  <definedNames>
    <definedName name="_xlnm.Print_Area" localSheetId="0">'DGC '!$A$1:$T$203</definedName>
    <definedName name="_xlnm.Print_Titles" localSheetId="0">'DGC '!$1:$8</definedName>
    <definedName name="_xlnm.Print_Titles" localSheetId="1">UCEE!$5:$8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8" i="2" l="1"/>
  <c r="S187" i="2"/>
  <c r="S186" i="2"/>
  <c r="S185" i="2"/>
  <c r="S184" i="2"/>
  <c r="S183" i="2"/>
  <c r="S180" i="2"/>
  <c r="S177" i="2"/>
  <c r="S174" i="2"/>
  <c r="S171" i="2"/>
  <c r="S168" i="2"/>
  <c r="S165" i="2"/>
  <c r="S164" i="2"/>
  <c r="S163" i="2"/>
  <c r="S162" i="2"/>
  <c r="S161" i="2"/>
  <c r="S158" i="2"/>
  <c r="S157" i="2"/>
  <c r="S156" i="2"/>
  <c r="S155" i="2"/>
  <c r="S154" i="2"/>
  <c r="S153" i="2"/>
  <c r="S150" i="2"/>
  <c r="S149" i="2"/>
  <c r="S146" i="2"/>
  <c r="S145" i="2"/>
  <c r="S144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0" i="2"/>
  <c r="S79" i="2"/>
  <c r="S78" i="2"/>
  <c r="S75" i="2"/>
  <c r="S74" i="2"/>
  <c r="S73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7" i="2"/>
  <c r="S16" i="2"/>
  <c r="S15" i="2"/>
  <c r="S14" i="2"/>
  <c r="S13" i="2"/>
  <c r="S12" i="2"/>
  <c r="S11" i="2"/>
  <c r="S10" i="2"/>
  <c r="S81" i="4"/>
  <c r="S78" i="4"/>
  <c r="S75" i="4"/>
  <c r="S74" i="4"/>
  <c r="S73" i="4"/>
  <c r="S72" i="4"/>
  <c r="S71" i="4"/>
  <c r="S70" i="4"/>
  <c r="S67" i="4"/>
  <c r="S66" i="4"/>
  <c r="S65" i="4"/>
  <c r="S64" i="4"/>
  <c r="S63" i="4"/>
  <c r="S62" i="4"/>
  <c r="S61" i="4"/>
  <c r="S60" i="4"/>
  <c r="S59" i="4"/>
  <c r="S58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0" i="4"/>
  <c r="S17" i="4"/>
  <c r="S16" i="4"/>
  <c r="S15" i="4"/>
  <c r="S14" i="4"/>
  <c r="S13" i="4"/>
  <c r="S10" i="4"/>
  <c r="G16" i="5" l="1"/>
  <c r="T173" i="5" l="1"/>
  <c r="A163" i="5"/>
  <c r="A100" i="5"/>
  <c r="A101" i="5" s="1"/>
  <c r="A102" i="5" s="1"/>
  <c r="A103" i="5" s="1"/>
  <c r="A104" i="5" s="1"/>
  <c r="A105" i="5" s="1"/>
  <c r="A106" i="5" s="1"/>
  <c r="A107" i="5" s="1"/>
  <c r="A108" i="5" s="1"/>
  <c r="A90" i="5"/>
  <c r="A91" i="5" s="1"/>
  <c r="A92" i="5" s="1"/>
  <c r="A93" i="5" s="1"/>
  <c r="H128" i="5" l="1"/>
  <c r="H109" i="5"/>
  <c r="H94" i="5"/>
  <c r="H87" i="5"/>
  <c r="H61" i="5" l="1"/>
  <c r="H30" i="5"/>
  <c r="H22" i="5"/>
  <c r="H16" i="5"/>
  <c r="T199" i="5"/>
  <c r="T198" i="5"/>
  <c r="T197" i="5"/>
  <c r="T196" i="5"/>
  <c r="T195" i="5"/>
  <c r="T194" i="5"/>
  <c r="T193" i="5"/>
  <c r="T190" i="5"/>
  <c r="T189" i="5"/>
  <c r="T188" i="5"/>
  <c r="T187" i="5"/>
  <c r="T186" i="5"/>
  <c r="T185" i="5"/>
  <c r="T184" i="5"/>
  <c r="T183" i="5"/>
  <c r="T182" i="5"/>
  <c r="T174" i="5"/>
  <c r="T172" i="5"/>
  <c r="T171" i="5"/>
  <c r="T170" i="5"/>
  <c r="T169" i="5"/>
  <c r="T168" i="5"/>
  <c r="T167" i="5"/>
  <c r="T166" i="5"/>
  <c r="T163" i="5"/>
  <c r="T162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08" i="5"/>
  <c r="T107" i="5"/>
  <c r="T106" i="5"/>
  <c r="T105" i="5"/>
  <c r="T104" i="5"/>
  <c r="T103" i="5"/>
  <c r="T102" i="5"/>
  <c r="T101" i="5"/>
  <c r="T100" i="5"/>
  <c r="T99" i="5"/>
  <c r="T96" i="5"/>
  <c r="T93" i="5"/>
  <c r="T92" i="5"/>
  <c r="T91" i="5"/>
  <c r="T90" i="5"/>
  <c r="T89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0" i="5"/>
  <c r="T59" i="5"/>
  <c r="T58" i="5"/>
  <c r="T57" i="5"/>
  <c r="T56" i="5"/>
  <c r="T55" i="5"/>
  <c r="T54" i="5"/>
  <c r="T52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29" i="5"/>
  <c r="T28" i="5"/>
  <c r="T27" i="5"/>
  <c r="T21" i="5"/>
  <c r="T20" i="5"/>
  <c r="T19" i="5"/>
  <c r="T18" i="5"/>
  <c r="T15" i="5"/>
  <c r="T14" i="5"/>
  <c r="T13" i="5"/>
  <c r="T12" i="5"/>
  <c r="T11" i="5"/>
  <c r="T10" i="5"/>
  <c r="G190" i="2" l="1"/>
  <c r="G175" i="2"/>
  <c r="F175" i="2"/>
  <c r="E175" i="2"/>
  <c r="G181" i="2"/>
  <c r="F181" i="2"/>
  <c r="F18" i="2"/>
  <c r="G18" i="4"/>
  <c r="F18" i="4"/>
  <c r="G151" i="2"/>
  <c r="F71" i="2"/>
  <c r="G142" i="2"/>
  <c r="G160" i="5" l="1"/>
  <c r="F160" i="5"/>
  <c r="E160" i="5"/>
  <c r="G94" i="5"/>
  <c r="F94" i="5"/>
  <c r="E94" i="5"/>
  <c r="G61" i="5"/>
  <c r="F61" i="5"/>
  <c r="F164" i="5" l="1"/>
  <c r="A194" i="5"/>
  <c r="A195" i="5" s="1"/>
  <c r="A196" i="5" s="1"/>
  <c r="A197" i="5" s="1"/>
  <c r="A198" i="5" s="1"/>
  <c r="A199" i="5" s="1"/>
  <c r="A183" i="5"/>
  <c r="A184" i="5" s="1"/>
  <c r="A185" i="5" s="1"/>
  <c r="A186" i="5" s="1"/>
  <c r="A187" i="5" s="1"/>
  <c r="A188" i="5" s="1"/>
  <c r="A189" i="5" s="1"/>
  <c r="A190" i="5" s="1"/>
  <c r="A178" i="5"/>
  <c r="A179" i="5" s="1"/>
  <c r="G189" i="2"/>
  <c r="F189" i="2"/>
  <c r="E189" i="2"/>
  <c r="F191" i="5"/>
  <c r="F200" i="5"/>
  <c r="E175" i="5"/>
  <c r="G175" i="5"/>
  <c r="F175" i="5"/>
  <c r="G128" i="5"/>
  <c r="F128" i="5"/>
  <c r="E128" i="5"/>
  <c r="G109" i="5"/>
  <c r="F109" i="5"/>
  <c r="E109" i="5"/>
  <c r="A167" i="5"/>
  <c r="A168" i="5" s="1"/>
  <c r="A169" i="5" s="1"/>
  <c r="A170" i="5" s="1"/>
  <c r="A171" i="5" s="1"/>
  <c r="A172" i="5" s="1"/>
  <c r="A173" i="5" s="1"/>
  <c r="A174" i="5" s="1"/>
  <c r="A131" i="5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F16" i="5"/>
  <c r="E16" i="5"/>
  <c r="A33" i="5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l="1"/>
  <c r="A52" i="5" s="1"/>
  <c r="A53" i="5" s="1"/>
  <c r="A54" i="5" s="1"/>
  <c r="A55" i="5" s="1"/>
  <c r="A56" i="5" s="1"/>
  <c r="A57" i="5" s="1"/>
  <c r="A58" i="5" s="1"/>
  <c r="A59" i="5" s="1"/>
  <c r="A60" i="5" s="1"/>
  <c r="A123" i="5"/>
  <c r="A124" i="5" s="1"/>
  <c r="A125" i="5" s="1"/>
  <c r="A126" i="5" s="1"/>
  <c r="A127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G178" i="2" l="1"/>
  <c r="E178" i="2"/>
  <c r="F178" i="2"/>
  <c r="G166" i="2"/>
  <c r="F166" i="2"/>
  <c r="E166" i="2"/>
  <c r="G169" i="2"/>
  <c r="F169" i="2"/>
  <c r="E169" i="2"/>
  <c r="G18" i="2"/>
  <c r="E18" i="2"/>
  <c r="G82" i="4" l="1"/>
  <c r="F82" i="4"/>
  <c r="E82" i="4"/>
  <c r="F56" i="4"/>
  <c r="E18" i="4"/>
  <c r="G191" i="5"/>
  <c r="G200" i="5"/>
  <c r="E200" i="5"/>
  <c r="G22" i="5"/>
  <c r="F22" i="5"/>
  <c r="E22" i="5"/>
  <c r="E191" i="5" l="1"/>
  <c r="G180" i="5"/>
  <c r="F180" i="5"/>
  <c r="E180" i="5"/>
  <c r="G164" i="5"/>
  <c r="E164" i="5"/>
  <c r="G97" i="5"/>
  <c r="F97" i="5"/>
  <c r="E97" i="5"/>
  <c r="G87" i="5"/>
  <c r="F87" i="5"/>
  <c r="E87" i="5"/>
  <c r="E61" i="5"/>
  <c r="G30" i="5"/>
  <c r="F30" i="5"/>
  <c r="E30" i="5"/>
  <c r="G25" i="5"/>
  <c r="F25" i="5"/>
  <c r="E25" i="5"/>
  <c r="G201" i="5" l="1"/>
  <c r="F201" i="5"/>
  <c r="E201" i="5"/>
  <c r="G79" i="4"/>
  <c r="F79" i="4"/>
  <c r="E79" i="4"/>
  <c r="G76" i="4"/>
  <c r="F76" i="4"/>
  <c r="E76" i="4"/>
  <c r="G68" i="4"/>
  <c r="F68" i="4"/>
  <c r="E68" i="4"/>
  <c r="G56" i="4"/>
  <c r="E56" i="4"/>
  <c r="G21" i="4"/>
  <c r="F21" i="4"/>
  <c r="E21" i="4"/>
  <c r="G11" i="4"/>
  <c r="F11" i="4"/>
  <c r="E11" i="4"/>
  <c r="E71" i="2" l="1"/>
  <c r="G159" i="2" l="1"/>
  <c r="G147" i="2"/>
  <c r="G81" i="2"/>
  <c r="G76" i="2"/>
  <c r="G71" i="2"/>
  <c r="F159" i="2" l="1"/>
  <c r="E159" i="2"/>
  <c r="F151" i="2"/>
  <c r="E151" i="2"/>
  <c r="F147" i="2"/>
  <c r="E147" i="2"/>
  <c r="F142" i="2"/>
  <c r="F190" i="2" s="1"/>
  <c r="E142" i="2"/>
  <c r="F81" i="2"/>
  <c r="E81" i="2"/>
  <c r="F76" i="2"/>
  <c r="E76" i="2"/>
  <c r="A157" i="2"/>
  <c r="A158" i="2" s="1"/>
  <c r="A14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5" i="2" s="1"/>
  <c r="A66" i="2" s="1"/>
  <c r="A67" i="2" s="1"/>
  <c r="A68" i="2" s="1"/>
  <c r="A69" i="2" s="1"/>
  <c r="A70" i="2" s="1"/>
  <c r="A10" i="2"/>
  <c r="A11" i="2" s="1"/>
  <c r="A12" i="2" s="1"/>
  <c r="A13" i="2" s="1"/>
  <c r="A14" i="2" s="1"/>
  <c r="A15" i="2" s="1"/>
  <c r="A16" i="2" s="1"/>
  <c r="E190" i="2" l="1"/>
</calcChain>
</file>

<file path=xl/sharedStrings.xml><?xml version="1.0" encoding="utf-8"?>
<sst xmlns="http://schemas.openxmlformats.org/spreadsheetml/2006/main" count="860" uniqueCount="431">
  <si>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</si>
  <si>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</si>
  <si>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</si>
  <si>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</si>
  <si>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</si>
  <si>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</si>
  <si>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</si>
  <si>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</si>
  <si>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</si>
  <si>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</si>
  <si>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</si>
  <si>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</si>
  <si>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</si>
  <si>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</si>
  <si>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</si>
  <si>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</si>
  <si>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</si>
  <si>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</si>
  <si>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</si>
  <si>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</si>
  <si>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</si>
  <si>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</si>
  <si>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</si>
  <si>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</si>
  <si>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</si>
  <si>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</si>
  <si>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</si>
  <si>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</si>
  <si>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</si>
  <si>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</si>
  <si>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</si>
  <si>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</si>
  <si>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</si>
  <si>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</si>
  <si>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</si>
  <si>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</si>
  <si>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</si>
  <si>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</si>
  <si>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</si>
  <si>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</si>
  <si>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</si>
  <si>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</si>
  <si>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</si>
  <si>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</si>
  <si>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</si>
  <si>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</si>
  <si>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</si>
  <si>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</si>
  <si>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</si>
  <si>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</si>
  <si>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</si>
  <si>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</si>
  <si>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</si>
  <si>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</si>
  <si>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</si>
  <si>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</si>
  <si>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</si>
  <si>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</si>
  <si>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</si>
  <si>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</si>
  <si>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</si>
  <si>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</si>
  <si>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</si>
  <si>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</si>
  <si>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</si>
  <si>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</si>
  <si>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</si>
  <si>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</si>
  <si>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</si>
  <si>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</si>
  <si>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</si>
  <si>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</si>
  <si>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</si>
  <si>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</si>
  <si>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</si>
  <si>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</si>
  <si>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</si>
  <si>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</si>
  <si>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</si>
  <si>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</si>
  <si>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</si>
  <si>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</si>
  <si>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</si>
  <si>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</si>
  <si>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</si>
  <si>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</si>
  <si>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</si>
  <si>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</si>
  <si>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</si>
  <si>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</si>
  <si>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</si>
  <si>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</si>
  <si>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</si>
  <si>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</si>
  <si>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</si>
  <si>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</si>
  <si>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</si>
  <si>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</si>
  <si>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</si>
  <si>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</si>
  <si>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</si>
  <si>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</si>
  <si>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</si>
  <si>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</si>
  <si>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</si>
  <si>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</si>
  <si>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</si>
  <si>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</si>
  <si>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</si>
  <si>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</si>
  <si>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</si>
  <si>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</si>
  <si>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</si>
  <si>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</si>
  <si>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</si>
  <si>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</si>
  <si>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</si>
  <si>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</si>
  <si>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</si>
  <si>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</si>
  <si>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</si>
  <si>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</si>
  <si>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</si>
  <si>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</si>
  <si>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</si>
  <si>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</si>
  <si>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</si>
  <si>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</si>
  <si>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</si>
  <si>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</si>
  <si>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</si>
  <si>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</si>
  <si>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</si>
  <si>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</si>
  <si>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</si>
  <si>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</si>
  <si>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</si>
  <si>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</si>
  <si>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</si>
  <si>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</si>
  <si>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</si>
  <si>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</si>
  <si>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</si>
  <si>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</si>
  <si>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</si>
  <si>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</si>
  <si>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</si>
  <si>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</si>
  <si>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</si>
  <si>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</si>
  <si>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</si>
  <si>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</si>
  <si>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</si>
  <si>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</si>
  <si>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</si>
  <si>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</si>
  <si>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</si>
  <si>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</si>
  <si>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</si>
  <si>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</si>
  <si>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</si>
  <si>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</si>
  <si>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</si>
  <si>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</si>
  <si>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</si>
  <si>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</si>
  <si>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</si>
  <si>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</si>
  <si>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</si>
  <si>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</si>
  <si>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</si>
  <si>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</si>
  <si>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</si>
  <si>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</si>
  <si>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</si>
  <si>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</si>
  <si>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</si>
  <si>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</si>
  <si>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</si>
  <si>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</si>
  <si>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</si>
  <si>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</si>
  <si>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</si>
  <si>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</si>
  <si>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</si>
  <si>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</si>
  <si>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</si>
  <si>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</si>
  <si>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</si>
  <si>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</si>
  <si>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</si>
  <si>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</si>
  <si>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</si>
  <si>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</si>
  <si>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</si>
  <si>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</si>
  <si>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</si>
  <si>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</si>
  <si>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</si>
  <si>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</si>
  <si>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</si>
  <si>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</si>
  <si>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</si>
  <si>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</si>
  <si>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</si>
  <si>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</si>
  <si>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</si>
  <si>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</si>
  <si>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</si>
  <si>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</si>
  <si>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</si>
  <si>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</si>
  <si>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</si>
  <si>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</si>
  <si>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</si>
  <si>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</si>
  <si>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</si>
  <si>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</si>
  <si>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</si>
  <si>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</si>
  <si>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</si>
  <si>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</si>
  <si>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</si>
  <si>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</si>
  <si>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</si>
  <si>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</si>
  <si>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</si>
  <si>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</si>
  <si>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</si>
  <si>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</si>
  <si>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</si>
  <si>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</si>
  <si>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</si>
  <si>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</si>
  <si>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</si>
  <si>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</si>
  <si>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</si>
  <si>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</si>
  <si>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</si>
  <si>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</si>
  <si>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</si>
  <si>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</si>
  <si>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</si>
  <si>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</si>
  <si>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</si>
  <si>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</si>
  <si>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</si>
  <si>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</si>
  <si>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</si>
  <si>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</si>
  <si>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</si>
  <si>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</si>
  <si>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</si>
  <si>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</si>
  <si>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</si>
  <si>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</si>
  <si>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</si>
  <si>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</si>
  <si>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</si>
  <si>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</si>
  <si>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</si>
  <si>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</si>
  <si>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</si>
  <si>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</si>
  <si>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</si>
  <si>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</si>
  <si>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</si>
  <si>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</si>
  <si>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</si>
  <si>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</si>
  <si>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</si>
  <si>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</si>
  <si>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</si>
  <si>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</si>
  <si>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</si>
  <si>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</si>
  <si>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</si>
  <si>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</si>
  <si>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</si>
  <si>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</si>
  <si>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</si>
  <si>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</si>
  <si>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</si>
  <si>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</si>
  <si>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</si>
  <si>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</si>
  <si>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</si>
  <si>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</si>
  <si>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</si>
  <si>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</si>
  <si>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</si>
  <si>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</si>
  <si>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</si>
  <si>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</si>
  <si>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</si>
  <si>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</si>
  <si>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</si>
  <si>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</si>
  <si>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</si>
  <si>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</si>
  <si>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</si>
  <si>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FONDO SOCIAL DE SOLIDARIDAD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</si>
  <si>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</si>
  <si>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</si>
  <si>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</si>
  <si>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</si>
  <si>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</si>
  <si>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</si>
  <si>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</si>
  <si>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</si>
  <si>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</si>
  <si>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</si>
  <si>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</si>
  <si>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</si>
  <si>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</si>
  <si>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</si>
  <si>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</si>
  <si>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</si>
  <si>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</si>
  <si>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</si>
  <si>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</si>
  <si>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</si>
  <si>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</si>
  <si>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</si>
  <si>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</si>
  <si>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</si>
  <si>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</si>
  <si>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</si>
  <si>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</si>
  <si>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</si>
  <si>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</si>
  <si>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</si>
  <si>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</si>
  <si>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</si>
  <si>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</si>
  <si>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</si>
  <si>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</si>
  <si>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</si>
  <si>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</si>
  <si>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</si>
  <si>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</si>
  <si>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</si>
  <si>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</si>
  <si>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</si>
  <si>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</si>
  <si>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</si>
  <si>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</si>
  <si>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</si>
  <si>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</si>
  <si>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</si>
  <si>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</si>
  <si>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</si>
  <si>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</si>
  <si>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</si>
  <si>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</si>
  <si>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</si>
  <si>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</si>
  <si>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</si>
  <si>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</si>
  <si>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</si>
  <si>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</si>
  <si>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</si>
  <si>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</si>
  <si>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</si>
  <si>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</si>
  <si>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</si>
  <si>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</si>
  <si>
    <t>CONSTRUCCION PUENTE VEHICULAR EL ARENAL, MOYUTA, JUTIAPA</t>
  </si>
  <si>
    <t>REPOSICION CARRETERA RD SCH-6, TRAMO: SAN ANTONIO SUCHITEPEQUEZ - SAN MIGUEL PANAN, SUCHITEPEQUEZ</t>
  </si>
  <si>
    <t>REPOSICION CARRETERA RD-SOL-6, TRAMO: SANTA CATARINA PALOPO - SAN ANTONIO PALOPO, SOLOLA</t>
  </si>
  <si>
    <t>CONSTRUCCION CAMINO RURAL ALDEA AGUA BLANCA - ALDEA LA CAMPANA, USPANTAN, QUICHE</t>
  </si>
  <si>
    <t>CONSTRUCCIÓN, MEJORAMIENTO Y REPOSICIÓN DE INFRAESTRUCTURA VIAL POR EMERGENCIA</t>
  </si>
  <si>
    <t>CONSTRUCCION DISTRIBUIDOR VIAL A NIVEL RUTA RN-14: CIUDAD VIEJA Y ALOTENANGO, SACATEPEQUEZ E INGENIO SAN DIEGO, ESCUINTLA</t>
  </si>
  <si>
    <t>REPOSICION CARRETERA RN-14, TRAMO: EST 92+100 A 96+000, ALOTENANGO, SACATEPEQUEZ Y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</si>
  <si>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</si>
  <si>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</si>
  <si>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</si>
  <si>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</si>
  <si>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</si>
  <si>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MEJORAMIENTO CARRETERA KM. 309 CA-01 OCCIDENTE, LA LIBERTAD, HUEHUETENANGO (PAVIMENTACION)</t>
  </si>
  <si>
    <t>MEJORAMIENTO CARRETERA RN 01, TRAMO EST. 254+000 A EST. 266+600, DE SAN MARCOS A ESQUIPULAS PALO GORDO, SAN MARCOS(PAVIMENTACION)</t>
  </si>
  <si>
    <t xml:space="preserve">CONSTRUCCIÓN DE URBANIZACIONES Y SOLUCIONES HABITACIONALES  </t>
  </si>
  <si>
    <t>CONSTRUCCION URBANIZACION Y VIVIENDA LA DIGNIDAD, ESCUINTLA, ESCUINTLA</t>
  </si>
  <si>
    <t>AMPLIACION ESCUELA PRIMARIA OFICIAL RURAL MIXTA EL JICARO, BOCA DEL MONTE, VILLA CANALES, GUATEMALA.</t>
  </si>
  <si>
    <t>AMPLIACION ESCUELA PRIMARIA OFICIAL RURAL MIXTA CASERIO OJO DE AGUA, ALDEA PIEDRA GRANDE, SAN PEDRO SACATEPEQUEZ, SAN MARCOS.</t>
  </si>
  <si>
    <t>AMPLIACION ESCUELA PRIMARIA CASERIO TIERRA BLANCA, ALDEA EXCHIMAL, AGUACATAN, HUEHUETENANGO</t>
  </si>
  <si>
    <t>REHABILITACIÓN DE ESCUELAS PRIMARIAS</t>
  </si>
  <si>
    <t>REHABILITACION ESCUELA PRIMARIA OFICIAL URBANA NUMERO 75, FUERZA AEREA, JORNADA MATUTINA, ZONA 12, GUATEMALA, GUATEMALA</t>
  </si>
  <si>
    <t>AMPLIACION ESCUELA PRIMARIA OFICIAL RURAL MIXTA CASERIO CHUVILLIL, SACAPULAS, QUICHE</t>
  </si>
  <si>
    <t>AMPLIACION ESCUELA PRIMARIA OFICIAL RURAL MIXTA ALDEA EL BRAN, CONGUACO, JUTIAPA</t>
  </si>
  <si>
    <t>CONSTRUCCION ESCUELA PRIMARIA OFICIAL RURAL MIXTA CASERÍO NUEVA UNIÓN, CHIANTLA, HUEHUETENANGO.</t>
  </si>
  <si>
    <t>AMPLIACION ESCUELA PRIMARIA OFICIAL RURAL MIXTA ALDEA XENAXICUL, AGUACATÁN, HUEHUETENANGO.</t>
  </si>
  <si>
    <t>MEJORAMIENTO CENTROS DE SALUD</t>
  </si>
  <si>
    <t>MEJORAMIENTO CENTRO DE SALUD SOLOLÁ, SOLOLÁ.</t>
  </si>
  <si>
    <t>MEJORAMIENTO CENTRO DE ATENCION PERMANENTE (CAP) TACANA, SAN MARCOS.</t>
  </si>
  <si>
    <t>MEJORAMIENTO CENTRO DE SALUD ALDEA INGENIEROS, PLAYA GRANDE, IXCAN, QUICHE</t>
  </si>
  <si>
    <t>MEJORAMIENTO CENTRO DE ATENCION PERMANENTE (CAP) SAN JUAN COTZAL, QUICHE</t>
  </si>
  <si>
    <t>REPOSICION ESCUELA PRIMARIA OFICIAL RURAL MIXTA ANITA DEL CARMEN VIUDA DE CARREDANO ALDEA PLAN DE LA GLORIA, EL TUMBADOR, SAN MARCOS. CODIGO UDI: 12-13-0586-43</t>
  </si>
  <si>
    <t>REPOSICION ESCUELA PRIMARIA OFICIAL URBANA MIXTA JOSÉ MARTÍ, COLONIA EL CARMEN, EL TUMBADOR, SAN MARCOS. CÓDIGO UDI: 12-13-0567-43</t>
  </si>
  <si>
    <t>JUNIO</t>
  </si>
  <si>
    <t>AMPLIACION CARRETERA A CUATRO CARRILES DE LA RUTA CA 09 NORTE TRAMO EL RANCHO EL PROGRESO MAYUELAS ZACAPA</t>
  </si>
  <si>
    <t>CONSTRUCCION CARRETERA , LIBRAMIENTO SAYAXCHÉ, RD PET-11, PETEN</t>
  </si>
  <si>
    <t>REPOSICION CARRETERA RD-ESC-27, TRAMO: IPALA - EL SEMILLERO, ESCUINTLA</t>
  </si>
  <si>
    <t>REPOSICION CARRETERA RD-JUT-2, TRAMO: CA-1 OR (KM 124) - LAS ANONAS, JUTIAPA</t>
  </si>
  <si>
    <t>MEJORAMIENTO CAMINO RURAL CR-HUE-36,TRAMO: SAN MARTIN CUCHUMATAN - UNION CANTINIL, HUEHUETENANGO</t>
  </si>
  <si>
    <t>MEJORAMIENTO CAMINO RURAL CR-HUE-48, TRAMO: BIF. RD-HUE-12 - AGUA ZARCA, HUEHUETENANGO</t>
  </si>
  <si>
    <t> MEJORAMIENTO CENTRO DE ATENCION PERMANENTE (CAP) SANTA CRUZ, ALTA VERAPAZ.</t>
  </si>
  <si>
    <t>CONSTRUCCION ESCUELA DE LA REFORMA (EDR) LA DIGNIDAD ESCUINTLA,ESCUINTLA.</t>
  </si>
  <si>
    <t>MEJORAMIENTO CARRETERA TRAMO: ALDEA CHINCHILLA - SAN LUIS, PETÉN</t>
  </si>
  <si>
    <t>AGOSTO</t>
  </si>
  <si>
    <t>JULIO</t>
  </si>
  <si>
    <t>REPOSICION CARRETERA CA 13 TRAMO BIFURCACION CA
09 N ENTRE RIOS FRONTERA CON HONDURAS IZABAL</t>
  </si>
  <si>
    <t>MEJORAMIENTO CARRETERA TRAMO: KM. 171 CA-1 OCCIDENTE - ALDEA XEJUYUB, NAHUALA, SOLOLA</t>
  </si>
  <si>
    <t>MEJORAMIENTO CARRETERA TRAMO: TODOS SANTOS CUCHUMATÁN - ALDEA SAN MARTÍN - CONCEPCIÓN HUISTA, HUEHUETENANGO.</t>
  </si>
  <si>
    <t>MEJORAMIENTO CARRETERA RN 7W TRAMOS CUILCO TECTITAN SUBTRAMOS EST 335 100 A 335 200 EST 346 100 A 346 200 Y EST 347 800 A 355 200 7 4 KMS HUEHUETENANGO</t>
  </si>
  <si>
    <t>MEJORAMIENTO CARRETERA RN 18 TRAMO LA CUMBRE SAN LUIS JILOTEPEQUE JALAPA</t>
  </si>
  <si>
    <t>MEJORAMIENTO CARRETERA RN7E TRAMO II: PUENTE CHASCO-LA TINTA-TELEMAN-PANZOS (PAVIMENTACION)</t>
  </si>
  <si>
    <t>MEJORAMIENTO CARRETERA RN7E TRAMO IV: EL ESTOR-PUENTE SUMACHE-RIO DULCE (PAVIMENTACION)</t>
  </si>
  <si>
    <t>MEJORAMIENTO CARRETERA RN7E TRAMO V: EL ROSARIO-SENAHU (PAVIMENTACION)</t>
  </si>
  <si>
    <t>CONSTRUCCION CARRETERA TRAMO SAN ANTONIO ILOTENANGO TOTONICAPAN ACCESOS ALASKA PAVIMENTACION</t>
  </si>
  <si>
    <t>MEJORAMIENTO CARRETERA RD SOL 04 TRAMO SANTIAGO ATITLAN KM 171 000 SAN PEDRO LA LAGUNA KM 174 220 SOLOLA</t>
  </si>
  <si>
    <t>MEJORAMIENTO CARRETERA BIFURCACION RD TOT 07 LA UNIVERSAL ALDEA SANTA ANA MOMOSTENANGO TOTONICAPAN</t>
  </si>
  <si>
    <t>MEJORAMIENTO CARRETERA RD SOL 02 TRAMO BIFURCACION CA 01 OCC KM 162 900 SANTA CATARINA IXTAHUACAN SOLOLA</t>
  </si>
  <si>
    <t>SEPTIEMBRE</t>
  </si>
  <si>
    <t>META GLOBAL</t>
  </si>
  <si>
    <t>META ANUAL</t>
  </si>
  <si>
    <t>REPOSICION CARRETERA CA-09 SUR TRAMO: PALIN - ESCUINTLA, ESCUINTLA</t>
  </si>
  <si>
    <t>REPOSICION CARRETERA RD JUT 04, TRAMO: SANTA CATARINA MITA - HORCONES - EL PROGRESO, JUTIAPA</t>
  </si>
  <si>
    <t>MEJORAMIENTO CAMINO RURAL CR-CHM-39, TRAMO: TECPAN - SAN MARTIN JILOTEPEQUE, CHIMALTENANGO</t>
  </si>
  <si>
    <t>Al 28.09.2018</t>
  </si>
  <si>
    <t xml:space="preserve">
5,628.57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</si>
</sst>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gency FB"/>
      <family val="2"/>
    </font>
    <font>
      <b/>
      <sz val="10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6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4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vertical="top" wrapText="1"/>
    </xf>
    <xf numFmtId="44" fontId="6" fillId="0" borderId="1" xfId="3" applyNumberFormat="1" applyFont="1" applyFill="1" applyBorder="1" applyAlignment="1">
      <alignment horizontal="right" vertical="center" wrapText="1"/>
    </xf>
    <xf numFmtId="44" fontId="7" fillId="0" borderId="1" xfId="3" applyNumberFormat="1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shrinkToFit="1"/>
    </xf>
    <xf numFmtId="44" fontId="6" fillId="0" borderId="1" xfId="3" applyNumberFormat="1" applyFont="1" applyFill="1" applyBorder="1" applyAlignment="1">
      <alignment horizontal="left" vertical="center" wrapText="1"/>
    </xf>
    <xf numFmtId="44" fontId="6" fillId="0" borderId="1" xfId="3" applyNumberFormat="1" applyFont="1" applyFill="1" applyBorder="1" applyAlignment="1">
      <alignment horizontal="left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44" fontId="5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0" fontId="4" fillId="0" borderId="0" xfId="0" applyFont="1"/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0" fontId="5" fillId="0" borderId="3" xfId="0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2" fontId="5" fillId="0" borderId="7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44" fontId="4" fillId="2" borderId="15" xfId="0" applyNumberFormat="1" applyFont="1" applyFill="1" applyBorder="1" applyAlignment="1">
      <alignment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44" fontId="3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4" fontId="6" fillId="0" borderId="3" xfId="2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28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4" fontId="3" fillId="0" borderId="30" xfId="2" applyFont="1" applyFill="1" applyBorder="1" applyAlignment="1">
      <alignment vertical="center"/>
    </xf>
    <xf numFmtId="2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44" fontId="3" fillId="3" borderId="27" xfId="0" applyNumberFormat="1" applyFont="1" applyFill="1" applyBorder="1" applyAlignment="1">
      <alignment vertical="center"/>
    </xf>
    <xf numFmtId="2" fontId="3" fillId="3" borderId="27" xfId="0" applyNumberFormat="1" applyFont="1" applyFill="1" applyBorder="1" applyAlignment="1">
      <alignment horizontal="center" vertical="center"/>
    </xf>
    <xf numFmtId="2" fontId="3" fillId="3" borderId="32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4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3" fillId="0" borderId="26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4" fontId="6" fillId="0" borderId="11" xfId="2" applyFont="1" applyFill="1" applyBorder="1" applyAlignment="1">
      <alignment vertical="center"/>
    </xf>
    <xf numFmtId="2" fontId="6" fillId="0" borderId="11" xfId="0" applyNumberFormat="1" applyFont="1" applyFill="1" applyBorder="1" applyAlignment="1">
      <alignment horizontal="center" vertical="center"/>
    </xf>
    <xf numFmtId="44" fontId="3" fillId="0" borderId="27" xfId="2" applyFont="1" applyFill="1" applyBorder="1" applyAlignment="1">
      <alignment vertical="center"/>
    </xf>
    <xf numFmtId="44" fontId="6" fillId="0" borderId="15" xfId="2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" fontId="4" fillId="0" borderId="22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6" fillId="0" borderId="39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46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2" fontId="3" fillId="0" borderId="47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 wrapText="1"/>
    </xf>
    <xf numFmtId="2" fontId="3" fillId="0" borderId="45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 wrapText="1"/>
    </xf>
    <xf numFmtId="2" fontId="3" fillId="3" borderId="47" xfId="0" applyNumberFormat="1" applyFont="1" applyFill="1" applyBorder="1" applyAlignment="1">
      <alignment horizontal="center" vertical="center"/>
    </xf>
    <xf numFmtId="2" fontId="6" fillId="0" borderId="25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0" fontId="6" fillId="0" borderId="49" xfId="0" applyFont="1" applyFill="1" applyBorder="1"/>
    <xf numFmtId="0" fontId="6" fillId="0" borderId="49" xfId="0" applyFont="1" applyFill="1" applyBorder="1" applyAlignment="1">
      <alignment horizontal="center" vertical="center"/>
    </xf>
    <xf numFmtId="0" fontId="3" fillId="0" borderId="49" xfId="0" applyFont="1" applyFill="1" applyBorder="1"/>
    <xf numFmtId="2" fontId="3" fillId="0" borderId="49" xfId="0" applyNumberFormat="1" applyFont="1" applyFill="1" applyBorder="1" applyAlignment="1">
      <alignment horizontal="center"/>
    </xf>
    <xf numFmtId="2" fontId="6" fillId="0" borderId="49" xfId="0" applyNumberFormat="1" applyFont="1" applyFill="1" applyBorder="1" applyAlignment="1">
      <alignment horizontal="center"/>
    </xf>
    <xf numFmtId="2" fontId="6" fillId="0" borderId="49" xfId="0" applyNumberFormat="1" applyFont="1" applyFill="1" applyBorder="1" applyAlignment="1">
      <alignment horizontal="center" vertical="center"/>
    </xf>
    <xf numFmtId="2" fontId="6" fillId="0" borderId="5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2" fontId="6" fillId="0" borderId="7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3" fillId="0" borderId="27" xfId="2" applyNumberFormat="1" applyFont="1" applyFill="1" applyBorder="1" applyAlignment="1">
      <alignment horizontal="center" vertical="center"/>
    </xf>
    <xf numFmtId="2" fontId="3" fillId="0" borderId="49" xfId="0" applyNumberFormat="1" applyFont="1" applyFill="1" applyBorder="1" applyAlignment="1">
      <alignment horizontal="center" vertical="center"/>
    </xf>
    <xf numFmtId="2" fontId="3" fillId="0" borderId="15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44" fontId="3" fillId="0" borderId="7" xfId="2" applyFont="1" applyFill="1" applyBorder="1" applyAlignment="1">
      <alignment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3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2" fontId="3" fillId="2" borderId="36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3" fillId="2" borderId="3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3" fillId="2" borderId="11" xfId="1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2" fontId="3" fillId="2" borderId="51" xfId="0" applyNumberFormat="1" applyFont="1" applyFill="1" applyBorder="1" applyAlignment="1">
      <alignment horizontal="center" vertical="center"/>
    </xf>
    <xf numFmtId="2" fontId="3" fillId="2" borderId="45" xfId="0" applyNumberFormat="1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54" xfId="0" applyNumberFormat="1" applyFont="1" applyFill="1" applyBorder="1" applyAlignment="1">
      <alignment horizontal="center" vertical="center"/>
    </xf>
    <xf numFmtId="2" fontId="3" fillId="2" borderId="55" xfId="0" applyNumberFormat="1" applyFont="1" applyFill="1" applyBorder="1" applyAlignment="1">
      <alignment horizontal="center" vertical="center"/>
    </xf>
    <xf numFmtId="2" fontId="3" fillId="2" borderId="5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35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43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4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right" vertical="center" wrapText="1"/>
    </xf>
    <xf numFmtId="44" fontId="3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44" fontId="3" fillId="0" borderId="11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3" fillId="2" borderId="31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44" fontId="3" fillId="2" borderId="2" xfId="1" applyNumberFormat="1" applyFont="1" applyFill="1" applyBorder="1" applyAlignment="1">
      <alignment horizontal="center" vertical="center"/>
    </xf>
    <xf numFmtId="44" fontId="3" fillId="2" borderId="5" xfId="1" applyNumberFormat="1" applyFont="1" applyFill="1" applyBorder="1" applyAlignment="1">
      <alignment horizontal="center" vertical="center"/>
    </xf>
    <xf numFmtId="44" fontId="3" fillId="2" borderId="4" xfId="1" applyNumberFormat="1" applyFont="1" applyFill="1" applyBorder="1" applyAlignment="1">
      <alignment horizontal="center" vertical="center"/>
    </xf>
    <xf numFmtId="44" fontId="3" fillId="2" borderId="6" xfId="1" applyNumberFormat="1" applyFont="1" applyFill="1" applyBorder="1" applyAlignment="1">
      <alignment horizontal="center" vertical="center" wrapText="1"/>
    </xf>
    <xf numFmtId="44" fontId="3" fillId="2" borderId="10" xfId="1" applyNumberFormat="1" applyFont="1" applyFill="1" applyBorder="1" applyAlignment="1">
      <alignment horizontal="center" vertical="center"/>
    </xf>
    <xf numFmtId="44" fontId="3" fillId="2" borderId="12" xfId="1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/>
    </xf>
    <xf numFmtId="4" fontId="3" fillId="2" borderId="44" xfId="0" applyNumberFormat="1" applyFont="1" applyFill="1" applyBorder="1" applyAlignment="1">
      <alignment horizontal="center" vertical="center"/>
    </xf>
    <xf numFmtId="4" fontId="3" fillId="2" borderId="55" xfId="0" applyNumberFormat="1" applyFont="1" applyFill="1" applyBorder="1" applyAlignment="1">
      <alignment horizontal="center" vertical="center"/>
    </xf>
    <xf numFmtId="4" fontId="3" fillId="2" borderId="56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4" fontId="6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44" fontId="3" fillId="0" borderId="18" xfId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5" fillId="0" borderId="34" xfId="0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/>
    <xf numFmtId="44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4" xfId="0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0" fontId="4" fillId="0" borderId="4" xfId="0" applyFont="1" applyFill="1" applyBorder="1" applyAlignment="1"/>
    <xf numFmtId="0" fontId="3" fillId="0" borderId="3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5" fillId="0" borderId="24" xfId="0" applyFont="1" applyFill="1" applyBorder="1"/>
    <xf numFmtId="0" fontId="4" fillId="0" borderId="24" xfId="0" applyFont="1" applyFill="1" applyBorder="1" applyAlignment="1"/>
    <xf numFmtId="2" fontId="3" fillId="2" borderId="42" xfId="0" applyNumberFormat="1" applyFont="1" applyFill="1" applyBorder="1" applyAlignment="1">
      <alignment horizontal="center" vertical="center"/>
    </xf>
    <xf numFmtId="2" fontId="3" fillId="2" borderId="57" xfId="0" applyNumberFormat="1" applyFont="1" applyFill="1" applyBorder="1" applyAlignment="1">
      <alignment horizontal="center" vertical="center"/>
    </xf>
    <xf numFmtId="2" fontId="3" fillId="0" borderId="37" xfId="0" applyNumberFormat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 wrapText="1"/>
    </xf>
    <xf numFmtId="44" fontId="3" fillId="2" borderId="10" xfId="1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 wrapText="1"/>
    </xf>
    <xf numFmtId="44" fontId="3" fillId="0" borderId="17" xfId="1" applyFont="1" applyFill="1" applyBorder="1" applyAlignment="1">
      <alignment horizontal="center" vertical="center"/>
    </xf>
    <xf numFmtId="44" fontId="3" fillId="0" borderId="19" xfId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vertical="center"/>
    </xf>
    <xf numFmtId="44" fontId="5" fillId="0" borderId="5" xfId="1" applyFont="1" applyFill="1" applyBorder="1" applyAlignment="1">
      <alignment vertical="center"/>
    </xf>
    <xf numFmtId="44" fontId="5" fillId="0" borderId="4" xfId="1" applyFont="1" applyFill="1" applyBorder="1" applyAlignment="1">
      <alignment vertical="center"/>
    </xf>
    <xf numFmtId="44" fontId="5" fillId="0" borderId="6" xfId="1" applyFont="1" applyFill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44" fontId="6" fillId="0" borderId="6" xfId="1" applyFont="1" applyFill="1" applyBorder="1" applyAlignment="1">
      <alignment vertical="center"/>
    </xf>
    <xf numFmtId="44" fontId="4" fillId="0" borderId="4" xfId="0" applyNumberFormat="1" applyFont="1" applyFill="1" applyBorder="1"/>
    <xf numFmtId="44" fontId="4" fillId="0" borderId="6" xfId="0" applyNumberFormat="1" applyFont="1" applyFill="1" applyBorder="1"/>
    <xf numFmtId="44" fontId="4" fillId="0" borderId="4" xfId="1" applyFont="1" applyFill="1" applyBorder="1" applyAlignment="1">
      <alignment vertical="center"/>
    </xf>
    <xf numFmtId="44" fontId="4" fillId="0" borderId="6" xfId="1" applyFont="1" applyFill="1" applyBorder="1" applyAlignment="1">
      <alignment vertical="center"/>
    </xf>
    <xf numFmtId="2" fontId="6" fillId="0" borderId="0" xfId="0" applyNumberFormat="1" applyFont="1" applyFill="1" applyBorder="1"/>
    <xf numFmtId="0" fontId="3" fillId="2" borderId="40" xfId="0" applyFont="1" applyFill="1" applyBorder="1" applyAlignment="1">
      <alignment horizontal="center" vertical="center"/>
    </xf>
    <xf numFmtId="44" fontId="3" fillId="2" borderId="3" xfId="2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44" fontId="3" fillId="2" borderId="11" xfId="2" applyFont="1" applyFill="1" applyBorder="1" applyAlignment="1">
      <alignment horizontal="center" vertical="center"/>
    </xf>
    <xf numFmtId="44" fontId="3" fillId="2" borderId="11" xfId="2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25" xfId="0" applyFont="1" applyBorder="1"/>
    <xf numFmtId="44" fontId="4" fillId="0" borderId="9" xfId="0" applyNumberFormat="1" applyFont="1" applyBorder="1"/>
    <xf numFmtId="44" fontId="4" fillId="0" borderId="7" xfId="0" applyNumberFormat="1" applyFont="1" applyBorder="1"/>
    <xf numFmtId="44" fontId="4" fillId="0" borderId="8" xfId="1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4" fontId="4" fillId="2" borderId="14" xfId="0" applyNumberFormat="1" applyFont="1" applyFill="1" applyBorder="1" applyAlignment="1">
      <alignment vertical="center"/>
    </xf>
    <xf numFmtId="44" fontId="4" fillId="2" borderId="16" xfId="0" applyNumberFormat="1" applyFont="1" applyFill="1" applyBorder="1" applyAlignment="1">
      <alignment vertical="center"/>
    </xf>
    <xf numFmtId="2" fontId="4" fillId="2" borderId="5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>
      <alignment horizontal="center"/>
    </xf>
    <xf numFmtId="4" fontId="4" fillId="0" borderId="22" xfId="0" applyNumberFormat="1" applyFont="1" applyFill="1" applyBorder="1" applyAlignment="1">
      <alignment horizontal="center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4" fontId="5" fillId="0" borderId="22" xfId="1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wrapText="1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13"/>
  <sheetViews>
    <sheetView tabSelected="1" view="pageBreakPreview" zoomScale="55" zoomScaleNormal="120" zoomScaleSheetLayoutView="55" workbookViewId="0">
      <selection activeCell="N11" sqref="N11"/>
    </sheetView>
  </sheetViews>
  <sheetFormatPr baseColWidth="10" defaultRowHeight="15" x14ac:dyDescent="0.2"/>
  <cols>
    <col min="1" max="1" width="11.42578125" style="58"/>
    <col min="2" max="2" width="9.42578125" style="58" customWidth="1"/>
    <col min="3" max="3" width="41.5703125" style="92" customWidth="1"/>
    <col min="4" max="4" width="16.42578125" style="58" customWidth="1"/>
    <col min="5" max="5" width="24.28515625" style="58" customWidth="1"/>
    <col min="6" max="6" width="26" style="58" customWidth="1"/>
    <col min="7" max="7" width="23.28515625" style="58" customWidth="1"/>
    <col min="8" max="8" width="23.28515625" style="70" customWidth="1"/>
    <col min="9" max="9" width="19.85546875" style="44" customWidth="1"/>
    <col min="10" max="10" width="16.42578125" style="44" customWidth="1"/>
    <col min="11" max="11" width="11.42578125" style="44" customWidth="1"/>
    <col min="12" max="12" width="13.7109375" style="44" customWidth="1"/>
    <col min="13" max="13" width="11.42578125" style="44" customWidth="1"/>
    <col min="14" max="17" width="11.42578125" style="70" customWidth="1"/>
    <col min="18" max="18" width="13.42578125" style="70" customWidth="1"/>
    <col min="19" max="19" width="17.85546875" style="70" customWidth="1"/>
    <col min="20" max="20" width="11.42578125" style="138"/>
    <col min="21" max="16384" width="11.42578125" style="58"/>
  </cols>
  <sheetData>
    <row r="1" spans="1:21" x14ac:dyDescent="0.25">
      <c r="A1" s="175" t="s">
        <v>266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21" x14ac:dyDescent="0.25">
      <c r="A2" s="175" t="s">
        <v>267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21" x14ac:dyDescent="0.25">
      <c r="A3" s="175" t="s">
        <v>268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21" x14ac:dyDescent="0.25">
      <c r="A4" s="176" t="s">
        <v>269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21" ht="15.75" thickBot="1" x14ac:dyDescent="0.3">
      <c r="A5" s="177" t="s">
        <v>423</v>
      </c>
      <c r="B5" s="177"/>
      <c r="C5" s="3"/>
      <c r="D5" s="2"/>
      <c r="E5" s="2"/>
      <c r="F5" s="2"/>
      <c r="G5" s="2"/>
      <c r="H5" s="163"/>
      <c r="I5" s="1"/>
      <c r="J5" s="102"/>
      <c r="K5" s="1"/>
      <c r="L5" s="1"/>
      <c r="M5" s="1"/>
      <c r="N5" s="1"/>
      <c r="O5" s="44"/>
      <c r="P5" s="44"/>
      <c r="T5" s="266" t="s">
        <v>429</v>
      </c>
    </row>
    <row r="6" spans="1:21" ht="31.5" customHeight="1" x14ac:dyDescent="0.2">
      <c r="A6" s="311" t="s">
        <v>2</v>
      </c>
      <c r="B6" s="190" t="s">
        <v>3</v>
      </c>
      <c r="C6" s="193" t="s">
        <v>4</v>
      </c>
      <c r="D6" s="196" t="s">
        <v>5</v>
      </c>
      <c r="E6" s="312" t="s">
        <v>6</v>
      </c>
      <c r="F6" s="312"/>
      <c r="G6" s="312"/>
      <c r="H6" s="313" t="s">
        <v>7</v>
      </c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5"/>
    </row>
    <row r="7" spans="1:21" ht="27" customHeight="1" x14ac:dyDescent="0.2">
      <c r="A7" s="316"/>
      <c r="B7" s="191"/>
      <c r="C7" s="194"/>
      <c r="D7" s="197"/>
      <c r="E7" s="317" t="s">
        <v>8</v>
      </c>
      <c r="F7" s="317" t="s">
        <v>9</v>
      </c>
      <c r="G7" s="318" t="s">
        <v>10</v>
      </c>
      <c r="H7" s="183" t="s">
        <v>424</v>
      </c>
      <c r="I7" s="183" t="s">
        <v>425</v>
      </c>
      <c r="J7" s="183" t="s">
        <v>9</v>
      </c>
      <c r="K7" s="194" t="s">
        <v>246</v>
      </c>
      <c r="L7" s="194"/>
      <c r="M7" s="194"/>
      <c r="N7" s="194"/>
      <c r="O7" s="194"/>
      <c r="P7" s="194"/>
      <c r="Q7" s="194"/>
      <c r="R7" s="194"/>
      <c r="S7" s="319"/>
      <c r="T7" s="320" t="s">
        <v>263</v>
      </c>
    </row>
    <row r="8" spans="1:21" ht="27.75" customHeight="1" thickBot="1" x14ac:dyDescent="0.25">
      <c r="A8" s="321"/>
      <c r="B8" s="192"/>
      <c r="C8" s="195"/>
      <c r="D8" s="198"/>
      <c r="E8" s="322"/>
      <c r="F8" s="322"/>
      <c r="G8" s="323"/>
      <c r="H8" s="184"/>
      <c r="I8" s="184"/>
      <c r="J8" s="184"/>
      <c r="K8" s="174" t="s">
        <v>11</v>
      </c>
      <c r="L8" s="174" t="s">
        <v>12</v>
      </c>
      <c r="M8" s="174" t="s">
        <v>13</v>
      </c>
      <c r="N8" s="174" t="s">
        <v>245</v>
      </c>
      <c r="O8" s="174" t="s">
        <v>271</v>
      </c>
      <c r="P8" s="174" t="s">
        <v>399</v>
      </c>
      <c r="Q8" s="174" t="s">
        <v>410</v>
      </c>
      <c r="R8" s="174" t="s">
        <v>409</v>
      </c>
      <c r="S8" s="174" t="s">
        <v>423</v>
      </c>
      <c r="T8" s="324"/>
    </row>
    <row r="9" spans="1:21" s="71" customFormat="1" ht="15.75" thickBot="1" x14ac:dyDescent="0.3">
      <c r="A9" s="134" t="s">
        <v>18</v>
      </c>
      <c r="B9" s="135"/>
      <c r="C9" s="76"/>
      <c r="D9" s="135"/>
      <c r="E9" s="135"/>
      <c r="F9" s="135"/>
      <c r="G9" s="135"/>
      <c r="H9" s="79"/>
      <c r="I9" s="79"/>
      <c r="J9" s="79"/>
      <c r="K9" s="79"/>
      <c r="L9" s="79"/>
      <c r="M9" s="79"/>
      <c r="N9" s="79"/>
      <c r="O9" s="79"/>
      <c r="P9" s="79"/>
      <c r="Q9" s="79"/>
      <c r="R9" s="136"/>
      <c r="S9" s="136"/>
      <c r="T9" s="137"/>
    </row>
    <row r="10" spans="1:21" ht="54.75" customHeight="1" x14ac:dyDescent="0.2">
      <c r="A10" s="85">
        <v>1</v>
      </c>
      <c r="B10" s="86">
        <v>24234</v>
      </c>
      <c r="C10" s="37" t="s">
        <v>0</v>
      </c>
      <c r="D10" s="86" t="s">
        <v>1</v>
      </c>
      <c r="E10" s="87">
        <v>329625000</v>
      </c>
      <c r="F10" s="87">
        <v>256575000</v>
      </c>
      <c r="G10" s="87">
        <v>223840773.36000001</v>
      </c>
      <c r="H10" s="164">
        <v>29</v>
      </c>
      <c r="I10" s="88">
        <v>7.7</v>
      </c>
      <c r="J10" s="88">
        <v>7.87</v>
      </c>
      <c r="K10" s="88">
        <v>0</v>
      </c>
      <c r="L10" s="88">
        <v>0</v>
      </c>
      <c r="M10" s="88">
        <v>0</v>
      </c>
      <c r="N10" s="88">
        <v>2.17</v>
      </c>
      <c r="O10" s="88">
        <v>0</v>
      </c>
      <c r="P10" s="88">
        <v>0</v>
      </c>
      <c r="Q10" s="88">
        <v>2.65</v>
      </c>
      <c r="R10" s="88">
        <v>0.24</v>
      </c>
      <c r="S10" s="88">
        <v>0.15</v>
      </c>
      <c r="T10" s="328">
        <f>K10+L10+M10+N10+O10+P10+Q10+R10+S10</f>
        <v>5.2100000000000009</v>
      </c>
      <c r="U10" s="310"/>
    </row>
    <row r="11" spans="1:21" ht="70.5" customHeight="1" x14ac:dyDescent="0.2">
      <c r="A11" s="72">
        <v>2</v>
      </c>
      <c r="B11" s="55">
        <v>60132</v>
      </c>
      <c r="C11" s="38" t="s">
        <v>14</v>
      </c>
      <c r="D11" s="55" t="s">
        <v>1</v>
      </c>
      <c r="E11" s="73">
        <v>150000000</v>
      </c>
      <c r="F11" s="73">
        <v>96500000</v>
      </c>
      <c r="G11" s="73">
        <v>16043753.51</v>
      </c>
      <c r="H11" s="165">
        <v>3</v>
      </c>
      <c r="I11" s="57">
        <v>1.67</v>
      </c>
      <c r="J11" s="57">
        <v>1.33</v>
      </c>
      <c r="K11" s="57">
        <v>0</v>
      </c>
      <c r="L11" s="57">
        <v>0</v>
      </c>
      <c r="M11" s="57">
        <v>0</v>
      </c>
      <c r="N11" s="57">
        <v>1.33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329">
        <f t="shared" ref="T11:T15" si="0">K11+L11+M11+N11+O11+P11+Q11+R11+S11</f>
        <v>1.33</v>
      </c>
      <c r="U11" s="310"/>
    </row>
    <row r="12" spans="1:21" ht="99.75" x14ac:dyDescent="0.2">
      <c r="A12" s="72">
        <v>3</v>
      </c>
      <c r="B12" s="55">
        <v>130705</v>
      </c>
      <c r="C12" s="38" t="s">
        <v>15</v>
      </c>
      <c r="D12" s="55" t="s">
        <v>1</v>
      </c>
      <c r="E12" s="73">
        <v>190000000</v>
      </c>
      <c r="F12" s="73">
        <v>242000000</v>
      </c>
      <c r="G12" s="73">
        <v>144538701.25999999</v>
      </c>
      <c r="H12" s="165">
        <v>14</v>
      </c>
      <c r="I12" s="57">
        <v>4</v>
      </c>
      <c r="J12" s="57">
        <v>12</v>
      </c>
      <c r="K12" s="57">
        <v>0</v>
      </c>
      <c r="L12" s="57">
        <v>1</v>
      </c>
      <c r="M12" s="57">
        <v>1.92</v>
      </c>
      <c r="N12" s="57">
        <v>0.79</v>
      </c>
      <c r="O12" s="57">
        <v>0.27</v>
      </c>
      <c r="P12" s="57">
        <v>0</v>
      </c>
      <c r="Q12" s="57">
        <v>0.35</v>
      </c>
      <c r="R12" s="133">
        <v>1.5</v>
      </c>
      <c r="S12" s="57">
        <v>0.81</v>
      </c>
      <c r="T12" s="329">
        <f t="shared" si="0"/>
        <v>6.6400000000000006</v>
      </c>
      <c r="U12" s="310"/>
    </row>
    <row r="13" spans="1:21" ht="85.5" x14ac:dyDescent="0.2">
      <c r="A13" s="72">
        <v>4</v>
      </c>
      <c r="B13" s="55">
        <v>171379</v>
      </c>
      <c r="C13" s="38" t="s">
        <v>16</v>
      </c>
      <c r="D13" s="55" t="s">
        <v>1</v>
      </c>
      <c r="E13" s="73">
        <v>500000</v>
      </c>
      <c r="F13" s="73">
        <v>0</v>
      </c>
      <c r="G13" s="73">
        <v>0</v>
      </c>
      <c r="H13" s="165">
        <v>12</v>
      </c>
      <c r="I13" s="57">
        <v>4</v>
      </c>
      <c r="J13" s="57">
        <v>1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329">
        <f t="shared" si="0"/>
        <v>0</v>
      </c>
      <c r="U13" s="310"/>
    </row>
    <row r="14" spans="1:21" ht="42.75" x14ac:dyDescent="0.2">
      <c r="A14" s="72">
        <v>5</v>
      </c>
      <c r="B14" s="55">
        <v>189902</v>
      </c>
      <c r="C14" s="38" t="s">
        <v>17</v>
      </c>
      <c r="D14" s="55" t="s">
        <v>1</v>
      </c>
      <c r="E14" s="73">
        <v>30000000</v>
      </c>
      <c r="F14" s="73">
        <v>0</v>
      </c>
      <c r="G14" s="73">
        <v>0</v>
      </c>
      <c r="H14" s="165">
        <v>31</v>
      </c>
      <c r="I14" s="57">
        <v>15.5</v>
      </c>
      <c r="J14" s="57">
        <v>8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329">
        <f t="shared" si="0"/>
        <v>0</v>
      </c>
      <c r="U14" s="310"/>
    </row>
    <row r="15" spans="1:21" ht="57.75" thickBot="1" x14ac:dyDescent="0.25">
      <c r="A15" s="146">
        <v>6</v>
      </c>
      <c r="B15" s="147">
        <v>221396</v>
      </c>
      <c r="C15" s="148" t="s">
        <v>400</v>
      </c>
      <c r="D15" s="147" t="s">
        <v>1</v>
      </c>
      <c r="E15" s="149">
        <v>0</v>
      </c>
      <c r="F15" s="149">
        <v>2314514</v>
      </c>
      <c r="G15" s="149">
        <v>0</v>
      </c>
      <c r="H15" s="166">
        <v>80.55</v>
      </c>
      <c r="I15" s="150">
        <v>1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330">
        <f t="shared" si="0"/>
        <v>0</v>
      </c>
      <c r="U15" s="310"/>
    </row>
    <row r="16" spans="1:21" s="81" customFormat="1" ht="15.75" thickBot="1" x14ac:dyDescent="0.3">
      <c r="A16" s="74"/>
      <c r="B16" s="75"/>
      <c r="C16" s="76"/>
      <c r="D16" s="75"/>
      <c r="E16" s="77">
        <f t="shared" ref="E16:Q16" si="1">SUM(E10:E15)</f>
        <v>700125000</v>
      </c>
      <c r="F16" s="77">
        <f t="shared" si="1"/>
        <v>597389514</v>
      </c>
      <c r="G16" s="77">
        <f>SUM(G10:G15)</f>
        <v>384423228.13</v>
      </c>
      <c r="H16" s="79">
        <f>SUM(H10:H15)</f>
        <v>169.55</v>
      </c>
      <c r="I16" s="78"/>
      <c r="J16" s="78"/>
      <c r="K16" s="78"/>
      <c r="L16" s="78"/>
      <c r="M16" s="78"/>
      <c r="N16" s="79"/>
      <c r="O16" s="79"/>
      <c r="P16" s="79"/>
      <c r="Q16" s="79"/>
      <c r="R16" s="79"/>
      <c r="S16" s="79"/>
      <c r="T16" s="80"/>
      <c r="U16" s="310"/>
    </row>
    <row r="17" spans="1:21" ht="15.75" thickBot="1" x14ac:dyDescent="0.25">
      <c r="A17" s="82" t="s">
        <v>19</v>
      </c>
      <c r="B17" s="82"/>
      <c r="C17" s="83"/>
      <c r="D17" s="71"/>
      <c r="O17" s="84"/>
      <c r="U17" s="310"/>
    </row>
    <row r="18" spans="1:21" ht="42.75" x14ac:dyDescent="0.2">
      <c r="A18" s="85">
        <v>7</v>
      </c>
      <c r="B18" s="86">
        <v>154599</v>
      </c>
      <c r="C18" s="37" t="s">
        <v>20</v>
      </c>
      <c r="D18" s="86" t="s">
        <v>21</v>
      </c>
      <c r="E18" s="87">
        <v>40000000</v>
      </c>
      <c r="F18" s="87">
        <v>0</v>
      </c>
      <c r="G18" s="87">
        <v>0</v>
      </c>
      <c r="H18" s="164">
        <v>200</v>
      </c>
      <c r="I18" s="88">
        <v>70</v>
      </c>
      <c r="J18" s="88">
        <v>70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139">
        <v>0</v>
      </c>
      <c r="S18" s="88">
        <v>0</v>
      </c>
      <c r="T18" s="331">
        <f>S18+R18+Q18+P18+O18+N18+M18+L18+K18</f>
        <v>0</v>
      </c>
      <c r="U18" s="310"/>
    </row>
    <row r="19" spans="1:21" ht="57" x14ac:dyDescent="0.2">
      <c r="A19" s="72">
        <v>8</v>
      </c>
      <c r="B19" s="55">
        <v>189823</v>
      </c>
      <c r="C19" s="38" t="s">
        <v>22</v>
      </c>
      <c r="D19" s="55" t="s">
        <v>21</v>
      </c>
      <c r="E19" s="73">
        <v>500000</v>
      </c>
      <c r="F19" s="73">
        <v>0</v>
      </c>
      <c r="G19" s="73">
        <v>0</v>
      </c>
      <c r="H19" s="165">
        <v>123</v>
      </c>
      <c r="I19" s="57">
        <v>53</v>
      </c>
      <c r="J19" s="57">
        <v>1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140">
        <v>0</v>
      </c>
      <c r="S19" s="57">
        <v>0</v>
      </c>
      <c r="T19" s="329">
        <f>S19+R19+Q19+P19+O19+N19+M19+L19+K19</f>
        <v>0</v>
      </c>
      <c r="U19" s="310"/>
    </row>
    <row r="20" spans="1:21" ht="57" x14ac:dyDescent="0.2">
      <c r="A20" s="72">
        <v>9</v>
      </c>
      <c r="B20" s="55">
        <v>189831</v>
      </c>
      <c r="C20" s="38" t="s">
        <v>23</v>
      </c>
      <c r="D20" s="55" t="s">
        <v>21</v>
      </c>
      <c r="E20" s="73">
        <v>250000</v>
      </c>
      <c r="F20" s="73">
        <v>0</v>
      </c>
      <c r="G20" s="73">
        <v>0</v>
      </c>
      <c r="H20" s="165">
        <v>126</v>
      </c>
      <c r="I20" s="57">
        <v>126</v>
      </c>
      <c r="J20" s="57">
        <v>1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140">
        <v>0</v>
      </c>
      <c r="S20" s="57">
        <v>0</v>
      </c>
      <c r="T20" s="329">
        <f t="shared" ref="T20:T21" si="2">S20+R20+Q20+P20+O20+N20+M20+L20+K20</f>
        <v>0</v>
      </c>
      <c r="U20" s="310"/>
    </row>
    <row r="21" spans="1:21" ht="29.25" thickBot="1" x14ac:dyDescent="0.25">
      <c r="A21" s="123">
        <v>10</v>
      </c>
      <c r="B21" s="95">
        <v>210328</v>
      </c>
      <c r="C21" s="124" t="s">
        <v>367</v>
      </c>
      <c r="D21" s="95" t="s">
        <v>21</v>
      </c>
      <c r="E21" s="125">
        <v>0</v>
      </c>
      <c r="F21" s="125">
        <v>9200000</v>
      </c>
      <c r="G21" s="125">
        <v>0</v>
      </c>
      <c r="H21" s="167">
        <v>99.62</v>
      </c>
      <c r="I21" s="126">
        <v>33</v>
      </c>
      <c r="J21" s="126">
        <v>33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41">
        <v>0</v>
      </c>
      <c r="S21" s="150">
        <v>0</v>
      </c>
      <c r="T21" s="329">
        <f t="shared" si="2"/>
        <v>0</v>
      </c>
      <c r="U21" s="310"/>
    </row>
    <row r="22" spans="1:21" ht="15.75" thickBot="1" x14ac:dyDescent="0.3">
      <c r="A22" s="89"/>
      <c r="B22" s="90"/>
      <c r="C22" s="91"/>
      <c r="D22" s="90"/>
      <c r="E22" s="77">
        <f t="shared" ref="E22:Q22" si="3">SUM(E18:E21)</f>
        <v>40750000</v>
      </c>
      <c r="F22" s="77">
        <f t="shared" si="3"/>
        <v>9200000</v>
      </c>
      <c r="G22" s="77">
        <f t="shared" si="3"/>
        <v>0</v>
      </c>
      <c r="H22" s="79">
        <f>SUM(H18:H21)</f>
        <v>548.62</v>
      </c>
      <c r="I22" s="78"/>
      <c r="J22" s="78"/>
      <c r="K22" s="78"/>
      <c r="L22" s="78"/>
      <c r="M22" s="78"/>
      <c r="N22" s="78"/>
      <c r="O22" s="78"/>
      <c r="P22" s="78"/>
      <c r="Q22" s="80"/>
      <c r="R22" s="136"/>
      <c r="S22" s="79"/>
      <c r="T22" s="80"/>
      <c r="U22" s="310"/>
    </row>
    <row r="23" spans="1:21" ht="15.75" thickBot="1" x14ac:dyDescent="0.25">
      <c r="A23" s="82" t="s">
        <v>19</v>
      </c>
      <c r="O23" s="84"/>
      <c r="U23" s="310"/>
    </row>
    <row r="24" spans="1:21" ht="29.25" thickBot="1" x14ac:dyDescent="0.25">
      <c r="A24" s="94">
        <v>11</v>
      </c>
      <c r="B24" s="91">
        <v>136547</v>
      </c>
      <c r="C24" s="110" t="s">
        <v>24</v>
      </c>
      <c r="D24" s="91" t="s">
        <v>25</v>
      </c>
      <c r="E24" s="128">
        <v>1200000</v>
      </c>
      <c r="F24" s="128">
        <v>0</v>
      </c>
      <c r="G24" s="128">
        <v>0</v>
      </c>
      <c r="H24" s="168">
        <v>1</v>
      </c>
      <c r="I24" s="129">
        <v>1</v>
      </c>
      <c r="J24" s="129">
        <v>1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42">
        <v>0</v>
      </c>
      <c r="S24" s="151">
        <v>0</v>
      </c>
      <c r="T24" s="328">
        <v>0</v>
      </c>
      <c r="U24" s="310"/>
    </row>
    <row r="25" spans="1:21" ht="15.75" thickBot="1" x14ac:dyDescent="0.3">
      <c r="A25" s="117"/>
      <c r="B25" s="118"/>
      <c r="C25" s="119"/>
      <c r="D25" s="118"/>
      <c r="E25" s="127">
        <f>+E24</f>
        <v>1200000</v>
      </c>
      <c r="F25" s="127">
        <f>+F24</f>
        <v>0</v>
      </c>
      <c r="G25" s="127">
        <f>+G24</f>
        <v>0</v>
      </c>
      <c r="H25" s="169">
        <v>1</v>
      </c>
      <c r="I25" s="120"/>
      <c r="J25" s="120"/>
      <c r="K25" s="121"/>
      <c r="L25" s="121"/>
      <c r="M25" s="121"/>
      <c r="N25" s="121"/>
      <c r="O25" s="121"/>
      <c r="P25" s="121"/>
      <c r="Q25" s="122"/>
      <c r="R25" s="143"/>
      <c r="S25" s="79"/>
      <c r="T25" s="80"/>
      <c r="U25" s="310"/>
    </row>
    <row r="26" spans="1:21" ht="15.75" thickBot="1" x14ac:dyDescent="0.25">
      <c r="A26" s="82" t="s">
        <v>26</v>
      </c>
      <c r="O26" s="84"/>
      <c r="U26" s="310"/>
    </row>
    <row r="27" spans="1:21" ht="51.75" customHeight="1" x14ac:dyDescent="0.2">
      <c r="A27" s="85">
        <v>12</v>
      </c>
      <c r="B27" s="86">
        <v>190098</v>
      </c>
      <c r="C27" s="37" t="s">
        <v>27</v>
      </c>
      <c r="D27" s="86" t="s">
        <v>21</v>
      </c>
      <c r="E27" s="87">
        <v>40000000</v>
      </c>
      <c r="F27" s="87">
        <v>0</v>
      </c>
      <c r="G27" s="87">
        <v>0</v>
      </c>
      <c r="H27" s="164">
        <v>3</v>
      </c>
      <c r="I27" s="88">
        <v>0.6</v>
      </c>
      <c r="J27" s="88">
        <v>1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139">
        <v>0</v>
      </c>
      <c r="S27" s="88">
        <v>0</v>
      </c>
      <c r="T27" s="331">
        <f>S27+R27+Q27+P27+O27+N27+M27+L27+K27</f>
        <v>0</v>
      </c>
      <c r="U27" s="310"/>
    </row>
    <row r="28" spans="1:21" ht="48.75" customHeight="1" x14ac:dyDescent="0.2">
      <c r="A28" s="72">
        <v>13</v>
      </c>
      <c r="B28" s="55">
        <v>209134</v>
      </c>
      <c r="C28" s="38" t="s">
        <v>28</v>
      </c>
      <c r="D28" s="55" t="s">
        <v>21</v>
      </c>
      <c r="E28" s="73">
        <v>0</v>
      </c>
      <c r="F28" s="73">
        <v>2459861</v>
      </c>
      <c r="G28" s="73">
        <v>1475916.54</v>
      </c>
      <c r="H28" s="165">
        <v>150</v>
      </c>
      <c r="I28" s="57">
        <v>1</v>
      </c>
      <c r="J28" s="57">
        <v>2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0.7</v>
      </c>
      <c r="R28" s="140">
        <v>0</v>
      </c>
      <c r="S28" s="57">
        <v>0</v>
      </c>
      <c r="T28" s="329">
        <f t="shared" ref="T28:T29" si="4">S28+R28+Q28+P28+O28+N28+M28+L28+K28</f>
        <v>0.7</v>
      </c>
      <c r="U28" s="310"/>
    </row>
    <row r="29" spans="1:21" ht="55.5" customHeight="1" thickBot="1" x14ac:dyDescent="0.25">
      <c r="A29" s="123">
        <v>14</v>
      </c>
      <c r="B29" s="95">
        <v>209418</v>
      </c>
      <c r="C29" s="124" t="s">
        <v>29</v>
      </c>
      <c r="D29" s="95" t="s">
        <v>21</v>
      </c>
      <c r="E29" s="125">
        <v>0</v>
      </c>
      <c r="F29" s="125">
        <v>2800000</v>
      </c>
      <c r="G29" s="125">
        <v>261852.86</v>
      </c>
      <c r="H29" s="167">
        <v>600</v>
      </c>
      <c r="I29" s="126">
        <v>1</v>
      </c>
      <c r="J29" s="126">
        <v>1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41">
        <v>0</v>
      </c>
      <c r="S29" s="150">
        <v>0.36</v>
      </c>
      <c r="T29" s="332">
        <f t="shared" si="4"/>
        <v>0.36</v>
      </c>
      <c r="U29" s="310"/>
    </row>
    <row r="30" spans="1:21" ht="15.75" thickBot="1" x14ac:dyDescent="0.3">
      <c r="A30" s="89"/>
      <c r="B30" s="90"/>
      <c r="C30" s="91"/>
      <c r="D30" s="90"/>
      <c r="E30" s="77">
        <f t="shared" ref="E30:J30" si="5">SUM(E27:E29)</f>
        <v>40000000</v>
      </c>
      <c r="F30" s="77">
        <f t="shared" si="5"/>
        <v>5259861</v>
      </c>
      <c r="G30" s="77">
        <f t="shared" si="5"/>
        <v>1737769.4</v>
      </c>
      <c r="H30" s="79">
        <f t="shared" si="5"/>
        <v>753</v>
      </c>
      <c r="I30" s="78"/>
      <c r="J30" s="78"/>
      <c r="K30" s="78"/>
      <c r="L30" s="78"/>
      <c r="M30" s="78"/>
      <c r="N30" s="79"/>
      <c r="O30" s="79"/>
      <c r="P30" s="79"/>
      <c r="Q30" s="80"/>
      <c r="R30" s="136"/>
      <c r="S30" s="79"/>
      <c r="T30" s="80"/>
      <c r="U30" s="310"/>
    </row>
    <row r="31" spans="1:21" ht="15.75" thickBot="1" x14ac:dyDescent="0.25">
      <c r="A31" s="82" t="s">
        <v>30</v>
      </c>
      <c r="O31" s="84"/>
      <c r="U31" s="310"/>
    </row>
    <row r="32" spans="1:21" ht="85.5" x14ac:dyDescent="0.2">
      <c r="A32" s="85">
        <v>15</v>
      </c>
      <c r="B32" s="86">
        <v>4332</v>
      </c>
      <c r="C32" s="37" t="s">
        <v>31</v>
      </c>
      <c r="D32" s="86" t="s">
        <v>1</v>
      </c>
      <c r="E32" s="87">
        <v>10000000</v>
      </c>
      <c r="F32" s="87">
        <v>0</v>
      </c>
      <c r="G32" s="87">
        <v>0</v>
      </c>
      <c r="H32" s="164">
        <v>14</v>
      </c>
      <c r="I32" s="88">
        <v>6.8</v>
      </c>
      <c r="J32" s="88">
        <v>7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139">
        <v>0</v>
      </c>
      <c r="S32" s="88">
        <v>0</v>
      </c>
      <c r="T32" s="331">
        <f>S32+R32+Q32+P32+O32+N32+M32+L32+K32</f>
        <v>0</v>
      </c>
      <c r="U32" s="310"/>
    </row>
    <row r="33" spans="1:21" ht="42.75" x14ac:dyDescent="0.2">
      <c r="A33" s="72">
        <f>A32+1</f>
        <v>16</v>
      </c>
      <c r="B33" s="55">
        <v>37474</v>
      </c>
      <c r="C33" s="38" t="s">
        <v>32</v>
      </c>
      <c r="D33" s="55" t="s">
        <v>1</v>
      </c>
      <c r="E33" s="73">
        <v>25000000</v>
      </c>
      <c r="F33" s="73">
        <v>0</v>
      </c>
      <c r="G33" s="73">
        <v>0</v>
      </c>
      <c r="H33" s="165">
        <v>4.3499999999999996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140">
        <v>0</v>
      </c>
      <c r="S33" s="57">
        <v>0</v>
      </c>
      <c r="T33" s="329">
        <f t="shared" ref="T33:T87" si="6">S33+R33+Q33+P33+O33+N33+M33+L33+K33</f>
        <v>0</v>
      </c>
      <c r="U33" s="310"/>
    </row>
    <row r="34" spans="1:21" ht="42.75" x14ac:dyDescent="0.2">
      <c r="A34" s="72">
        <f>A33+1</f>
        <v>17</v>
      </c>
      <c r="B34" s="55">
        <v>149860</v>
      </c>
      <c r="C34" s="38" t="s">
        <v>247</v>
      </c>
      <c r="D34" s="55" t="s">
        <v>1</v>
      </c>
      <c r="E34" s="73">
        <v>0</v>
      </c>
      <c r="F34" s="73">
        <v>31215210</v>
      </c>
      <c r="G34" s="73">
        <v>28413189.989999998</v>
      </c>
      <c r="H34" s="165">
        <v>15.2</v>
      </c>
      <c r="I34" s="57">
        <v>8.9</v>
      </c>
      <c r="J34" s="57">
        <v>8.9</v>
      </c>
      <c r="K34" s="57">
        <v>0</v>
      </c>
      <c r="L34" s="57">
        <v>0</v>
      </c>
      <c r="M34" s="57">
        <v>0</v>
      </c>
      <c r="N34" s="57">
        <v>5.96</v>
      </c>
      <c r="O34" s="57">
        <v>0.01</v>
      </c>
      <c r="P34" s="57">
        <v>0</v>
      </c>
      <c r="Q34" s="57">
        <v>0.19</v>
      </c>
      <c r="R34" s="144">
        <v>1.84</v>
      </c>
      <c r="S34" s="57">
        <v>0.86</v>
      </c>
      <c r="T34" s="329">
        <f t="shared" si="6"/>
        <v>8.86</v>
      </c>
      <c r="U34" s="310"/>
    </row>
    <row r="35" spans="1:21" ht="57" x14ac:dyDescent="0.2">
      <c r="A35" s="72">
        <f t="shared" ref="A35:A86" si="7">A34+1</f>
        <v>18</v>
      </c>
      <c r="B35" s="55">
        <v>201976</v>
      </c>
      <c r="C35" s="38" t="s">
        <v>33</v>
      </c>
      <c r="D35" s="55" t="s">
        <v>1</v>
      </c>
      <c r="E35" s="73">
        <v>0</v>
      </c>
      <c r="F35" s="73">
        <v>60100000</v>
      </c>
      <c r="G35" s="73">
        <v>52638131.140000001</v>
      </c>
      <c r="H35" s="165">
        <v>38</v>
      </c>
      <c r="I35" s="57">
        <v>19</v>
      </c>
      <c r="J35" s="57">
        <v>19</v>
      </c>
      <c r="K35" s="57">
        <v>0</v>
      </c>
      <c r="L35" s="57">
        <v>0</v>
      </c>
      <c r="M35" s="57">
        <v>0</v>
      </c>
      <c r="N35" s="57">
        <v>4.8099999999999996</v>
      </c>
      <c r="O35" s="57">
        <v>2.2200000000000002</v>
      </c>
      <c r="P35" s="57">
        <v>1.92</v>
      </c>
      <c r="Q35" s="57">
        <v>1.97</v>
      </c>
      <c r="R35" s="144">
        <v>3.47</v>
      </c>
      <c r="S35" s="57">
        <v>2.59</v>
      </c>
      <c r="T35" s="329">
        <f t="shared" si="6"/>
        <v>16.98</v>
      </c>
      <c r="U35" s="310"/>
    </row>
    <row r="36" spans="1:21" ht="57" x14ac:dyDescent="0.2">
      <c r="A36" s="72">
        <f t="shared" si="7"/>
        <v>19</v>
      </c>
      <c r="B36" s="55">
        <v>207422</v>
      </c>
      <c r="C36" s="38" t="s">
        <v>34</v>
      </c>
      <c r="D36" s="55" t="s">
        <v>1</v>
      </c>
      <c r="E36" s="73">
        <v>0</v>
      </c>
      <c r="F36" s="73">
        <v>35510486</v>
      </c>
      <c r="G36" s="73">
        <v>30319791.469999999</v>
      </c>
      <c r="H36" s="165">
        <v>13</v>
      </c>
      <c r="I36" s="57">
        <v>7.6</v>
      </c>
      <c r="J36" s="57">
        <v>9.4</v>
      </c>
      <c r="K36" s="57">
        <v>0</v>
      </c>
      <c r="L36" s="57">
        <v>0</v>
      </c>
      <c r="M36" s="57">
        <v>0</v>
      </c>
      <c r="N36" s="57">
        <v>3.16</v>
      </c>
      <c r="O36" s="57">
        <v>1.86</v>
      </c>
      <c r="P36" s="57">
        <v>2.73</v>
      </c>
      <c r="Q36" s="57">
        <v>1.61</v>
      </c>
      <c r="R36" s="144">
        <v>0.03</v>
      </c>
      <c r="S36" s="57">
        <v>0.01</v>
      </c>
      <c r="T36" s="329">
        <f t="shared" si="6"/>
        <v>9.4</v>
      </c>
      <c r="U36" s="310"/>
    </row>
    <row r="37" spans="1:21" ht="42.75" x14ac:dyDescent="0.2">
      <c r="A37" s="72">
        <f t="shared" si="7"/>
        <v>20</v>
      </c>
      <c r="B37" s="55">
        <v>207434</v>
      </c>
      <c r="C37" s="38" t="s">
        <v>35</v>
      </c>
      <c r="D37" s="55" t="s">
        <v>1</v>
      </c>
      <c r="E37" s="73">
        <v>0</v>
      </c>
      <c r="F37" s="73">
        <v>15100000</v>
      </c>
      <c r="G37" s="73">
        <v>7288397.0199999996</v>
      </c>
      <c r="H37" s="165">
        <v>13</v>
      </c>
      <c r="I37" s="57">
        <v>7.6</v>
      </c>
      <c r="J37" s="57">
        <v>7.6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0.3</v>
      </c>
      <c r="Q37" s="57">
        <v>0.14000000000000001</v>
      </c>
      <c r="R37" s="144">
        <v>2.88</v>
      </c>
      <c r="S37" s="57">
        <v>0.28000000000000003</v>
      </c>
      <c r="T37" s="329">
        <f t="shared" si="6"/>
        <v>3.6</v>
      </c>
      <c r="U37" s="310"/>
    </row>
    <row r="38" spans="1:21" ht="57" x14ac:dyDescent="0.2">
      <c r="A38" s="72">
        <f t="shared" si="7"/>
        <v>21</v>
      </c>
      <c r="B38" s="55">
        <v>207590</v>
      </c>
      <c r="C38" s="38" t="s">
        <v>36</v>
      </c>
      <c r="D38" s="55" t="s">
        <v>1</v>
      </c>
      <c r="E38" s="73">
        <v>0</v>
      </c>
      <c r="F38" s="73">
        <v>68085899</v>
      </c>
      <c r="G38" s="73">
        <v>67985123.709999993</v>
      </c>
      <c r="H38" s="165">
        <v>30</v>
      </c>
      <c r="I38" s="57">
        <v>17.5</v>
      </c>
      <c r="J38" s="57">
        <v>17.5</v>
      </c>
      <c r="K38" s="57">
        <v>0</v>
      </c>
      <c r="L38" s="57">
        <v>0</v>
      </c>
      <c r="M38" s="57">
        <v>0</v>
      </c>
      <c r="N38" s="57">
        <v>0</v>
      </c>
      <c r="O38" s="57">
        <v>0.35</v>
      </c>
      <c r="P38" s="57">
        <v>3.32</v>
      </c>
      <c r="Q38" s="57">
        <v>7.54</v>
      </c>
      <c r="R38" s="144">
        <v>1.17</v>
      </c>
      <c r="S38" s="57">
        <v>0.05</v>
      </c>
      <c r="T38" s="329">
        <f t="shared" si="6"/>
        <v>12.43</v>
      </c>
      <c r="U38" s="310"/>
    </row>
    <row r="39" spans="1:21" ht="57" x14ac:dyDescent="0.2">
      <c r="A39" s="72">
        <f t="shared" si="7"/>
        <v>22</v>
      </c>
      <c r="B39" s="55">
        <v>207592</v>
      </c>
      <c r="C39" s="38" t="s">
        <v>37</v>
      </c>
      <c r="D39" s="55" t="s">
        <v>1</v>
      </c>
      <c r="E39" s="73">
        <v>0</v>
      </c>
      <c r="F39" s="73">
        <v>14100000</v>
      </c>
      <c r="G39" s="73">
        <v>13999998.02</v>
      </c>
      <c r="H39" s="165">
        <v>9</v>
      </c>
      <c r="I39" s="57">
        <v>4.2</v>
      </c>
      <c r="J39" s="57">
        <v>5.16</v>
      </c>
      <c r="K39" s="57">
        <v>0</v>
      </c>
      <c r="L39" s="57">
        <v>0</v>
      </c>
      <c r="M39" s="57">
        <v>0</v>
      </c>
      <c r="N39" s="57">
        <v>0.78</v>
      </c>
      <c r="O39" s="57">
        <v>0</v>
      </c>
      <c r="P39" s="57">
        <v>1.8</v>
      </c>
      <c r="Q39" s="57">
        <v>0.4</v>
      </c>
      <c r="R39" s="140">
        <v>0</v>
      </c>
      <c r="S39" s="57">
        <v>2.1800000000000002</v>
      </c>
      <c r="T39" s="329">
        <f t="shared" si="6"/>
        <v>5.16</v>
      </c>
      <c r="U39" s="310"/>
    </row>
    <row r="40" spans="1:21" ht="42.75" x14ac:dyDescent="0.2">
      <c r="A40" s="72">
        <f t="shared" si="7"/>
        <v>23</v>
      </c>
      <c r="B40" s="55">
        <v>207593</v>
      </c>
      <c r="C40" s="38" t="s">
        <v>38</v>
      </c>
      <c r="D40" s="55" t="s">
        <v>1</v>
      </c>
      <c r="E40" s="73">
        <v>0</v>
      </c>
      <c r="F40" s="73">
        <v>15100000</v>
      </c>
      <c r="G40" s="73">
        <v>4392002.74</v>
      </c>
      <c r="H40" s="165">
        <v>13</v>
      </c>
      <c r="I40" s="57">
        <v>8.6999999999999993</v>
      </c>
      <c r="J40" s="57">
        <v>7</v>
      </c>
      <c r="K40" s="57">
        <v>0</v>
      </c>
      <c r="L40" s="57">
        <v>0</v>
      </c>
      <c r="M40" s="57">
        <v>0</v>
      </c>
      <c r="N40" s="57">
        <v>0</v>
      </c>
      <c r="O40" s="57">
        <v>1.07</v>
      </c>
      <c r="P40" s="57">
        <v>0</v>
      </c>
      <c r="Q40" s="57">
        <v>0.32</v>
      </c>
      <c r="R40" s="140">
        <v>0</v>
      </c>
      <c r="S40" s="57">
        <v>0</v>
      </c>
      <c r="T40" s="329">
        <f t="shared" si="6"/>
        <v>1.3900000000000001</v>
      </c>
      <c r="U40" s="310"/>
    </row>
    <row r="41" spans="1:21" ht="42.75" x14ac:dyDescent="0.2">
      <c r="A41" s="72">
        <f t="shared" si="7"/>
        <v>24</v>
      </c>
      <c r="B41" s="55">
        <v>207594</v>
      </c>
      <c r="C41" s="38" t="s">
        <v>39</v>
      </c>
      <c r="D41" s="55" t="s">
        <v>1</v>
      </c>
      <c r="E41" s="73">
        <v>0</v>
      </c>
      <c r="F41" s="73">
        <v>15300000</v>
      </c>
      <c r="G41" s="73">
        <v>13331782.48</v>
      </c>
      <c r="H41" s="165">
        <v>7</v>
      </c>
      <c r="I41" s="57">
        <v>3.5</v>
      </c>
      <c r="J41" s="57">
        <v>3.5</v>
      </c>
      <c r="K41" s="57">
        <v>0</v>
      </c>
      <c r="L41" s="57">
        <v>0</v>
      </c>
      <c r="M41" s="57">
        <v>0</v>
      </c>
      <c r="N41" s="57">
        <v>0.6</v>
      </c>
      <c r="O41" s="57">
        <v>1.17</v>
      </c>
      <c r="P41" s="57">
        <v>0</v>
      </c>
      <c r="Q41" s="57">
        <v>1.3</v>
      </c>
      <c r="R41" s="144">
        <v>0.1</v>
      </c>
      <c r="S41" s="57">
        <v>0.13</v>
      </c>
      <c r="T41" s="329">
        <f t="shared" si="6"/>
        <v>3.3000000000000003</v>
      </c>
      <c r="U41" s="310"/>
    </row>
    <row r="42" spans="1:21" ht="42.75" x14ac:dyDescent="0.2">
      <c r="A42" s="72">
        <f t="shared" si="7"/>
        <v>25</v>
      </c>
      <c r="B42" s="55">
        <v>208025</v>
      </c>
      <c r="C42" s="38" t="s">
        <v>39</v>
      </c>
      <c r="D42" s="55" t="s">
        <v>1</v>
      </c>
      <c r="E42" s="73">
        <v>0</v>
      </c>
      <c r="F42" s="73">
        <v>15100000</v>
      </c>
      <c r="G42" s="73">
        <v>14999995.710000001</v>
      </c>
      <c r="H42" s="165">
        <v>7</v>
      </c>
      <c r="I42" s="57">
        <v>4.08</v>
      </c>
      <c r="J42" s="57">
        <v>4.92</v>
      </c>
      <c r="K42" s="57">
        <v>0</v>
      </c>
      <c r="L42" s="57">
        <v>0</v>
      </c>
      <c r="M42" s="57">
        <v>0</v>
      </c>
      <c r="N42" s="57">
        <v>0.15</v>
      </c>
      <c r="O42" s="57">
        <v>0.64</v>
      </c>
      <c r="P42" s="57">
        <v>0</v>
      </c>
      <c r="Q42" s="57">
        <v>0.87</v>
      </c>
      <c r="R42" s="144">
        <v>2.2400000000000002</v>
      </c>
      <c r="S42" s="57">
        <v>1.02</v>
      </c>
      <c r="T42" s="329">
        <f t="shared" si="6"/>
        <v>4.92</v>
      </c>
      <c r="U42" s="310"/>
    </row>
    <row r="43" spans="1:21" ht="71.25" x14ac:dyDescent="0.2">
      <c r="A43" s="72">
        <f t="shared" si="7"/>
        <v>26</v>
      </c>
      <c r="B43" s="55">
        <v>208416</v>
      </c>
      <c r="C43" s="38" t="s">
        <v>40</v>
      </c>
      <c r="D43" s="55" t="s">
        <v>1</v>
      </c>
      <c r="E43" s="73">
        <v>0</v>
      </c>
      <c r="F43" s="73">
        <v>9080677</v>
      </c>
      <c r="G43" s="73">
        <v>8911088.8300000001</v>
      </c>
      <c r="H43" s="165">
        <v>6.7</v>
      </c>
      <c r="I43" s="57">
        <v>6.7</v>
      </c>
      <c r="J43" s="57">
        <v>5</v>
      </c>
      <c r="K43" s="57">
        <v>0</v>
      </c>
      <c r="L43" s="57">
        <v>0</v>
      </c>
      <c r="M43" s="57">
        <v>0</v>
      </c>
      <c r="N43" s="57">
        <v>0</v>
      </c>
      <c r="O43" s="57">
        <v>0.75</v>
      </c>
      <c r="P43" s="57">
        <v>0</v>
      </c>
      <c r="Q43" s="57">
        <v>0.43</v>
      </c>
      <c r="R43" s="144">
        <v>0.03</v>
      </c>
      <c r="S43" s="57">
        <v>0.75</v>
      </c>
      <c r="T43" s="329">
        <f t="shared" si="6"/>
        <v>1.96</v>
      </c>
      <c r="U43" s="310"/>
    </row>
    <row r="44" spans="1:21" ht="42.75" x14ac:dyDescent="0.2">
      <c r="A44" s="72">
        <f t="shared" si="7"/>
        <v>27</v>
      </c>
      <c r="B44" s="55">
        <v>208419</v>
      </c>
      <c r="C44" s="38" t="s">
        <v>248</v>
      </c>
      <c r="D44" s="55" t="s">
        <v>1</v>
      </c>
      <c r="E44" s="73">
        <v>0</v>
      </c>
      <c r="F44" s="73">
        <v>15600000</v>
      </c>
      <c r="G44" s="73">
        <v>13264642.9</v>
      </c>
      <c r="H44" s="165">
        <v>14.85</v>
      </c>
      <c r="I44" s="57">
        <v>9.9</v>
      </c>
      <c r="J44" s="57">
        <v>9.9</v>
      </c>
      <c r="K44" s="57">
        <v>0</v>
      </c>
      <c r="L44" s="57">
        <v>0</v>
      </c>
      <c r="M44" s="57">
        <v>0</v>
      </c>
      <c r="N44" s="57">
        <v>8.39</v>
      </c>
      <c r="O44" s="57">
        <v>0</v>
      </c>
      <c r="P44" s="57">
        <v>0</v>
      </c>
      <c r="Q44" s="57">
        <v>0.24</v>
      </c>
      <c r="R44" s="140">
        <v>0</v>
      </c>
      <c r="S44" s="57">
        <v>0.25</v>
      </c>
      <c r="T44" s="329">
        <f t="shared" si="6"/>
        <v>8.8800000000000008</v>
      </c>
      <c r="U44" s="310"/>
    </row>
    <row r="45" spans="1:21" ht="28.5" x14ac:dyDescent="0.2">
      <c r="A45" s="72">
        <f t="shared" si="7"/>
        <v>28</v>
      </c>
      <c r="B45" s="55">
        <v>208645</v>
      </c>
      <c r="C45" s="38" t="s">
        <v>41</v>
      </c>
      <c r="D45" s="55" t="s">
        <v>1</v>
      </c>
      <c r="E45" s="73">
        <v>0</v>
      </c>
      <c r="F45" s="73">
        <v>30100000</v>
      </c>
      <c r="G45" s="73">
        <v>19646968.800000001</v>
      </c>
      <c r="H45" s="165">
        <v>23</v>
      </c>
      <c r="I45" s="57">
        <v>15.33</v>
      </c>
      <c r="J45" s="57">
        <v>15.27</v>
      </c>
      <c r="K45" s="57">
        <v>0</v>
      </c>
      <c r="L45" s="57">
        <v>0</v>
      </c>
      <c r="M45" s="57">
        <v>0</v>
      </c>
      <c r="N45" s="57">
        <v>15.01</v>
      </c>
      <c r="O45" s="57">
        <v>0</v>
      </c>
      <c r="P45" s="57">
        <v>0</v>
      </c>
      <c r="Q45" s="57">
        <v>0</v>
      </c>
      <c r="R45" s="140">
        <v>0</v>
      </c>
      <c r="S45" s="57">
        <v>0.26</v>
      </c>
      <c r="T45" s="329">
        <f t="shared" si="6"/>
        <v>15.27</v>
      </c>
      <c r="U45" s="310"/>
    </row>
    <row r="46" spans="1:21" ht="42.75" x14ac:dyDescent="0.2">
      <c r="A46" s="72">
        <f t="shared" si="7"/>
        <v>29</v>
      </c>
      <c r="B46" s="55">
        <v>208647</v>
      </c>
      <c r="C46" s="38" t="s">
        <v>42</v>
      </c>
      <c r="D46" s="55" t="s">
        <v>1</v>
      </c>
      <c r="E46" s="73">
        <v>0</v>
      </c>
      <c r="F46" s="73">
        <v>34633381</v>
      </c>
      <c r="G46" s="73">
        <v>29848043.670000002</v>
      </c>
      <c r="H46" s="165">
        <v>19</v>
      </c>
      <c r="I46" s="57">
        <v>12.67</v>
      </c>
      <c r="J46" s="57">
        <v>9.84</v>
      </c>
      <c r="K46" s="57">
        <v>0</v>
      </c>
      <c r="L46" s="57">
        <v>0</v>
      </c>
      <c r="M46" s="57">
        <v>0</v>
      </c>
      <c r="N46" s="57">
        <v>5.15</v>
      </c>
      <c r="O46" s="57">
        <v>1.1000000000000001</v>
      </c>
      <c r="P46" s="57">
        <v>0</v>
      </c>
      <c r="Q46" s="57">
        <v>0.48</v>
      </c>
      <c r="R46" s="144">
        <v>2.21</v>
      </c>
      <c r="S46" s="57">
        <v>0.9</v>
      </c>
      <c r="T46" s="329">
        <f t="shared" si="6"/>
        <v>9.84</v>
      </c>
      <c r="U46" s="310"/>
    </row>
    <row r="47" spans="1:21" ht="42.75" x14ac:dyDescent="0.2">
      <c r="A47" s="72">
        <f t="shared" si="7"/>
        <v>30</v>
      </c>
      <c r="B47" s="55">
        <v>208924</v>
      </c>
      <c r="C47" s="38" t="s">
        <v>43</v>
      </c>
      <c r="D47" s="55" t="s">
        <v>1</v>
      </c>
      <c r="E47" s="73">
        <v>0</v>
      </c>
      <c r="F47" s="73">
        <v>26209537</v>
      </c>
      <c r="G47" s="73">
        <v>12799458.279999999</v>
      </c>
      <c r="H47" s="165">
        <v>22</v>
      </c>
      <c r="I47" s="57">
        <v>14.67</v>
      </c>
      <c r="J47" s="57">
        <v>13</v>
      </c>
      <c r="K47" s="57">
        <v>0</v>
      </c>
      <c r="L47" s="57">
        <v>0</v>
      </c>
      <c r="M47" s="57">
        <v>0</v>
      </c>
      <c r="N47" s="57">
        <v>0</v>
      </c>
      <c r="O47" s="57">
        <v>1.39</v>
      </c>
      <c r="P47" s="57">
        <v>1.62</v>
      </c>
      <c r="Q47" s="57">
        <v>0.53</v>
      </c>
      <c r="R47" s="144">
        <v>0.06</v>
      </c>
      <c r="S47" s="57">
        <v>0.76</v>
      </c>
      <c r="T47" s="332">
        <f t="shared" si="6"/>
        <v>4.3600000000000003</v>
      </c>
      <c r="U47" s="310"/>
    </row>
    <row r="48" spans="1:21" ht="57" x14ac:dyDescent="0.2">
      <c r="A48" s="72">
        <f t="shared" si="7"/>
        <v>31</v>
      </c>
      <c r="B48" s="55">
        <v>209051</v>
      </c>
      <c r="C48" s="38" t="s">
        <v>249</v>
      </c>
      <c r="D48" s="55" t="s">
        <v>1</v>
      </c>
      <c r="E48" s="73"/>
      <c r="F48" s="73">
        <v>13882164</v>
      </c>
      <c r="G48" s="73">
        <v>8098294.4699999997</v>
      </c>
      <c r="H48" s="165">
        <v>36</v>
      </c>
      <c r="I48" s="57">
        <v>7.2</v>
      </c>
      <c r="J48" s="57">
        <v>7.2</v>
      </c>
      <c r="K48" s="57">
        <v>0</v>
      </c>
      <c r="L48" s="57">
        <v>0</v>
      </c>
      <c r="M48" s="57">
        <v>0</v>
      </c>
      <c r="N48" s="57">
        <v>0.28000000000000003</v>
      </c>
      <c r="O48" s="57">
        <v>0</v>
      </c>
      <c r="P48" s="57">
        <v>0.98</v>
      </c>
      <c r="Q48" s="57">
        <v>0.83</v>
      </c>
      <c r="R48" s="144">
        <v>0.1</v>
      </c>
      <c r="S48" s="57">
        <v>0.1</v>
      </c>
      <c r="T48" s="332">
        <f t="shared" si="6"/>
        <v>2.29</v>
      </c>
      <c r="U48" s="310"/>
    </row>
    <row r="49" spans="1:21" ht="42.75" x14ac:dyDescent="0.2">
      <c r="A49" s="72">
        <f t="shared" si="7"/>
        <v>32</v>
      </c>
      <c r="B49" s="55">
        <v>209064</v>
      </c>
      <c r="C49" s="38" t="s">
        <v>250</v>
      </c>
      <c r="D49" s="55" t="s">
        <v>1</v>
      </c>
      <c r="E49" s="73">
        <v>0</v>
      </c>
      <c r="F49" s="73">
        <v>19000000</v>
      </c>
      <c r="G49" s="73">
        <v>19000000</v>
      </c>
      <c r="H49" s="165">
        <v>16.3</v>
      </c>
      <c r="I49" s="57">
        <v>11</v>
      </c>
      <c r="J49" s="57">
        <v>16.3</v>
      </c>
      <c r="K49" s="57">
        <v>0</v>
      </c>
      <c r="L49" s="57">
        <v>0</v>
      </c>
      <c r="M49" s="57">
        <v>0</v>
      </c>
      <c r="N49" s="57">
        <v>5.56</v>
      </c>
      <c r="O49" s="57">
        <v>0</v>
      </c>
      <c r="P49" s="57">
        <v>0</v>
      </c>
      <c r="Q49" s="57">
        <v>0</v>
      </c>
      <c r="R49" s="140">
        <v>0</v>
      </c>
      <c r="S49" s="57">
        <v>0</v>
      </c>
      <c r="T49" s="332">
        <f t="shared" si="6"/>
        <v>5.56</v>
      </c>
      <c r="U49" s="310"/>
    </row>
    <row r="50" spans="1:21" ht="57" x14ac:dyDescent="0.2">
      <c r="A50" s="72">
        <f t="shared" si="7"/>
        <v>33</v>
      </c>
      <c r="B50" s="55">
        <v>209679</v>
      </c>
      <c r="C50" s="38" t="s">
        <v>264</v>
      </c>
      <c r="D50" s="55" t="s">
        <v>1</v>
      </c>
      <c r="E50" s="73">
        <v>0</v>
      </c>
      <c r="F50" s="73">
        <v>16721706</v>
      </c>
      <c r="G50" s="73">
        <v>11189802.560000001</v>
      </c>
      <c r="H50" s="165">
        <v>5.4</v>
      </c>
      <c r="I50" s="57">
        <v>1.08</v>
      </c>
      <c r="J50" s="57">
        <v>3.27</v>
      </c>
      <c r="K50" s="57">
        <v>0</v>
      </c>
      <c r="L50" s="57">
        <v>0</v>
      </c>
      <c r="M50" s="57">
        <v>0</v>
      </c>
      <c r="N50" s="57">
        <v>0</v>
      </c>
      <c r="O50" s="57">
        <v>1.85</v>
      </c>
      <c r="P50" s="57">
        <v>0.16</v>
      </c>
      <c r="Q50" s="57">
        <v>0.25</v>
      </c>
      <c r="R50" s="144">
        <v>0.1</v>
      </c>
      <c r="S50" s="57">
        <v>0.91</v>
      </c>
      <c r="T50" s="332">
        <f t="shared" si="6"/>
        <v>3.27</v>
      </c>
      <c r="U50" s="310"/>
    </row>
    <row r="51" spans="1:21" ht="42.75" x14ac:dyDescent="0.2">
      <c r="A51" s="72">
        <f t="shared" si="7"/>
        <v>34</v>
      </c>
      <c r="B51" s="55">
        <v>210036</v>
      </c>
      <c r="C51" s="38" t="s">
        <v>427</v>
      </c>
      <c r="D51" s="55" t="s">
        <v>1</v>
      </c>
      <c r="E51" s="73">
        <v>0</v>
      </c>
      <c r="F51" s="73">
        <v>1500000</v>
      </c>
      <c r="G51" s="73">
        <v>0</v>
      </c>
      <c r="H51" s="165"/>
      <c r="I51" s="57"/>
      <c r="J51" s="57"/>
      <c r="K51" s="57"/>
      <c r="L51" s="57"/>
      <c r="M51" s="57"/>
      <c r="N51" s="57"/>
      <c r="O51" s="57"/>
      <c r="P51" s="57"/>
      <c r="Q51" s="57"/>
      <c r="R51" s="144"/>
      <c r="S51" s="57"/>
      <c r="T51" s="332"/>
      <c r="U51" s="310"/>
    </row>
    <row r="52" spans="1:21" ht="57" x14ac:dyDescent="0.2">
      <c r="A52" s="72">
        <f t="shared" si="7"/>
        <v>35</v>
      </c>
      <c r="B52" s="55">
        <v>209020</v>
      </c>
      <c r="C52" s="38" t="s">
        <v>44</v>
      </c>
      <c r="D52" s="55" t="s">
        <v>1</v>
      </c>
      <c r="E52" s="73">
        <v>0</v>
      </c>
      <c r="F52" s="73">
        <v>9500000</v>
      </c>
      <c r="G52" s="73">
        <v>6153906.0800000001</v>
      </c>
      <c r="H52" s="165">
        <v>24</v>
      </c>
      <c r="I52" s="57">
        <v>15</v>
      </c>
      <c r="J52" s="57">
        <v>15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2</v>
      </c>
      <c r="R52" s="144">
        <v>0.94</v>
      </c>
      <c r="S52" s="57">
        <v>0.75</v>
      </c>
      <c r="T52" s="332">
        <f t="shared" si="6"/>
        <v>3.69</v>
      </c>
      <c r="U52" s="310"/>
    </row>
    <row r="53" spans="1:21" ht="42.75" x14ac:dyDescent="0.2">
      <c r="A53" s="72">
        <f t="shared" si="7"/>
        <v>36</v>
      </c>
      <c r="B53" s="55">
        <v>209024</v>
      </c>
      <c r="C53" s="38" t="s">
        <v>426</v>
      </c>
      <c r="D53" s="55" t="s">
        <v>1</v>
      </c>
      <c r="E53" s="73">
        <v>0</v>
      </c>
      <c r="F53" s="73">
        <v>4200000</v>
      </c>
      <c r="G53" s="73">
        <v>0</v>
      </c>
      <c r="H53" s="165"/>
      <c r="I53" s="57"/>
      <c r="J53" s="57"/>
      <c r="K53" s="57"/>
      <c r="L53" s="57"/>
      <c r="M53" s="57"/>
      <c r="N53" s="57"/>
      <c r="O53" s="57"/>
      <c r="P53" s="57"/>
      <c r="Q53" s="57"/>
      <c r="R53" s="144"/>
      <c r="S53" s="57"/>
      <c r="T53" s="332"/>
      <c r="U53" s="310"/>
    </row>
    <row r="54" spans="1:21" ht="28.5" x14ac:dyDescent="0.2">
      <c r="A54" s="72">
        <f t="shared" si="7"/>
        <v>37</v>
      </c>
      <c r="B54" s="55">
        <v>209043</v>
      </c>
      <c r="C54" s="38" t="s">
        <v>45</v>
      </c>
      <c r="D54" s="55" t="s">
        <v>1</v>
      </c>
      <c r="E54" s="73">
        <v>0</v>
      </c>
      <c r="F54" s="73">
        <v>5100000</v>
      </c>
      <c r="G54" s="73">
        <v>3134551.08</v>
      </c>
      <c r="H54" s="165">
        <v>21</v>
      </c>
      <c r="I54" s="57">
        <v>18</v>
      </c>
      <c r="J54" s="57">
        <v>18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0.74</v>
      </c>
      <c r="R54" s="144">
        <v>0.35</v>
      </c>
      <c r="S54" s="57">
        <v>0</v>
      </c>
      <c r="T54" s="329">
        <f t="shared" si="6"/>
        <v>1.0899999999999999</v>
      </c>
      <c r="U54" s="310"/>
    </row>
    <row r="55" spans="1:21" ht="57" x14ac:dyDescent="0.2">
      <c r="A55" s="72">
        <f t="shared" si="7"/>
        <v>38</v>
      </c>
      <c r="B55" s="55">
        <v>209047</v>
      </c>
      <c r="C55" s="38" t="s">
        <v>46</v>
      </c>
      <c r="D55" s="55" t="s">
        <v>1</v>
      </c>
      <c r="E55" s="73">
        <v>0</v>
      </c>
      <c r="F55" s="73">
        <v>8100000</v>
      </c>
      <c r="G55" s="73">
        <v>0</v>
      </c>
      <c r="H55" s="165">
        <v>14</v>
      </c>
      <c r="I55" s="57">
        <v>9</v>
      </c>
      <c r="J55" s="57">
        <v>9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140">
        <v>0</v>
      </c>
      <c r="S55" s="57">
        <v>0</v>
      </c>
      <c r="T55" s="332">
        <f t="shared" si="6"/>
        <v>0</v>
      </c>
      <c r="U55" s="310"/>
    </row>
    <row r="56" spans="1:21" ht="57" x14ac:dyDescent="0.2">
      <c r="A56" s="72">
        <f t="shared" si="7"/>
        <v>39</v>
      </c>
      <c r="B56" s="55">
        <v>209677</v>
      </c>
      <c r="C56" s="38" t="s">
        <v>47</v>
      </c>
      <c r="D56" s="55" t="s">
        <v>1</v>
      </c>
      <c r="E56" s="73">
        <v>0</v>
      </c>
      <c r="F56" s="73">
        <v>8800000</v>
      </c>
      <c r="G56" s="73">
        <v>248464.33</v>
      </c>
      <c r="H56" s="165">
        <v>19.899999999999999</v>
      </c>
      <c r="I56" s="57">
        <v>3.98</v>
      </c>
      <c r="J56" s="57">
        <v>3.98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0.18</v>
      </c>
      <c r="Q56" s="57">
        <v>0</v>
      </c>
      <c r="R56" s="140">
        <v>0</v>
      </c>
      <c r="S56" s="57">
        <v>0</v>
      </c>
      <c r="T56" s="332">
        <f t="shared" si="6"/>
        <v>0.18</v>
      </c>
      <c r="U56" s="310"/>
    </row>
    <row r="57" spans="1:21" ht="57" x14ac:dyDescent="0.2">
      <c r="A57" s="72">
        <f t="shared" si="7"/>
        <v>40</v>
      </c>
      <c r="B57" s="55">
        <v>209678</v>
      </c>
      <c r="C57" s="38" t="s">
        <v>48</v>
      </c>
      <c r="D57" s="55" t="s">
        <v>1</v>
      </c>
      <c r="E57" s="73">
        <v>0</v>
      </c>
      <c r="F57" s="73">
        <v>53264790</v>
      </c>
      <c r="G57" s="73">
        <v>44999999.880000003</v>
      </c>
      <c r="H57" s="165">
        <v>27</v>
      </c>
      <c r="I57" s="57">
        <v>5.4</v>
      </c>
      <c r="J57" s="57">
        <v>5.54</v>
      </c>
      <c r="K57" s="57">
        <v>0</v>
      </c>
      <c r="L57" s="57">
        <v>0</v>
      </c>
      <c r="M57" s="57">
        <v>0</v>
      </c>
      <c r="N57" s="57">
        <v>0</v>
      </c>
      <c r="O57" s="57">
        <v>5.45</v>
      </c>
      <c r="P57" s="57">
        <v>0.08</v>
      </c>
      <c r="Q57" s="57">
        <v>0</v>
      </c>
      <c r="R57" s="140">
        <v>0</v>
      </c>
      <c r="S57" s="57">
        <v>0.01</v>
      </c>
      <c r="T57" s="332">
        <f t="shared" si="6"/>
        <v>5.54</v>
      </c>
      <c r="U57" s="310"/>
    </row>
    <row r="58" spans="1:21" ht="71.25" x14ac:dyDescent="0.2">
      <c r="A58" s="72">
        <f t="shared" si="7"/>
        <v>41</v>
      </c>
      <c r="B58" s="55">
        <v>209682</v>
      </c>
      <c r="C58" s="38" t="s">
        <v>49</v>
      </c>
      <c r="D58" s="55" t="s">
        <v>1</v>
      </c>
      <c r="E58" s="73">
        <v>0</v>
      </c>
      <c r="F58" s="73">
        <v>56499235</v>
      </c>
      <c r="G58" s="73">
        <v>43394293.049999997</v>
      </c>
      <c r="H58" s="165">
        <v>35</v>
      </c>
      <c r="I58" s="57">
        <v>7</v>
      </c>
      <c r="J58" s="57">
        <v>7</v>
      </c>
      <c r="K58" s="57">
        <v>0</v>
      </c>
      <c r="L58" s="57">
        <v>0</v>
      </c>
      <c r="M58" s="57">
        <v>0</v>
      </c>
      <c r="N58" s="57">
        <v>1.1100000000000001</v>
      </c>
      <c r="O58" s="57">
        <v>0.14000000000000001</v>
      </c>
      <c r="P58" s="57">
        <v>0.67</v>
      </c>
      <c r="Q58" s="57">
        <v>2.81</v>
      </c>
      <c r="R58" s="144">
        <v>1.27</v>
      </c>
      <c r="S58" s="57">
        <v>0.2</v>
      </c>
      <c r="T58" s="332">
        <f t="shared" si="6"/>
        <v>6.2</v>
      </c>
      <c r="U58" s="310"/>
    </row>
    <row r="59" spans="1:21" ht="57" x14ac:dyDescent="0.2">
      <c r="A59" s="72">
        <f t="shared" si="7"/>
        <v>42</v>
      </c>
      <c r="B59" s="55">
        <v>209708</v>
      </c>
      <c r="C59" s="38" t="s">
        <v>50</v>
      </c>
      <c r="D59" s="55" t="s">
        <v>1</v>
      </c>
      <c r="E59" s="73">
        <v>0</v>
      </c>
      <c r="F59" s="73">
        <v>16400000</v>
      </c>
      <c r="G59" s="73">
        <v>1514954.9</v>
      </c>
      <c r="H59" s="165">
        <v>32</v>
      </c>
      <c r="I59" s="57">
        <v>6.4</v>
      </c>
      <c r="J59" s="57">
        <v>6.4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0.17</v>
      </c>
      <c r="R59" s="140">
        <v>0</v>
      </c>
      <c r="S59" s="57">
        <v>0</v>
      </c>
      <c r="T59" s="332">
        <f t="shared" si="6"/>
        <v>0.17</v>
      </c>
      <c r="U59" s="310"/>
    </row>
    <row r="60" spans="1:21" ht="54.75" customHeight="1" thickBot="1" x14ac:dyDescent="0.25">
      <c r="A60" s="72">
        <f t="shared" si="7"/>
        <v>43</v>
      </c>
      <c r="B60" s="147">
        <v>209837</v>
      </c>
      <c r="C60" s="148" t="s">
        <v>411</v>
      </c>
      <c r="D60" s="147" t="s">
        <v>1</v>
      </c>
      <c r="E60" s="148"/>
      <c r="F60" s="149">
        <v>3250000</v>
      </c>
      <c r="G60" s="149">
        <v>0</v>
      </c>
      <c r="H60" s="166">
        <v>23</v>
      </c>
      <c r="I60" s="150">
        <v>1.1299999999999999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0</v>
      </c>
      <c r="R60" s="154">
        <v>0</v>
      </c>
      <c r="S60" s="150">
        <v>0</v>
      </c>
      <c r="T60" s="333">
        <f t="shared" si="6"/>
        <v>0</v>
      </c>
      <c r="U60" s="310"/>
    </row>
    <row r="61" spans="1:21" ht="15.75" thickBot="1" x14ac:dyDescent="0.3">
      <c r="A61" s="94"/>
      <c r="B61" s="75"/>
      <c r="C61" s="76"/>
      <c r="D61" s="75"/>
      <c r="E61" s="77">
        <f>SUM(E32:E59)</f>
        <v>35000000</v>
      </c>
      <c r="F61" s="77">
        <f t="shared" ref="F61:R61" si="8">SUM(F32:F60)</f>
        <v>601453085</v>
      </c>
      <c r="G61" s="77">
        <f t="shared" si="8"/>
        <v>455572881.10999995</v>
      </c>
      <c r="H61" s="79">
        <f>SUM(H32:H60)</f>
        <v>502.7</v>
      </c>
      <c r="I61" s="78"/>
      <c r="J61" s="78"/>
      <c r="K61" s="78"/>
      <c r="L61" s="78"/>
      <c r="M61" s="78"/>
      <c r="N61" s="78"/>
      <c r="O61" s="78"/>
      <c r="P61" s="78"/>
      <c r="Q61" s="79"/>
      <c r="R61" s="79"/>
      <c r="S61" s="79"/>
      <c r="T61" s="80"/>
      <c r="U61" s="310"/>
    </row>
    <row r="62" spans="1:21" ht="15.75" thickBot="1" x14ac:dyDescent="0.25">
      <c r="A62" s="180" t="s">
        <v>71</v>
      </c>
      <c r="B62" s="181"/>
      <c r="C62" s="181"/>
      <c r="D62" s="181"/>
      <c r="E62" s="181"/>
      <c r="F62" s="181"/>
      <c r="O62" s="84"/>
      <c r="U62" s="310"/>
    </row>
    <row r="63" spans="1:21" ht="57" x14ac:dyDescent="0.2">
      <c r="A63" s="85">
        <v>44</v>
      </c>
      <c r="B63" s="86">
        <v>2431</v>
      </c>
      <c r="C63" s="37" t="s">
        <v>51</v>
      </c>
      <c r="D63" s="86" t="s">
        <v>1</v>
      </c>
      <c r="E63" s="87">
        <v>25000000</v>
      </c>
      <c r="F63" s="87">
        <v>0</v>
      </c>
      <c r="G63" s="87">
        <v>0</v>
      </c>
      <c r="H63" s="164">
        <v>9.0299999999999994</v>
      </c>
      <c r="I63" s="88">
        <v>4.5199999999999996</v>
      </c>
      <c r="J63" s="88">
        <v>6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331">
        <f t="shared" si="6"/>
        <v>0</v>
      </c>
      <c r="U63" s="310"/>
    </row>
    <row r="64" spans="1:21" ht="99.75" x14ac:dyDescent="0.2">
      <c r="A64" s="72">
        <f t="shared" si="7"/>
        <v>45</v>
      </c>
      <c r="B64" s="55">
        <v>6412</v>
      </c>
      <c r="C64" s="38" t="s">
        <v>52</v>
      </c>
      <c r="D64" s="55" t="s">
        <v>1</v>
      </c>
      <c r="E64" s="73">
        <v>5000000</v>
      </c>
      <c r="F64" s="73">
        <v>0</v>
      </c>
      <c r="G64" s="73">
        <v>0</v>
      </c>
      <c r="H64" s="165">
        <v>13</v>
      </c>
      <c r="I64" s="57">
        <v>4.8</v>
      </c>
      <c r="J64" s="57">
        <v>7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329">
        <f t="shared" si="6"/>
        <v>0</v>
      </c>
      <c r="U64" s="310"/>
    </row>
    <row r="65" spans="1:21" ht="71.25" x14ac:dyDescent="0.2">
      <c r="A65" s="72">
        <f t="shared" si="7"/>
        <v>46</v>
      </c>
      <c r="B65" s="55">
        <v>10109</v>
      </c>
      <c r="C65" s="38" t="s">
        <v>53</v>
      </c>
      <c r="D65" s="55" t="s">
        <v>1</v>
      </c>
      <c r="E65" s="73">
        <v>20000000</v>
      </c>
      <c r="F65" s="73">
        <v>0</v>
      </c>
      <c r="G65" s="73">
        <v>0</v>
      </c>
      <c r="H65" s="165">
        <v>8</v>
      </c>
      <c r="I65" s="57">
        <v>4.2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329">
        <f t="shared" si="6"/>
        <v>0</v>
      </c>
      <c r="U65" s="310"/>
    </row>
    <row r="66" spans="1:21" ht="71.25" x14ac:dyDescent="0.2">
      <c r="A66" s="72">
        <f t="shared" si="7"/>
        <v>47</v>
      </c>
      <c r="B66" s="55">
        <v>15149</v>
      </c>
      <c r="C66" s="38" t="s">
        <v>54</v>
      </c>
      <c r="D66" s="55" t="s">
        <v>1</v>
      </c>
      <c r="E66" s="73">
        <v>40000000</v>
      </c>
      <c r="F66" s="73">
        <v>7000000</v>
      </c>
      <c r="G66" s="73">
        <v>3219739.81</v>
      </c>
      <c r="H66" s="165">
        <v>15</v>
      </c>
      <c r="I66" s="57">
        <v>6.4</v>
      </c>
      <c r="J66" s="57">
        <v>9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133">
        <v>0.34</v>
      </c>
      <c r="S66" s="57">
        <v>0.75</v>
      </c>
      <c r="T66" s="329">
        <f t="shared" si="6"/>
        <v>1.0900000000000001</v>
      </c>
      <c r="U66" s="310"/>
    </row>
    <row r="67" spans="1:21" ht="42.75" x14ac:dyDescent="0.2">
      <c r="A67" s="72">
        <f t="shared" si="7"/>
        <v>48</v>
      </c>
      <c r="B67" s="55">
        <v>34968</v>
      </c>
      <c r="C67" s="38" t="s">
        <v>55</v>
      </c>
      <c r="D67" s="55" t="s">
        <v>1</v>
      </c>
      <c r="E67" s="73">
        <v>35014763</v>
      </c>
      <c r="F67" s="73">
        <v>38700000</v>
      </c>
      <c r="G67" s="73">
        <v>35220772.549999997</v>
      </c>
      <c r="H67" s="165">
        <v>10</v>
      </c>
      <c r="I67" s="57">
        <v>5</v>
      </c>
      <c r="J67" s="57">
        <v>4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0.46</v>
      </c>
      <c r="Q67" s="57">
        <v>0.35</v>
      </c>
      <c r="R67" s="133">
        <v>0.45</v>
      </c>
      <c r="S67" s="57">
        <v>1.54</v>
      </c>
      <c r="T67" s="329">
        <f t="shared" si="6"/>
        <v>2.8</v>
      </c>
      <c r="U67" s="310"/>
    </row>
    <row r="68" spans="1:21" ht="42.75" x14ac:dyDescent="0.2">
      <c r="A68" s="72">
        <f t="shared" si="7"/>
        <v>49</v>
      </c>
      <c r="B68" s="55">
        <v>34972</v>
      </c>
      <c r="C68" s="38" t="s">
        <v>416</v>
      </c>
      <c r="D68" s="55" t="s">
        <v>1</v>
      </c>
      <c r="E68" s="73">
        <v>0</v>
      </c>
      <c r="F68" s="73">
        <v>0</v>
      </c>
      <c r="G68" s="73">
        <v>0</v>
      </c>
      <c r="H68" s="165">
        <v>4</v>
      </c>
      <c r="I68" s="57">
        <v>1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329">
        <f t="shared" si="6"/>
        <v>0</v>
      </c>
      <c r="U68" s="310"/>
    </row>
    <row r="69" spans="1:21" ht="57" x14ac:dyDescent="0.2">
      <c r="A69" s="72">
        <f t="shared" si="7"/>
        <v>50</v>
      </c>
      <c r="B69" s="55">
        <v>34973</v>
      </c>
      <c r="C69" s="38" t="s">
        <v>56</v>
      </c>
      <c r="D69" s="55" t="s">
        <v>1</v>
      </c>
      <c r="E69" s="73">
        <v>30000000</v>
      </c>
      <c r="F69" s="73">
        <v>8500000</v>
      </c>
      <c r="G69" s="73">
        <v>8291020.1299999999</v>
      </c>
      <c r="H69" s="165">
        <v>6</v>
      </c>
      <c r="I69" s="57">
        <v>4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329">
        <f t="shared" si="6"/>
        <v>0</v>
      </c>
      <c r="U69" s="310"/>
    </row>
    <row r="70" spans="1:21" ht="57" x14ac:dyDescent="0.2">
      <c r="A70" s="72">
        <f t="shared" si="7"/>
        <v>51</v>
      </c>
      <c r="B70" s="55">
        <v>34976</v>
      </c>
      <c r="C70" s="38" t="s">
        <v>417</v>
      </c>
      <c r="D70" s="55" t="s">
        <v>1</v>
      </c>
      <c r="E70" s="73">
        <v>0</v>
      </c>
      <c r="F70" s="73">
        <v>0</v>
      </c>
      <c r="G70" s="73">
        <v>0</v>
      </c>
      <c r="H70" s="165">
        <v>1.86</v>
      </c>
      <c r="I70" s="57">
        <v>1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329">
        <f t="shared" si="6"/>
        <v>0</v>
      </c>
      <c r="U70" s="310"/>
    </row>
    <row r="71" spans="1:21" ht="42.75" x14ac:dyDescent="0.2">
      <c r="A71" s="72">
        <f t="shared" si="7"/>
        <v>52</v>
      </c>
      <c r="B71" s="55">
        <v>34978</v>
      </c>
      <c r="C71" s="38" t="s">
        <v>418</v>
      </c>
      <c r="D71" s="55" t="s">
        <v>1</v>
      </c>
      <c r="E71" s="73">
        <v>0</v>
      </c>
      <c r="F71" s="73">
        <v>0</v>
      </c>
      <c r="G71" s="73">
        <v>0</v>
      </c>
      <c r="H71" s="165">
        <v>3</v>
      </c>
      <c r="I71" s="57">
        <v>1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329">
        <f t="shared" si="6"/>
        <v>0</v>
      </c>
      <c r="U71" s="310"/>
    </row>
    <row r="72" spans="1:21" ht="57" x14ac:dyDescent="0.2">
      <c r="A72" s="72">
        <f t="shared" si="7"/>
        <v>53</v>
      </c>
      <c r="B72" s="55">
        <v>37470</v>
      </c>
      <c r="C72" s="38" t="s">
        <v>57</v>
      </c>
      <c r="D72" s="55" t="s">
        <v>1</v>
      </c>
      <c r="E72" s="73">
        <v>30000000</v>
      </c>
      <c r="F72" s="73">
        <v>0</v>
      </c>
      <c r="G72" s="73">
        <v>0</v>
      </c>
      <c r="H72" s="165">
        <v>19</v>
      </c>
      <c r="I72" s="57">
        <v>8.65</v>
      </c>
      <c r="J72" s="57">
        <v>2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329">
        <f t="shared" si="6"/>
        <v>0</v>
      </c>
      <c r="U72" s="310"/>
    </row>
    <row r="73" spans="1:21" ht="42.75" x14ac:dyDescent="0.2">
      <c r="A73" s="72">
        <f t="shared" si="7"/>
        <v>54</v>
      </c>
      <c r="B73" s="55">
        <v>37502</v>
      </c>
      <c r="C73" s="38" t="s">
        <v>58</v>
      </c>
      <c r="D73" s="55" t="s">
        <v>1</v>
      </c>
      <c r="E73" s="73">
        <v>5000000</v>
      </c>
      <c r="F73" s="73">
        <v>0</v>
      </c>
      <c r="G73" s="73">
        <v>0</v>
      </c>
      <c r="H73" s="165">
        <v>6.34</v>
      </c>
      <c r="I73" s="57">
        <v>3.6</v>
      </c>
      <c r="J73" s="57">
        <v>3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329">
        <f t="shared" si="6"/>
        <v>0</v>
      </c>
      <c r="U73" s="310"/>
    </row>
    <row r="74" spans="1:21" ht="57" x14ac:dyDescent="0.2">
      <c r="A74" s="72">
        <f t="shared" si="7"/>
        <v>55</v>
      </c>
      <c r="B74" s="55">
        <v>4339</v>
      </c>
      <c r="C74" s="38" t="s">
        <v>419</v>
      </c>
      <c r="D74" s="55" t="s">
        <v>1</v>
      </c>
      <c r="E74" s="73">
        <v>0</v>
      </c>
      <c r="F74" s="73">
        <v>5750182</v>
      </c>
      <c r="G74" s="73">
        <v>0</v>
      </c>
      <c r="H74" s="165">
        <v>8</v>
      </c>
      <c r="I74" s="57">
        <v>1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329">
        <f t="shared" si="6"/>
        <v>0</v>
      </c>
      <c r="U74" s="310"/>
    </row>
    <row r="75" spans="1:21" ht="42.75" x14ac:dyDescent="0.2">
      <c r="A75" s="72">
        <f t="shared" si="7"/>
        <v>56</v>
      </c>
      <c r="B75" s="55">
        <v>59458</v>
      </c>
      <c r="C75" s="38" t="s">
        <v>59</v>
      </c>
      <c r="D75" s="55" t="s">
        <v>1</v>
      </c>
      <c r="E75" s="73">
        <v>0</v>
      </c>
      <c r="F75" s="73">
        <v>8000000</v>
      </c>
      <c r="G75" s="73">
        <v>0</v>
      </c>
      <c r="H75" s="165">
        <v>5</v>
      </c>
      <c r="I75" s="57">
        <v>2.78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329">
        <f t="shared" si="6"/>
        <v>0</v>
      </c>
      <c r="U75" s="310"/>
    </row>
    <row r="76" spans="1:21" ht="71.25" x14ac:dyDescent="0.2">
      <c r="A76" s="72">
        <f t="shared" si="7"/>
        <v>57</v>
      </c>
      <c r="B76" s="55">
        <v>66159</v>
      </c>
      <c r="C76" s="38" t="s">
        <v>60</v>
      </c>
      <c r="D76" s="55" t="s">
        <v>1</v>
      </c>
      <c r="E76" s="73">
        <v>70000000</v>
      </c>
      <c r="F76" s="73">
        <v>47000000</v>
      </c>
      <c r="G76" s="73">
        <v>46998807.789999999</v>
      </c>
      <c r="H76" s="165">
        <v>56.75</v>
      </c>
      <c r="I76" s="57">
        <v>7.2</v>
      </c>
      <c r="J76" s="57">
        <v>6</v>
      </c>
      <c r="K76" s="57">
        <v>0</v>
      </c>
      <c r="L76" s="57">
        <v>0</v>
      </c>
      <c r="M76" s="57">
        <v>0</v>
      </c>
      <c r="N76" s="57">
        <v>0.92</v>
      </c>
      <c r="O76" s="57">
        <v>0</v>
      </c>
      <c r="P76" s="57">
        <v>0</v>
      </c>
      <c r="Q76" s="57">
        <v>0</v>
      </c>
      <c r="R76" s="133">
        <v>1.1299999999999999</v>
      </c>
      <c r="S76" s="57">
        <v>1.46</v>
      </c>
      <c r="T76" s="329">
        <f t="shared" si="6"/>
        <v>3.51</v>
      </c>
      <c r="U76" s="310"/>
    </row>
    <row r="77" spans="1:21" ht="57" x14ac:dyDescent="0.2">
      <c r="A77" s="72">
        <f t="shared" si="7"/>
        <v>58</v>
      </c>
      <c r="B77" s="55">
        <v>75943</v>
      </c>
      <c r="C77" s="38" t="s">
        <v>61</v>
      </c>
      <c r="D77" s="55" t="s">
        <v>1</v>
      </c>
      <c r="E77" s="73">
        <v>10000000</v>
      </c>
      <c r="F77" s="73">
        <v>0</v>
      </c>
      <c r="G77" s="73">
        <v>0</v>
      </c>
      <c r="H77" s="165">
        <v>36.799999999999997</v>
      </c>
      <c r="I77" s="57">
        <v>14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329">
        <f t="shared" si="6"/>
        <v>0</v>
      </c>
      <c r="U77" s="310"/>
    </row>
    <row r="78" spans="1:21" ht="57" x14ac:dyDescent="0.2">
      <c r="A78" s="72">
        <f t="shared" si="7"/>
        <v>59</v>
      </c>
      <c r="B78" s="55">
        <v>96096</v>
      </c>
      <c r="C78" s="38" t="s">
        <v>62</v>
      </c>
      <c r="D78" s="55" t="s">
        <v>1</v>
      </c>
      <c r="E78" s="73">
        <v>5000000</v>
      </c>
      <c r="F78" s="73">
        <v>0</v>
      </c>
      <c r="G78" s="73">
        <v>0</v>
      </c>
      <c r="H78" s="165">
        <v>13.9</v>
      </c>
      <c r="I78" s="57">
        <v>2.5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329">
        <f t="shared" si="6"/>
        <v>0</v>
      </c>
      <c r="U78" s="310"/>
    </row>
    <row r="79" spans="1:21" ht="85.5" x14ac:dyDescent="0.2">
      <c r="A79" s="72">
        <f t="shared" si="7"/>
        <v>60</v>
      </c>
      <c r="B79" s="55">
        <v>102580</v>
      </c>
      <c r="C79" s="38" t="s">
        <v>63</v>
      </c>
      <c r="D79" s="55" t="s">
        <v>1</v>
      </c>
      <c r="E79" s="73">
        <v>10000000</v>
      </c>
      <c r="F79" s="73">
        <v>0</v>
      </c>
      <c r="G79" s="73">
        <v>0</v>
      </c>
      <c r="H79" s="165">
        <v>13.9</v>
      </c>
      <c r="I79" s="57">
        <v>4.5999999999999996</v>
      </c>
      <c r="J79" s="57">
        <v>6</v>
      </c>
      <c r="K79" s="57">
        <v>0</v>
      </c>
      <c r="L79" s="57">
        <v>0</v>
      </c>
      <c r="M79" s="57">
        <v>0</v>
      </c>
      <c r="N79" s="57">
        <v>0</v>
      </c>
      <c r="O79" s="57">
        <v>0</v>
      </c>
      <c r="P79" s="57">
        <v>0</v>
      </c>
      <c r="Q79" s="57">
        <v>0</v>
      </c>
      <c r="R79" s="57">
        <v>0</v>
      </c>
      <c r="S79" s="57">
        <v>0</v>
      </c>
      <c r="T79" s="329">
        <f t="shared" si="6"/>
        <v>0</v>
      </c>
      <c r="U79" s="310"/>
    </row>
    <row r="80" spans="1:21" ht="42.75" x14ac:dyDescent="0.2">
      <c r="A80" s="72">
        <f t="shared" si="7"/>
        <v>61</v>
      </c>
      <c r="B80" s="55">
        <v>189880</v>
      </c>
      <c r="C80" s="38" t="s">
        <v>64</v>
      </c>
      <c r="D80" s="55" t="s">
        <v>1</v>
      </c>
      <c r="E80" s="73">
        <v>15000000</v>
      </c>
      <c r="F80" s="73">
        <v>13000000</v>
      </c>
      <c r="G80" s="73">
        <v>10701461.640000001</v>
      </c>
      <c r="H80" s="165">
        <v>14.6</v>
      </c>
      <c r="I80" s="57">
        <v>8.5</v>
      </c>
      <c r="J80" s="57">
        <v>4</v>
      </c>
      <c r="K80" s="57">
        <v>0</v>
      </c>
      <c r="L80" s="57">
        <v>0</v>
      </c>
      <c r="M80" s="57">
        <v>0</v>
      </c>
      <c r="N80" s="57">
        <v>0.8</v>
      </c>
      <c r="O80" s="57">
        <v>0.64</v>
      </c>
      <c r="P80" s="57">
        <v>0</v>
      </c>
      <c r="Q80" s="57">
        <v>0.21</v>
      </c>
      <c r="R80" s="133">
        <v>0.4</v>
      </c>
      <c r="S80" s="57">
        <v>0</v>
      </c>
      <c r="T80" s="329">
        <f t="shared" si="6"/>
        <v>2.0499999999999998</v>
      </c>
      <c r="U80" s="310"/>
    </row>
    <row r="81" spans="1:21" ht="42.75" x14ac:dyDescent="0.2">
      <c r="A81" s="72">
        <f t="shared" si="7"/>
        <v>62</v>
      </c>
      <c r="B81" s="55">
        <v>190088</v>
      </c>
      <c r="C81" s="38" t="s">
        <v>65</v>
      </c>
      <c r="D81" s="55" t="s">
        <v>1</v>
      </c>
      <c r="E81" s="73">
        <v>500000</v>
      </c>
      <c r="F81" s="73">
        <v>0</v>
      </c>
      <c r="G81" s="73">
        <v>0</v>
      </c>
      <c r="H81" s="165">
        <v>36</v>
      </c>
      <c r="I81" s="57">
        <v>12</v>
      </c>
      <c r="J81" s="57">
        <v>1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  <c r="S81" s="57">
        <v>0</v>
      </c>
      <c r="T81" s="329">
        <f t="shared" si="6"/>
        <v>0</v>
      </c>
      <c r="U81" s="310"/>
    </row>
    <row r="82" spans="1:21" ht="42.75" x14ac:dyDescent="0.2">
      <c r="A82" s="72">
        <f t="shared" si="7"/>
        <v>63</v>
      </c>
      <c r="B82" s="55">
        <v>190113</v>
      </c>
      <c r="C82" s="38" t="s">
        <v>66</v>
      </c>
      <c r="D82" s="55" t="s">
        <v>1</v>
      </c>
      <c r="E82" s="73">
        <v>480000</v>
      </c>
      <c r="F82" s="73">
        <v>251644</v>
      </c>
      <c r="G82" s="73">
        <v>251643.44</v>
      </c>
      <c r="H82" s="165">
        <v>6</v>
      </c>
      <c r="I82" s="57">
        <v>6</v>
      </c>
      <c r="J82" s="57">
        <v>1</v>
      </c>
      <c r="K82" s="57">
        <v>0</v>
      </c>
      <c r="L82" s="57">
        <v>0</v>
      </c>
      <c r="M82" s="57">
        <v>0</v>
      </c>
      <c r="N82" s="57">
        <v>1</v>
      </c>
      <c r="O82" s="57">
        <v>0</v>
      </c>
      <c r="P82" s="57">
        <v>0</v>
      </c>
      <c r="Q82" s="57">
        <v>0</v>
      </c>
      <c r="R82" s="57">
        <v>0</v>
      </c>
      <c r="S82" s="57">
        <v>0</v>
      </c>
      <c r="T82" s="329">
        <f t="shared" si="6"/>
        <v>1</v>
      </c>
      <c r="U82" s="310"/>
    </row>
    <row r="83" spans="1:21" ht="28.5" x14ac:dyDescent="0.2">
      <c r="A83" s="72">
        <f t="shared" si="7"/>
        <v>64</v>
      </c>
      <c r="B83" s="55">
        <v>190116</v>
      </c>
      <c r="C83" s="38" t="s">
        <v>67</v>
      </c>
      <c r="D83" s="55" t="s">
        <v>1</v>
      </c>
      <c r="E83" s="73">
        <v>400000</v>
      </c>
      <c r="F83" s="73">
        <v>0</v>
      </c>
      <c r="G83" s="73">
        <v>0</v>
      </c>
      <c r="H83" s="165">
        <v>5</v>
      </c>
      <c r="I83" s="57">
        <v>5</v>
      </c>
      <c r="J83" s="57">
        <v>1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57">
        <v>0</v>
      </c>
      <c r="T83" s="329">
        <f t="shared" si="6"/>
        <v>0</v>
      </c>
      <c r="U83" s="310"/>
    </row>
    <row r="84" spans="1:21" ht="42.75" x14ac:dyDescent="0.2">
      <c r="A84" s="72">
        <f t="shared" si="7"/>
        <v>65</v>
      </c>
      <c r="B84" s="55">
        <v>190117</v>
      </c>
      <c r="C84" s="38" t="s">
        <v>68</v>
      </c>
      <c r="D84" s="55" t="s">
        <v>1</v>
      </c>
      <c r="E84" s="73">
        <v>80000</v>
      </c>
      <c r="F84" s="73">
        <v>0</v>
      </c>
      <c r="G84" s="73">
        <v>0</v>
      </c>
      <c r="H84" s="165">
        <v>2</v>
      </c>
      <c r="I84" s="57">
        <v>2</v>
      </c>
      <c r="J84" s="57">
        <v>1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329">
        <f t="shared" si="6"/>
        <v>0</v>
      </c>
      <c r="U84" s="310"/>
    </row>
    <row r="85" spans="1:21" ht="71.25" x14ac:dyDescent="0.2">
      <c r="A85" s="72">
        <f t="shared" si="7"/>
        <v>66</v>
      </c>
      <c r="B85" s="55">
        <v>190125</v>
      </c>
      <c r="C85" s="38" t="s">
        <v>69</v>
      </c>
      <c r="D85" s="55" t="s">
        <v>1</v>
      </c>
      <c r="E85" s="73">
        <v>500000</v>
      </c>
      <c r="F85" s="73">
        <v>0</v>
      </c>
      <c r="G85" s="73">
        <v>0</v>
      </c>
      <c r="H85" s="165">
        <v>13</v>
      </c>
      <c r="I85" s="57">
        <v>6</v>
      </c>
      <c r="J85" s="57">
        <v>1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  <c r="S85" s="57">
        <v>0</v>
      </c>
      <c r="T85" s="329">
        <f t="shared" si="6"/>
        <v>0</v>
      </c>
      <c r="U85" s="310"/>
    </row>
    <row r="86" spans="1:21" ht="29.25" thickBot="1" x14ac:dyDescent="0.25">
      <c r="A86" s="72">
        <f t="shared" si="7"/>
        <v>67</v>
      </c>
      <c r="B86" s="147">
        <v>190126</v>
      </c>
      <c r="C86" s="148" t="s">
        <v>70</v>
      </c>
      <c r="D86" s="147" t="s">
        <v>1</v>
      </c>
      <c r="E86" s="149">
        <v>30000000</v>
      </c>
      <c r="F86" s="149">
        <v>57268975</v>
      </c>
      <c r="G86" s="149">
        <v>57268974.670000002</v>
      </c>
      <c r="H86" s="166">
        <v>31</v>
      </c>
      <c r="I86" s="150">
        <v>14</v>
      </c>
      <c r="J86" s="150">
        <v>8</v>
      </c>
      <c r="K86" s="150">
        <v>0</v>
      </c>
      <c r="L86" s="150">
        <v>0</v>
      </c>
      <c r="M86" s="150">
        <v>0</v>
      </c>
      <c r="N86" s="150">
        <v>5.32</v>
      </c>
      <c r="O86" s="150">
        <v>0.64</v>
      </c>
      <c r="P86" s="150">
        <v>0</v>
      </c>
      <c r="Q86" s="150">
        <v>0</v>
      </c>
      <c r="R86" s="150">
        <v>0</v>
      </c>
      <c r="S86" s="150">
        <v>0</v>
      </c>
      <c r="T86" s="330">
        <f t="shared" si="6"/>
        <v>5.96</v>
      </c>
      <c r="U86" s="310"/>
    </row>
    <row r="87" spans="1:21" ht="15.75" thickBot="1" x14ac:dyDescent="0.3">
      <c r="A87" s="89"/>
      <c r="B87" s="90"/>
      <c r="C87" s="91"/>
      <c r="D87" s="90"/>
      <c r="E87" s="77">
        <f t="shared" ref="E87:P87" si="9">SUM(E63:E86)</f>
        <v>331974763</v>
      </c>
      <c r="F87" s="77">
        <f t="shared" si="9"/>
        <v>185470801</v>
      </c>
      <c r="G87" s="77">
        <f t="shared" si="9"/>
        <v>161952420.03</v>
      </c>
      <c r="H87" s="79">
        <f>SUM(H63:H86)</f>
        <v>337.18000000000006</v>
      </c>
      <c r="I87" s="78"/>
      <c r="J87" s="78"/>
      <c r="K87" s="78"/>
      <c r="L87" s="78"/>
      <c r="M87" s="78"/>
      <c r="N87" s="78"/>
      <c r="O87" s="78"/>
      <c r="P87" s="78"/>
      <c r="Q87" s="79"/>
      <c r="R87" s="79"/>
      <c r="S87" s="79"/>
      <c r="T87" s="80"/>
      <c r="U87" s="310"/>
    </row>
    <row r="88" spans="1:21" ht="15.75" thickBot="1" x14ac:dyDescent="0.3">
      <c r="A88" s="155" t="s">
        <v>91</v>
      </c>
      <c r="B88" s="156"/>
      <c r="C88" s="157"/>
      <c r="D88" s="156"/>
      <c r="E88" s="158"/>
      <c r="F88" s="158"/>
      <c r="G88" s="158"/>
      <c r="H88" s="170"/>
      <c r="I88" s="159"/>
      <c r="J88" s="159"/>
      <c r="K88" s="160"/>
      <c r="L88" s="160"/>
      <c r="M88" s="160"/>
      <c r="N88" s="161"/>
      <c r="O88" s="162"/>
      <c r="P88" s="161"/>
      <c r="Q88" s="161"/>
      <c r="R88" s="161"/>
      <c r="S88" s="161"/>
      <c r="T88" s="334"/>
      <c r="U88" s="310"/>
    </row>
    <row r="89" spans="1:21" ht="57" x14ac:dyDescent="0.2">
      <c r="A89" s="85">
        <v>68</v>
      </c>
      <c r="B89" s="86">
        <v>209133</v>
      </c>
      <c r="C89" s="37" t="s">
        <v>413</v>
      </c>
      <c r="D89" s="86" t="s">
        <v>1</v>
      </c>
      <c r="E89" s="87">
        <v>0</v>
      </c>
      <c r="F89" s="87">
        <v>300000</v>
      </c>
      <c r="G89" s="87">
        <v>0</v>
      </c>
      <c r="H89" s="164">
        <v>23.8</v>
      </c>
      <c r="I89" s="88">
        <v>1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139">
        <v>0</v>
      </c>
      <c r="S89" s="88">
        <v>0</v>
      </c>
      <c r="T89" s="331">
        <f>S89+R89+Q89+P89+O89+N89+M89+L89+K89</f>
        <v>0</v>
      </c>
      <c r="U89" s="310"/>
    </row>
    <row r="90" spans="1:21" ht="42.75" x14ac:dyDescent="0.2">
      <c r="A90" s="72">
        <f t="shared" ref="A90:A93" si="10">A89+1</f>
        <v>69</v>
      </c>
      <c r="B90" s="55">
        <v>209138</v>
      </c>
      <c r="C90" s="38" t="s">
        <v>412</v>
      </c>
      <c r="D90" s="55" t="s">
        <v>1</v>
      </c>
      <c r="E90" s="73">
        <v>0</v>
      </c>
      <c r="F90" s="73">
        <v>2500000</v>
      </c>
      <c r="G90" s="73">
        <v>0</v>
      </c>
      <c r="H90" s="165">
        <v>42</v>
      </c>
      <c r="I90" s="57">
        <v>1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0</v>
      </c>
      <c r="Q90" s="57">
        <v>0</v>
      </c>
      <c r="R90" s="140">
        <v>0</v>
      </c>
      <c r="S90" s="57">
        <v>0</v>
      </c>
      <c r="T90" s="329">
        <f t="shared" ref="T90:T93" si="11">S90+R90+Q90+P90+O90+N90+M90+L90+K90</f>
        <v>0</v>
      </c>
      <c r="U90" s="310"/>
    </row>
    <row r="91" spans="1:21" ht="71.25" x14ac:dyDescent="0.2">
      <c r="A91" s="72">
        <f t="shared" si="10"/>
        <v>70</v>
      </c>
      <c r="B91" s="55">
        <v>209139</v>
      </c>
      <c r="C91" s="38" t="s">
        <v>414</v>
      </c>
      <c r="D91" s="55" t="s">
        <v>1</v>
      </c>
      <c r="E91" s="73">
        <v>0</v>
      </c>
      <c r="F91" s="73">
        <v>300000</v>
      </c>
      <c r="G91" s="73">
        <v>0</v>
      </c>
      <c r="H91" s="165">
        <v>7.6</v>
      </c>
      <c r="I91" s="57">
        <v>1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0</v>
      </c>
      <c r="P91" s="57">
        <v>0</v>
      </c>
      <c r="Q91" s="57">
        <v>0</v>
      </c>
      <c r="R91" s="140">
        <v>0</v>
      </c>
      <c r="S91" s="57">
        <v>0</v>
      </c>
      <c r="T91" s="329">
        <f t="shared" si="11"/>
        <v>0</v>
      </c>
      <c r="U91" s="310"/>
    </row>
    <row r="92" spans="1:21" ht="42.75" x14ac:dyDescent="0.2">
      <c r="A92" s="72">
        <f t="shared" si="10"/>
        <v>71</v>
      </c>
      <c r="B92" s="55">
        <v>211604</v>
      </c>
      <c r="C92" s="38" t="s">
        <v>415</v>
      </c>
      <c r="D92" s="55" t="s">
        <v>1</v>
      </c>
      <c r="E92" s="73">
        <v>0</v>
      </c>
      <c r="F92" s="73">
        <v>300000</v>
      </c>
      <c r="G92" s="73">
        <v>0</v>
      </c>
      <c r="H92" s="165">
        <v>12</v>
      </c>
      <c r="I92" s="57">
        <v>1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140">
        <v>0</v>
      </c>
      <c r="S92" s="57">
        <v>0</v>
      </c>
      <c r="T92" s="329">
        <f t="shared" si="11"/>
        <v>0</v>
      </c>
      <c r="U92" s="310"/>
    </row>
    <row r="93" spans="1:21" ht="43.5" thickBot="1" x14ac:dyDescent="0.25">
      <c r="A93" s="72">
        <f t="shared" si="10"/>
        <v>72</v>
      </c>
      <c r="B93" s="95">
        <v>116535</v>
      </c>
      <c r="C93" s="124" t="s">
        <v>72</v>
      </c>
      <c r="D93" s="95" t="s">
        <v>25</v>
      </c>
      <c r="E93" s="125">
        <v>3200000</v>
      </c>
      <c r="F93" s="125">
        <v>0</v>
      </c>
      <c r="G93" s="125">
        <v>0</v>
      </c>
      <c r="H93" s="167">
        <v>50</v>
      </c>
      <c r="I93" s="126">
        <v>25</v>
      </c>
      <c r="J93" s="126">
        <v>1</v>
      </c>
      <c r="K93" s="126">
        <v>0</v>
      </c>
      <c r="L93" s="126">
        <v>0</v>
      </c>
      <c r="M93" s="126">
        <v>0</v>
      </c>
      <c r="N93" s="126">
        <v>0</v>
      </c>
      <c r="O93" s="126">
        <v>0</v>
      </c>
      <c r="P93" s="126">
        <v>0</v>
      </c>
      <c r="Q93" s="126">
        <v>0</v>
      </c>
      <c r="R93" s="141">
        <v>0</v>
      </c>
      <c r="S93" s="150">
        <v>0</v>
      </c>
      <c r="T93" s="332">
        <f t="shared" si="11"/>
        <v>0</v>
      </c>
      <c r="U93" s="310"/>
    </row>
    <row r="94" spans="1:21" s="81" customFormat="1" ht="15.75" thickBot="1" x14ac:dyDescent="0.3">
      <c r="A94" s="74"/>
      <c r="B94" s="75"/>
      <c r="C94" s="76"/>
      <c r="D94" s="75"/>
      <c r="E94" s="93">
        <f t="shared" ref="E94:Q94" si="12">SUM(E89:E93)</f>
        <v>3200000</v>
      </c>
      <c r="F94" s="93">
        <f t="shared" si="12"/>
        <v>3400000</v>
      </c>
      <c r="G94" s="93">
        <f t="shared" si="12"/>
        <v>0</v>
      </c>
      <c r="H94" s="171">
        <f>SUM(H89:H93)</f>
        <v>135.39999999999998</v>
      </c>
      <c r="I94" s="78"/>
      <c r="J94" s="78"/>
      <c r="K94" s="78"/>
      <c r="L94" s="78"/>
      <c r="M94" s="78"/>
      <c r="N94" s="78"/>
      <c r="O94" s="78"/>
      <c r="P94" s="78"/>
      <c r="Q94" s="78"/>
      <c r="R94" s="145"/>
      <c r="S94" s="79"/>
      <c r="T94" s="80"/>
      <c r="U94" s="310"/>
    </row>
    <row r="95" spans="1:21" ht="15.75" thickBot="1" x14ac:dyDescent="0.25">
      <c r="A95" s="82" t="s">
        <v>73</v>
      </c>
      <c r="O95" s="84"/>
      <c r="U95" s="310"/>
    </row>
    <row r="96" spans="1:21" ht="29.25" thickBot="1" x14ac:dyDescent="0.25">
      <c r="A96" s="94">
        <v>73</v>
      </c>
      <c r="B96" s="91">
        <v>190127</v>
      </c>
      <c r="C96" s="110" t="s">
        <v>74</v>
      </c>
      <c r="D96" s="91" t="s">
        <v>1</v>
      </c>
      <c r="E96" s="128">
        <v>40000000</v>
      </c>
      <c r="F96" s="128">
        <v>33000000</v>
      </c>
      <c r="G96" s="128">
        <v>13712223.539999999</v>
      </c>
      <c r="H96" s="168">
        <v>0.24</v>
      </c>
      <c r="I96" s="129">
        <v>0.22</v>
      </c>
      <c r="J96" s="129">
        <v>0.02</v>
      </c>
      <c r="K96" s="129">
        <v>0</v>
      </c>
      <c r="L96" s="129">
        <v>0</v>
      </c>
      <c r="M96" s="129">
        <v>0</v>
      </c>
      <c r="N96" s="129">
        <v>0</v>
      </c>
      <c r="O96" s="129">
        <v>0</v>
      </c>
      <c r="P96" s="129">
        <v>0</v>
      </c>
      <c r="Q96" s="129">
        <v>0</v>
      </c>
      <c r="R96" s="152">
        <v>0.01</v>
      </c>
      <c r="S96" s="151">
        <v>0.01</v>
      </c>
      <c r="T96" s="328">
        <f>S96+R96+Q96+P96+O96+N96+M96+L96+K96</f>
        <v>0.02</v>
      </c>
      <c r="U96" s="310"/>
    </row>
    <row r="97" spans="1:21" ht="15.75" thickBot="1" x14ac:dyDescent="0.3">
      <c r="A97" s="89"/>
      <c r="B97" s="90"/>
      <c r="C97" s="91"/>
      <c r="D97" s="90"/>
      <c r="E97" s="93">
        <f>+E96</f>
        <v>40000000</v>
      </c>
      <c r="F97" s="93">
        <f>+F96</f>
        <v>33000000</v>
      </c>
      <c r="G97" s="93">
        <f>+G96</f>
        <v>13712223.539999999</v>
      </c>
      <c r="H97" s="171"/>
      <c r="I97" s="78"/>
      <c r="J97" s="78"/>
      <c r="K97" s="78"/>
      <c r="L97" s="78"/>
      <c r="M97" s="78"/>
      <c r="N97" s="79"/>
      <c r="O97" s="79"/>
      <c r="P97" s="79"/>
      <c r="Q97" s="80"/>
      <c r="R97" s="145"/>
      <c r="S97" s="79"/>
      <c r="T97" s="80"/>
      <c r="U97" s="310"/>
    </row>
    <row r="98" spans="1:21" ht="15.75" thickBot="1" x14ac:dyDescent="0.25">
      <c r="A98" s="82" t="s">
        <v>251</v>
      </c>
      <c r="O98" s="84"/>
      <c r="U98" s="310"/>
    </row>
    <row r="99" spans="1:21" ht="57" x14ac:dyDescent="0.2">
      <c r="A99" s="85">
        <v>74</v>
      </c>
      <c r="B99" s="86">
        <v>116528</v>
      </c>
      <c r="C99" s="37" t="s">
        <v>75</v>
      </c>
      <c r="D99" s="86" t="s">
        <v>1</v>
      </c>
      <c r="E99" s="87">
        <v>50000000</v>
      </c>
      <c r="F99" s="87">
        <v>0</v>
      </c>
      <c r="G99" s="87">
        <v>0</v>
      </c>
      <c r="H99" s="164">
        <v>23.59</v>
      </c>
      <c r="I99" s="88">
        <v>8.73</v>
      </c>
      <c r="J99" s="88">
        <v>7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88">
        <v>0</v>
      </c>
      <c r="R99" s="139">
        <v>0</v>
      </c>
      <c r="S99" s="88">
        <v>0</v>
      </c>
      <c r="T99" s="328">
        <f>S99+R99+Q99+P99+O99+N99+M99+L99+K99</f>
        <v>0</v>
      </c>
      <c r="U99" s="310"/>
    </row>
    <row r="100" spans="1:21" ht="42.75" x14ac:dyDescent="0.2">
      <c r="A100" s="72">
        <f t="shared" ref="A100:A108" si="13">A99+1</f>
        <v>75</v>
      </c>
      <c r="B100" s="55">
        <v>132258</v>
      </c>
      <c r="C100" s="38" t="s">
        <v>76</v>
      </c>
      <c r="D100" s="55" t="s">
        <v>1</v>
      </c>
      <c r="E100" s="73">
        <v>30000000</v>
      </c>
      <c r="F100" s="73">
        <v>19834000</v>
      </c>
      <c r="G100" s="73">
        <v>2928084.34</v>
      </c>
      <c r="H100" s="165">
        <v>46</v>
      </c>
      <c r="I100" s="57">
        <v>13.9</v>
      </c>
      <c r="J100" s="57">
        <v>23</v>
      </c>
      <c r="K100" s="57">
        <v>0</v>
      </c>
      <c r="L100" s="57">
        <v>0</v>
      </c>
      <c r="M100" s="57">
        <v>0</v>
      </c>
      <c r="N100" s="57">
        <v>0</v>
      </c>
      <c r="O100" s="57">
        <v>0.35</v>
      </c>
      <c r="P100" s="57">
        <v>0</v>
      </c>
      <c r="Q100" s="57">
        <v>0</v>
      </c>
      <c r="R100" s="140">
        <v>0</v>
      </c>
      <c r="S100" s="57">
        <v>0</v>
      </c>
      <c r="T100" s="335">
        <f t="shared" ref="T100:T109" si="14">S100+R100+Q100+P100+O100+N100+M100+L100+K100</f>
        <v>0.35</v>
      </c>
      <c r="U100" s="310"/>
    </row>
    <row r="101" spans="1:21" ht="42.75" x14ac:dyDescent="0.2">
      <c r="A101" s="72">
        <f t="shared" si="13"/>
        <v>76</v>
      </c>
      <c r="B101" s="55">
        <v>173534</v>
      </c>
      <c r="C101" s="38" t="s">
        <v>77</v>
      </c>
      <c r="D101" s="55" t="s">
        <v>1</v>
      </c>
      <c r="E101" s="73">
        <v>40000000</v>
      </c>
      <c r="F101" s="73">
        <v>0</v>
      </c>
      <c r="G101" s="73">
        <v>0</v>
      </c>
      <c r="H101" s="165">
        <v>17.5</v>
      </c>
      <c r="I101" s="57">
        <v>7.87</v>
      </c>
      <c r="J101" s="57">
        <v>8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140">
        <v>0</v>
      </c>
      <c r="S101" s="57">
        <v>0</v>
      </c>
      <c r="T101" s="335">
        <f t="shared" si="14"/>
        <v>0</v>
      </c>
      <c r="U101" s="310"/>
    </row>
    <row r="102" spans="1:21" ht="42.75" x14ac:dyDescent="0.2">
      <c r="A102" s="72">
        <f t="shared" si="13"/>
        <v>77</v>
      </c>
      <c r="B102" s="55">
        <v>189444</v>
      </c>
      <c r="C102" s="38" t="s">
        <v>78</v>
      </c>
      <c r="D102" s="55" t="s">
        <v>1</v>
      </c>
      <c r="E102" s="73">
        <v>18300000</v>
      </c>
      <c r="F102" s="73">
        <v>23938416</v>
      </c>
      <c r="G102" s="73">
        <v>23203946.289999999</v>
      </c>
      <c r="H102" s="165">
        <v>18</v>
      </c>
      <c r="I102" s="57">
        <v>12</v>
      </c>
      <c r="J102" s="57">
        <v>5</v>
      </c>
      <c r="K102" s="57">
        <v>0</v>
      </c>
      <c r="L102" s="57">
        <v>0</v>
      </c>
      <c r="M102" s="57">
        <v>1.45</v>
      </c>
      <c r="N102" s="57">
        <v>1.36</v>
      </c>
      <c r="O102" s="57">
        <v>0.56999999999999995</v>
      </c>
      <c r="P102" s="57">
        <v>0</v>
      </c>
      <c r="Q102" s="57">
        <v>0.28000000000000003</v>
      </c>
      <c r="R102" s="144">
        <v>0.95</v>
      </c>
      <c r="S102" s="57">
        <v>0.09</v>
      </c>
      <c r="T102" s="335">
        <f t="shared" si="14"/>
        <v>4.7</v>
      </c>
      <c r="U102" s="310"/>
    </row>
    <row r="103" spans="1:21" ht="42.75" x14ac:dyDescent="0.2">
      <c r="A103" s="72">
        <f t="shared" si="13"/>
        <v>78</v>
      </c>
      <c r="B103" s="55">
        <v>190099</v>
      </c>
      <c r="C103" s="38" t="s">
        <v>79</v>
      </c>
      <c r="D103" s="55" t="s">
        <v>1</v>
      </c>
      <c r="E103" s="73">
        <v>384000</v>
      </c>
      <c r="F103" s="73">
        <v>384000</v>
      </c>
      <c r="G103" s="73">
        <v>0</v>
      </c>
      <c r="H103" s="165">
        <v>6</v>
      </c>
      <c r="I103" s="57">
        <v>2</v>
      </c>
      <c r="J103" s="57">
        <v>1</v>
      </c>
      <c r="K103" s="57">
        <v>0</v>
      </c>
      <c r="L103" s="57">
        <v>0</v>
      </c>
      <c r="M103" s="57">
        <v>0</v>
      </c>
      <c r="N103" s="57">
        <v>0</v>
      </c>
      <c r="O103" s="57">
        <v>0</v>
      </c>
      <c r="P103" s="57">
        <v>0</v>
      </c>
      <c r="Q103" s="57">
        <v>0</v>
      </c>
      <c r="R103" s="140">
        <v>0</v>
      </c>
      <c r="S103" s="57">
        <v>0</v>
      </c>
      <c r="T103" s="335">
        <f t="shared" si="14"/>
        <v>0</v>
      </c>
      <c r="U103" s="310"/>
    </row>
    <row r="104" spans="1:21" ht="42.75" x14ac:dyDescent="0.2">
      <c r="A104" s="72">
        <f t="shared" si="13"/>
        <v>79</v>
      </c>
      <c r="B104" s="55">
        <v>190104</v>
      </c>
      <c r="C104" s="38" t="s">
        <v>80</v>
      </c>
      <c r="D104" s="55" t="s">
        <v>1</v>
      </c>
      <c r="E104" s="73">
        <v>500000</v>
      </c>
      <c r="F104" s="73">
        <v>0</v>
      </c>
      <c r="G104" s="73">
        <v>0</v>
      </c>
      <c r="H104" s="165">
        <v>13.5</v>
      </c>
      <c r="I104" s="57">
        <v>7.5</v>
      </c>
      <c r="J104" s="57">
        <v>1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  <c r="P104" s="57">
        <v>0</v>
      </c>
      <c r="Q104" s="57">
        <v>0</v>
      </c>
      <c r="R104" s="140">
        <v>0</v>
      </c>
      <c r="S104" s="57">
        <v>0</v>
      </c>
      <c r="T104" s="335">
        <f t="shared" si="14"/>
        <v>0</v>
      </c>
      <c r="U104" s="310"/>
    </row>
    <row r="105" spans="1:21" ht="42.75" x14ac:dyDescent="0.2">
      <c r="A105" s="72">
        <f t="shared" si="13"/>
        <v>80</v>
      </c>
      <c r="B105" s="55">
        <v>190119</v>
      </c>
      <c r="C105" s="38" t="s">
        <v>81</v>
      </c>
      <c r="D105" s="55" t="s">
        <v>1</v>
      </c>
      <c r="E105" s="73">
        <v>15240000</v>
      </c>
      <c r="F105" s="73">
        <v>0</v>
      </c>
      <c r="G105" s="73">
        <v>0</v>
      </c>
      <c r="H105" s="165">
        <v>15</v>
      </c>
      <c r="I105" s="57">
        <v>8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7">
        <v>0</v>
      </c>
      <c r="R105" s="140">
        <v>0</v>
      </c>
      <c r="S105" s="57">
        <v>0</v>
      </c>
      <c r="T105" s="335">
        <f t="shared" si="14"/>
        <v>0</v>
      </c>
      <c r="U105" s="310"/>
    </row>
    <row r="106" spans="1:21" ht="28.5" x14ac:dyDescent="0.2">
      <c r="A106" s="72">
        <f t="shared" si="13"/>
        <v>81</v>
      </c>
      <c r="B106" s="55">
        <v>190120</v>
      </c>
      <c r="C106" s="38" t="s">
        <v>82</v>
      </c>
      <c r="D106" s="55" t="s">
        <v>1</v>
      </c>
      <c r="E106" s="73">
        <v>1792000</v>
      </c>
      <c r="F106" s="73">
        <v>1000000</v>
      </c>
      <c r="G106" s="73">
        <v>999999.99</v>
      </c>
      <c r="H106" s="165">
        <v>28</v>
      </c>
      <c r="I106" s="57">
        <v>8</v>
      </c>
      <c r="J106" s="57">
        <v>0.9</v>
      </c>
      <c r="K106" s="57">
        <v>0</v>
      </c>
      <c r="L106" s="57">
        <v>0</v>
      </c>
      <c r="M106" s="57">
        <v>0.9</v>
      </c>
      <c r="N106" s="57">
        <v>0</v>
      </c>
      <c r="O106" s="57">
        <v>0</v>
      </c>
      <c r="P106" s="57">
        <v>0</v>
      </c>
      <c r="Q106" s="57">
        <v>0</v>
      </c>
      <c r="R106" s="140">
        <v>0</v>
      </c>
      <c r="S106" s="57">
        <v>0</v>
      </c>
      <c r="T106" s="335">
        <f t="shared" si="14"/>
        <v>0.9</v>
      </c>
      <c r="U106" s="310"/>
    </row>
    <row r="107" spans="1:21" ht="57" x14ac:dyDescent="0.2">
      <c r="A107" s="72">
        <f t="shared" si="13"/>
        <v>82</v>
      </c>
      <c r="B107" s="55">
        <v>208896</v>
      </c>
      <c r="C107" s="38" t="s">
        <v>83</v>
      </c>
      <c r="D107" s="55" t="s">
        <v>1</v>
      </c>
      <c r="E107" s="73">
        <v>0</v>
      </c>
      <c r="F107" s="73">
        <v>16480000</v>
      </c>
      <c r="G107" s="73">
        <v>15978444.949999999</v>
      </c>
      <c r="H107" s="165">
        <v>5.6</v>
      </c>
      <c r="I107" s="57">
        <v>3.73</v>
      </c>
      <c r="J107" s="57">
        <v>3.73</v>
      </c>
      <c r="K107" s="57">
        <v>0</v>
      </c>
      <c r="L107" s="57">
        <v>0</v>
      </c>
      <c r="M107" s="57">
        <v>0</v>
      </c>
      <c r="N107" s="57">
        <v>0.82</v>
      </c>
      <c r="O107" s="57">
        <v>1.33</v>
      </c>
      <c r="P107" s="57">
        <v>0.62</v>
      </c>
      <c r="Q107" s="57">
        <v>0.01</v>
      </c>
      <c r="R107" s="144">
        <v>0.54</v>
      </c>
      <c r="S107" s="57">
        <v>0</v>
      </c>
      <c r="T107" s="335">
        <f t="shared" si="14"/>
        <v>3.32</v>
      </c>
      <c r="U107" s="310"/>
    </row>
    <row r="108" spans="1:21" ht="43.5" thickBot="1" x14ac:dyDescent="0.25">
      <c r="A108" s="72">
        <f t="shared" si="13"/>
        <v>83</v>
      </c>
      <c r="B108" s="147">
        <v>211931</v>
      </c>
      <c r="C108" s="148" t="s">
        <v>401</v>
      </c>
      <c r="D108" s="147" t="s">
        <v>1</v>
      </c>
      <c r="E108" s="149">
        <v>0</v>
      </c>
      <c r="F108" s="149">
        <v>1500000</v>
      </c>
      <c r="G108" s="149">
        <v>0</v>
      </c>
      <c r="H108" s="166">
        <v>16</v>
      </c>
      <c r="I108" s="150">
        <v>1</v>
      </c>
      <c r="J108" s="150">
        <v>0</v>
      </c>
      <c r="K108" s="150">
        <v>0</v>
      </c>
      <c r="L108" s="150">
        <v>0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4">
        <v>0</v>
      </c>
      <c r="S108" s="150">
        <v>0</v>
      </c>
      <c r="T108" s="336">
        <f t="shared" si="14"/>
        <v>0</v>
      </c>
      <c r="U108" s="310"/>
    </row>
    <row r="109" spans="1:21" ht="15.75" thickBot="1" x14ac:dyDescent="0.3">
      <c r="A109" s="89"/>
      <c r="B109" s="90"/>
      <c r="C109" s="91"/>
      <c r="D109" s="90"/>
      <c r="E109" s="77">
        <f t="shared" ref="E109:Q109" si="15">SUM(E99:E108)</f>
        <v>156216000</v>
      </c>
      <c r="F109" s="77">
        <f t="shared" si="15"/>
        <v>63136416</v>
      </c>
      <c r="G109" s="77">
        <f t="shared" si="15"/>
        <v>43110475.569999993</v>
      </c>
      <c r="H109" s="79">
        <f>SUM(H99:H108)</f>
        <v>189.19</v>
      </c>
      <c r="I109" s="78"/>
      <c r="J109" s="78"/>
      <c r="K109" s="78"/>
      <c r="L109" s="78"/>
      <c r="M109" s="78"/>
      <c r="N109" s="78"/>
      <c r="O109" s="78"/>
      <c r="P109" s="78"/>
      <c r="Q109" s="80"/>
      <c r="R109" s="145"/>
      <c r="S109" s="79"/>
      <c r="T109" s="80"/>
      <c r="U109" s="310"/>
    </row>
    <row r="110" spans="1:21" ht="15.75" thickBot="1" x14ac:dyDescent="0.25">
      <c r="A110" s="82" t="s">
        <v>84</v>
      </c>
      <c r="O110" s="96"/>
      <c r="P110" s="97"/>
      <c r="U110" s="310"/>
    </row>
    <row r="111" spans="1:21" ht="71.25" x14ac:dyDescent="0.2">
      <c r="A111" s="85">
        <v>84</v>
      </c>
      <c r="B111" s="86">
        <v>14834</v>
      </c>
      <c r="C111" s="37" t="s">
        <v>85</v>
      </c>
      <c r="D111" s="86" t="s">
        <v>1</v>
      </c>
      <c r="E111" s="87">
        <v>40000000</v>
      </c>
      <c r="F111" s="87">
        <v>0</v>
      </c>
      <c r="G111" s="87">
        <v>0</v>
      </c>
      <c r="H111" s="164">
        <v>5.3</v>
      </c>
      <c r="I111" s="88">
        <v>5</v>
      </c>
      <c r="J111" s="88">
        <v>5</v>
      </c>
      <c r="K111" s="88">
        <v>0</v>
      </c>
      <c r="L111" s="88">
        <v>0</v>
      </c>
      <c r="M111" s="88">
        <v>0</v>
      </c>
      <c r="N111" s="88">
        <v>0</v>
      </c>
      <c r="O111" s="88">
        <v>0</v>
      </c>
      <c r="P111" s="88">
        <v>0</v>
      </c>
      <c r="Q111" s="88">
        <v>0</v>
      </c>
      <c r="R111" s="139">
        <v>0</v>
      </c>
      <c r="S111" s="88">
        <v>0</v>
      </c>
      <c r="T111" s="328">
        <f>S111+R111+Q111+P111+O111+N111+M111+L111+K111</f>
        <v>0</v>
      </c>
      <c r="U111" s="310"/>
    </row>
    <row r="112" spans="1:21" ht="42.75" x14ac:dyDescent="0.2">
      <c r="A112" s="72">
        <f>A111+1</f>
        <v>85</v>
      </c>
      <c r="B112" s="55">
        <v>189454</v>
      </c>
      <c r="C112" s="38" t="s">
        <v>86</v>
      </c>
      <c r="D112" s="55" t="s">
        <v>1</v>
      </c>
      <c r="E112" s="73">
        <v>0</v>
      </c>
      <c r="F112" s="73">
        <v>15100000</v>
      </c>
      <c r="G112" s="73">
        <v>9466293.3699999992</v>
      </c>
      <c r="H112" s="165">
        <v>11.39</v>
      </c>
      <c r="I112" s="57">
        <v>7.59</v>
      </c>
      <c r="J112" s="57">
        <v>7.59</v>
      </c>
      <c r="K112" s="57">
        <v>0</v>
      </c>
      <c r="L112" s="57">
        <v>0</v>
      </c>
      <c r="M112" s="57">
        <v>0</v>
      </c>
      <c r="N112" s="57">
        <v>0.61</v>
      </c>
      <c r="O112" s="57">
        <v>0.52</v>
      </c>
      <c r="P112" s="57">
        <v>0.93</v>
      </c>
      <c r="Q112" s="57">
        <v>0.03</v>
      </c>
      <c r="R112" s="144">
        <v>0.32</v>
      </c>
      <c r="S112" s="57">
        <v>0.68</v>
      </c>
      <c r="T112" s="335">
        <f t="shared" ref="T112:T175" si="16">S112+R112+Q112+P112+O112+N112+M112+L112+K112</f>
        <v>3.09</v>
      </c>
      <c r="U112" s="310"/>
    </row>
    <row r="113" spans="1:21" ht="42.75" x14ac:dyDescent="0.2">
      <c r="A113" s="72">
        <f t="shared" ref="A113:A127" si="17">A112+1</f>
        <v>86</v>
      </c>
      <c r="B113" s="55">
        <v>207390</v>
      </c>
      <c r="C113" s="38" t="s">
        <v>87</v>
      </c>
      <c r="D113" s="55" t="s">
        <v>1</v>
      </c>
      <c r="E113" s="73">
        <v>0</v>
      </c>
      <c r="F113" s="73">
        <v>16291935</v>
      </c>
      <c r="G113" s="73">
        <v>15804469.630000001</v>
      </c>
      <c r="H113" s="165">
        <v>10</v>
      </c>
      <c r="I113" s="57">
        <v>4.5999999999999996</v>
      </c>
      <c r="J113" s="57">
        <v>4.97</v>
      </c>
      <c r="K113" s="57">
        <v>0</v>
      </c>
      <c r="L113" s="57">
        <v>0</v>
      </c>
      <c r="M113" s="57">
        <v>0</v>
      </c>
      <c r="N113" s="57">
        <v>4.72</v>
      </c>
      <c r="O113" s="57">
        <v>0</v>
      </c>
      <c r="P113" s="57">
        <v>0</v>
      </c>
      <c r="Q113" s="57">
        <v>0.05</v>
      </c>
      <c r="R113" s="140">
        <v>0</v>
      </c>
      <c r="S113" s="57">
        <v>0.2</v>
      </c>
      <c r="T113" s="335">
        <f t="shared" si="16"/>
        <v>4.97</v>
      </c>
      <c r="U113" s="310"/>
    </row>
    <row r="114" spans="1:21" ht="42.75" x14ac:dyDescent="0.2">
      <c r="A114" s="72">
        <f t="shared" si="17"/>
        <v>87</v>
      </c>
      <c r="B114" s="55">
        <v>207433</v>
      </c>
      <c r="C114" s="38" t="s">
        <v>252</v>
      </c>
      <c r="D114" s="55" t="s">
        <v>1</v>
      </c>
      <c r="E114" s="73">
        <v>0</v>
      </c>
      <c r="F114" s="73">
        <v>21261365</v>
      </c>
      <c r="G114" s="73">
        <v>21098502.559999999</v>
      </c>
      <c r="H114" s="165">
        <v>13</v>
      </c>
      <c r="I114" s="57">
        <v>5</v>
      </c>
      <c r="J114" s="57">
        <v>5.25</v>
      </c>
      <c r="K114" s="57">
        <v>0</v>
      </c>
      <c r="L114" s="57">
        <v>0</v>
      </c>
      <c r="M114" s="57">
        <v>0</v>
      </c>
      <c r="N114" s="57">
        <v>4.99</v>
      </c>
      <c r="O114" s="57">
        <v>0</v>
      </c>
      <c r="P114" s="57">
        <v>0.02</v>
      </c>
      <c r="Q114" s="57">
        <v>0</v>
      </c>
      <c r="R114" s="140">
        <v>0</v>
      </c>
      <c r="S114" s="57">
        <v>0.24</v>
      </c>
      <c r="T114" s="335">
        <f t="shared" si="16"/>
        <v>5.25</v>
      </c>
      <c r="U114" s="310"/>
    </row>
    <row r="115" spans="1:21" ht="71.25" x14ac:dyDescent="0.2">
      <c r="A115" s="72">
        <f t="shared" si="17"/>
        <v>88</v>
      </c>
      <c r="B115" s="55">
        <v>207591</v>
      </c>
      <c r="C115" s="38" t="s">
        <v>88</v>
      </c>
      <c r="D115" s="55" t="s">
        <v>1</v>
      </c>
      <c r="E115" s="73">
        <v>0</v>
      </c>
      <c r="F115" s="73">
        <v>3100000</v>
      </c>
      <c r="G115" s="73">
        <v>556786.25</v>
      </c>
      <c r="H115" s="165">
        <v>12.6</v>
      </c>
      <c r="I115" s="57">
        <v>8.4</v>
      </c>
      <c r="J115" s="57">
        <v>8.4</v>
      </c>
      <c r="K115" s="57">
        <v>0</v>
      </c>
      <c r="L115" s="57">
        <v>0</v>
      </c>
      <c r="M115" s="57">
        <v>0</v>
      </c>
      <c r="N115" s="57">
        <v>0.05</v>
      </c>
      <c r="O115" s="57">
        <v>0</v>
      </c>
      <c r="P115" s="57">
        <v>0</v>
      </c>
      <c r="Q115" s="57">
        <v>0.05</v>
      </c>
      <c r="R115" s="140">
        <v>0</v>
      </c>
      <c r="S115" s="57">
        <v>0</v>
      </c>
      <c r="T115" s="335">
        <f t="shared" si="16"/>
        <v>0.1</v>
      </c>
      <c r="U115" s="310"/>
    </row>
    <row r="116" spans="1:21" ht="42.75" x14ac:dyDescent="0.2">
      <c r="A116" s="72">
        <f t="shared" si="17"/>
        <v>89</v>
      </c>
      <c r="B116" s="55">
        <v>209018</v>
      </c>
      <c r="C116" s="38" t="s">
        <v>253</v>
      </c>
      <c r="D116" s="55" t="s">
        <v>1</v>
      </c>
      <c r="E116" s="73">
        <v>0</v>
      </c>
      <c r="F116" s="73">
        <v>25100000</v>
      </c>
      <c r="G116" s="73">
        <v>19723239.300000001</v>
      </c>
      <c r="H116" s="165">
        <v>18</v>
      </c>
      <c r="I116" s="57">
        <v>10</v>
      </c>
      <c r="J116" s="57">
        <v>10</v>
      </c>
      <c r="K116" s="57">
        <v>0</v>
      </c>
      <c r="L116" s="57">
        <v>0</v>
      </c>
      <c r="M116" s="57">
        <v>0</v>
      </c>
      <c r="N116" s="57">
        <v>0.16</v>
      </c>
      <c r="O116" s="57">
        <v>0.14000000000000001</v>
      </c>
      <c r="P116" s="57">
        <v>2.75</v>
      </c>
      <c r="Q116" s="57">
        <v>0</v>
      </c>
      <c r="R116" s="144">
        <v>1.76</v>
      </c>
      <c r="S116" s="57">
        <v>1.36</v>
      </c>
      <c r="T116" s="335">
        <f t="shared" si="16"/>
        <v>6.17</v>
      </c>
      <c r="U116" s="310"/>
    </row>
    <row r="117" spans="1:21" ht="42.75" x14ac:dyDescent="0.2">
      <c r="A117" s="72">
        <f t="shared" si="17"/>
        <v>90</v>
      </c>
      <c r="B117" s="55">
        <v>209049</v>
      </c>
      <c r="C117" s="38" t="s">
        <v>254</v>
      </c>
      <c r="D117" s="55" t="s">
        <v>1</v>
      </c>
      <c r="E117" s="73">
        <v>0</v>
      </c>
      <c r="F117" s="73">
        <v>15100000</v>
      </c>
      <c r="G117" s="73">
        <v>9596784.4600000009</v>
      </c>
      <c r="H117" s="165">
        <v>10.6</v>
      </c>
      <c r="I117" s="57">
        <v>8</v>
      </c>
      <c r="J117" s="57">
        <v>8</v>
      </c>
      <c r="K117" s="57">
        <v>0</v>
      </c>
      <c r="L117" s="57">
        <v>0</v>
      </c>
      <c r="M117" s="57">
        <v>0</v>
      </c>
      <c r="N117" s="57">
        <v>0.52</v>
      </c>
      <c r="O117" s="57">
        <v>0</v>
      </c>
      <c r="P117" s="57">
        <v>0.67</v>
      </c>
      <c r="Q117" s="57">
        <v>1.34</v>
      </c>
      <c r="R117" s="144">
        <v>0.5</v>
      </c>
      <c r="S117" s="57">
        <v>0.12</v>
      </c>
      <c r="T117" s="335">
        <f t="shared" si="16"/>
        <v>3.15</v>
      </c>
      <c r="U117" s="310"/>
    </row>
    <row r="118" spans="1:21" ht="57" x14ac:dyDescent="0.2">
      <c r="A118" s="72">
        <f t="shared" si="17"/>
        <v>91</v>
      </c>
      <c r="B118" s="55">
        <v>209054</v>
      </c>
      <c r="C118" s="38" t="s">
        <v>255</v>
      </c>
      <c r="D118" s="55" t="s">
        <v>1</v>
      </c>
      <c r="E118" s="73">
        <v>0</v>
      </c>
      <c r="F118" s="73">
        <v>4000000</v>
      </c>
      <c r="G118" s="73">
        <v>601533.38</v>
      </c>
      <c r="H118" s="165">
        <v>9</v>
      </c>
      <c r="I118" s="57">
        <v>9</v>
      </c>
      <c r="J118" s="57">
        <v>9</v>
      </c>
      <c r="K118" s="57">
        <v>0</v>
      </c>
      <c r="L118" s="57">
        <v>0</v>
      </c>
      <c r="M118" s="57">
        <v>0</v>
      </c>
      <c r="N118" s="57">
        <v>0.2</v>
      </c>
      <c r="O118" s="57">
        <v>7.0000000000000007E-2</v>
      </c>
      <c r="P118" s="57">
        <v>0.09</v>
      </c>
      <c r="Q118" s="57">
        <v>0.04</v>
      </c>
      <c r="R118" s="144">
        <v>0.13</v>
      </c>
      <c r="S118" s="57">
        <v>0</v>
      </c>
      <c r="T118" s="335">
        <f t="shared" si="16"/>
        <v>0.53</v>
      </c>
      <c r="U118" s="310"/>
    </row>
    <row r="119" spans="1:21" ht="42.75" x14ac:dyDescent="0.2">
      <c r="A119" s="72">
        <f t="shared" si="17"/>
        <v>92</v>
      </c>
      <c r="B119" s="55">
        <v>209055</v>
      </c>
      <c r="C119" s="38" t="s">
        <v>256</v>
      </c>
      <c r="D119" s="55" t="s">
        <v>1</v>
      </c>
      <c r="E119" s="73">
        <v>0</v>
      </c>
      <c r="F119" s="73">
        <v>29500000</v>
      </c>
      <c r="G119" s="73">
        <v>22358135.190000001</v>
      </c>
      <c r="H119" s="165">
        <v>11.32</v>
      </c>
      <c r="I119" s="57">
        <v>10</v>
      </c>
      <c r="J119" s="57">
        <v>10.01</v>
      </c>
      <c r="K119" s="57">
        <v>0</v>
      </c>
      <c r="L119" s="57">
        <v>0</v>
      </c>
      <c r="M119" s="57">
        <v>0</v>
      </c>
      <c r="N119" s="57">
        <v>7.91</v>
      </c>
      <c r="O119" s="57">
        <v>0.1</v>
      </c>
      <c r="P119" s="57">
        <v>2</v>
      </c>
      <c r="Q119" s="57">
        <v>0</v>
      </c>
      <c r="R119" s="140">
        <v>0</v>
      </c>
      <c r="S119" s="57">
        <v>0</v>
      </c>
      <c r="T119" s="335">
        <f t="shared" si="16"/>
        <v>10.01</v>
      </c>
      <c r="U119" s="310"/>
    </row>
    <row r="120" spans="1:21" ht="57" x14ac:dyDescent="0.2">
      <c r="A120" s="72">
        <f t="shared" si="17"/>
        <v>93</v>
      </c>
      <c r="B120" s="55">
        <v>208027</v>
      </c>
      <c r="C120" s="38" t="s">
        <v>89</v>
      </c>
      <c r="D120" s="55" t="s">
        <v>1</v>
      </c>
      <c r="E120" s="73">
        <v>0</v>
      </c>
      <c r="F120" s="73">
        <v>14100000</v>
      </c>
      <c r="G120" s="73">
        <v>4630498.91</v>
      </c>
      <c r="H120" s="165">
        <v>17.57</v>
      </c>
      <c r="I120" s="57">
        <v>11.8</v>
      </c>
      <c r="J120" s="57">
        <v>11.8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  <c r="P120" s="57">
        <v>0.48</v>
      </c>
      <c r="Q120" s="57">
        <v>0.27</v>
      </c>
      <c r="R120" s="144">
        <v>1.86</v>
      </c>
      <c r="S120" s="57">
        <v>1.34</v>
      </c>
      <c r="T120" s="335">
        <f t="shared" si="16"/>
        <v>3.95</v>
      </c>
      <c r="U120" s="310"/>
    </row>
    <row r="121" spans="1:21" ht="42.75" x14ac:dyDescent="0.2">
      <c r="A121" s="72">
        <f t="shared" si="17"/>
        <v>94</v>
      </c>
      <c r="B121" s="55">
        <v>209056</v>
      </c>
      <c r="C121" s="38" t="s">
        <v>257</v>
      </c>
      <c r="D121" s="55" t="s">
        <v>1</v>
      </c>
      <c r="E121" s="73">
        <v>0</v>
      </c>
      <c r="F121" s="73">
        <v>30100000</v>
      </c>
      <c r="G121" s="73">
        <v>12082740.26</v>
      </c>
      <c r="H121" s="165">
        <v>31</v>
      </c>
      <c r="I121" s="57">
        <v>12</v>
      </c>
      <c r="J121" s="57">
        <v>12</v>
      </c>
      <c r="K121" s="57">
        <v>0</v>
      </c>
      <c r="L121" s="57">
        <v>0</v>
      </c>
      <c r="M121" s="57">
        <v>0</v>
      </c>
      <c r="N121" s="57">
        <v>0.21</v>
      </c>
      <c r="O121" s="57">
        <v>0.78</v>
      </c>
      <c r="P121" s="57">
        <v>0.12</v>
      </c>
      <c r="Q121" s="57">
        <v>0.26</v>
      </c>
      <c r="R121" s="144">
        <v>0.62</v>
      </c>
      <c r="S121" s="57">
        <v>0.63</v>
      </c>
      <c r="T121" s="335">
        <f t="shared" si="16"/>
        <v>2.62</v>
      </c>
      <c r="U121" s="310"/>
    </row>
    <row r="122" spans="1:21" ht="42.75" x14ac:dyDescent="0.2">
      <c r="A122" s="72">
        <f t="shared" si="17"/>
        <v>95</v>
      </c>
      <c r="B122" s="55">
        <v>209061</v>
      </c>
      <c r="C122" s="38" t="s">
        <v>369</v>
      </c>
      <c r="D122" s="55" t="s">
        <v>1</v>
      </c>
      <c r="E122" s="73">
        <v>0</v>
      </c>
      <c r="F122" s="73">
        <v>2100000</v>
      </c>
      <c r="G122" s="73">
        <v>0</v>
      </c>
      <c r="H122" s="165">
        <v>6</v>
      </c>
      <c r="I122" s="57">
        <v>6</v>
      </c>
      <c r="J122" s="57">
        <v>6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144">
        <v>0.45</v>
      </c>
      <c r="S122" s="57">
        <v>0</v>
      </c>
      <c r="T122" s="335">
        <f t="shared" si="16"/>
        <v>0.45</v>
      </c>
      <c r="U122" s="310"/>
    </row>
    <row r="123" spans="1:21" ht="57" x14ac:dyDescent="0.2">
      <c r="A123" s="72">
        <f t="shared" si="17"/>
        <v>96</v>
      </c>
      <c r="B123" s="55">
        <v>208201</v>
      </c>
      <c r="C123" s="38" t="s">
        <v>90</v>
      </c>
      <c r="D123" s="55" t="s">
        <v>1</v>
      </c>
      <c r="E123" s="73">
        <v>0</v>
      </c>
      <c r="F123" s="73">
        <v>17003120</v>
      </c>
      <c r="G123" s="73">
        <v>15232125.609999999</v>
      </c>
      <c r="H123" s="165">
        <v>9.1</v>
      </c>
      <c r="I123" s="57">
        <v>5.3</v>
      </c>
      <c r="J123" s="57">
        <v>5.61</v>
      </c>
      <c r="K123" s="57">
        <v>0</v>
      </c>
      <c r="L123" s="57">
        <v>0</v>
      </c>
      <c r="M123" s="57">
        <v>0</v>
      </c>
      <c r="N123" s="57">
        <v>2.8</v>
      </c>
      <c r="O123" s="57">
        <v>0.78</v>
      </c>
      <c r="P123" s="57">
        <v>0</v>
      </c>
      <c r="Q123" s="57">
        <v>0</v>
      </c>
      <c r="R123" s="144">
        <v>1.72</v>
      </c>
      <c r="S123" s="57">
        <v>0.31</v>
      </c>
      <c r="T123" s="335">
        <f t="shared" si="16"/>
        <v>5.6099999999999994</v>
      </c>
      <c r="U123" s="310"/>
    </row>
    <row r="124" spans="1:21" ht="57" x14ac:dyDescent="0.2">
      <c r="A124" s="72">
        <f>A123+1</f>
        <v>97</v>
      </c>
      <c r="B124" s="55">
        <v>208417</v>
      </c>
      <c r="C124" s="38" t="s">
        <v>368</v>
      </c>
      <c r="D124" s="55" t="s">
        <v>1</v>
      </c>
      <c r="E124" s="73">
        <v>0</v>
      </c>
      <c r="F124" s="73">
        <v>5100000</v>
      </c>
      <c r="G124" s="73">
        <v>2723843.29</v>
      </c>
      <c r="H124" s="165">
        <v>5.5</v>
      </c>
      <c r="I124" s="57">
        <v>2.75</v>
      </c>
      <c r="J124" s="57">
        <v>2.75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0.98</v>
      </c>
      <c r="R124" s="144">
        <v>0.21</v>
      </c>
      <c r="S124" s="57">
        <v>0</v>
      </c>
      <c r="T124" s="335">
        <f t="shared" si="16"/>
        <v>1.19</v>
      </c>
      <c r="U124" s="310"/>
    </row>
    <row r="125" spans="1:21" ht="42.75" x14ac:dyDescent="0.2">
      <c r="A125" s="72">
        <f t="shared" si="17"/>
        <v>98</v>
      </c>
      <c r="B125" s="55">
        <v>208879</v>
      </c>
      <c r="C125" s="38" t="s">
        <v>272</v>
      </c>
      <c r="D125" s="55" t="s">
        <v>1</v>
      </c>
      <c r="E125" s="73">
        <v>0</v>
      </c>
      <c r="F125" s="73">
        <v>15506588</v>
      </c>
      <c r="G125" s="73">
        <v>5006587.3099999996</v>
      </c>
      <c r="H125" s="165">
        <v>14</v>
      </c>
      <c r="I125" s="57">
        <v>8.17</v>
      </c>
      <c r="J125" s="57">
        <v>8.17</v>
      </c>
      <c r="K125" s="57">
        <v>0</v>
      </c>
      <c r="L125" s="57">
        <v>0</v>
      </c>
      <c r="M125" s="57">
        <v>0</v>
      </c>
      <c r="N125" s="57">
        <v>0</v>
      </c>
      <c r="O125" s="57">
        <v>0.02</v>
      </c>
      <c r="P125" s="57">
        <v>0</v>
      </c>
      <c r="Q125" s="57">
        <v>0</v>
      </c>
      <c r="R125" s="144">
        <v>1.71</v>
      </c>
      <c r="S125" s="57">
        <v>7.0000000000000007E-2</v>
      </c>
      <c r="T125" s="335">
        <f t="shared" si="16"/>
        <v>1.8</v>
      </c>
      <c r="U125" s="310"/>
    </row>
    <row r="126" spans="1:21" ht="42.75" x14ac:dyDescent="0.2">
      <c r="A126" s="72">
        <f t="shared" si="17"/>
        <v>99</v>
      </c>
      <c r="B126" s="55">
        <v>208880</v>
      </c>
      <c r="C126" s="38" t="s">
        <v>402</v>
      </c>
      <c r="D126" s="55" t="s">
        <v>1</v>
      </c>
      <c r="E126" s="73">
        <v>0</v>
      </c>
      <c r="F126" s="73">
        <v>3000000</v>
      </c>
      <c r="G126" s="73">
        <v>0</v>
      </c>
      <c r="H126" s="165">
        <v>13</v>
      </c>
      <c r="I126" s="57">
        <v>13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140">
        <v>0</v>
      </c>
      <c r="S126" s="57">
        <v>0</v>
      </c>
      <c r="T126" s="335">
        <f t="shared" si="16"/>
        <v>0</v>
      </c>
      <c r="U126" s="310"/>
    </row>
    <row r="127" spans="1:21" ht="43.5" thickBot="1" x14ac:dyDescent="0.25">
      <c r="A127" s="72">
        <f t="shared" si="17"/>
        <v>100</v>
      </c>
      <c r="B127" s="147">
        <v>209014</v>
      </c>
      <c r="C127" s="148" t="s">
        <v>403</v>
      </c>
      <c r="D127" s="147" t="s">
        <v>1</v>
      </c>
      <c r="E127" s="149">
        <v>0</v>
      </c>
      <c r="F127" s="149">
        <v>7400000</v>
      </c>
      <c r="G127" s="149">
        <v>2257475.94</v>
      </c>
      <c r="H127" s="166">
        <v>16.170000000000002</v>
      </c>
      <c r="I127" s="150">
        <v>12</v>
      </c>
      <c r="J127" s="150">
        <v>0.65</v>
      </c>
      <c r="K127" s="150">
        <v>0</v>
      </c>
      <c r="L127" s="150">
        <v>0</v>
      </c>
      <c r="M127" s="150">
        <v>0</v>
      </c>
      <c r="N127" s="150">
        <v>0</v>
      </c>
      <c r="O127" s="150">
        <v>0</v>
      </c>
      <c r="P127" s="150">
        <v>0</v>
      </c>
      <c r="Q127" s="150">
        <v>0.65</v>
      </c>
      <c r="R127" s="154">
        <v>0</v>
      </c>
      <c r="S127" s="150">
        <v>0</v>
      </c>
      <c r="T127" s="336">
        <f t="shared" si="16"/>
        <v>0.65</v>
      </c>
      <c r="U127" s="310"/>
    </row>
    <row r="128" spans="1:21" ht="15.75" thickBot="1" x14ac:dyDescent="0.3">
      <c r="A128" s="89"/>
      <c r="B128" s="90"/>
      <c r="C128" s="91"/>
      <c r="D128" s="90"/>
      <c r="E128" s="77">
        <f t="shared" ref="E128:R128" si="18">SUM(E111:E127)</f>
        <v>40000000</v>
      </c>
      <c r="F128" s="77">
        <f t="shared" si="18"/>
        <v>223763008</v>
      </c>
      <c r="G128" s="77">
        <f t="shared" si="18"/>
        <v>141139015.45999998</v>
      </c>
      <c r="H128" s="79">
        <f>SUM(H111:H127)</f>
        <v>213.54999999999995</v>
      </c>
      <c r="I128" s="78"/>
      <c r="J128" s="78"/>
      <c r="K128" s="78"/>
      <c r="L128" s="78"/>
      <c r="M128" s="78"/>
      <c r="N128" s="78"/>
      <c r="O128" s="78"/>
      <c r="P128" s="78"/>
      <c r="Q128" s="80"/>
      <c r="R128" s="145"/>
      <c r="S128" s="79"/>
      <c r="T128" s="80"/>
      <c r="U128" s="310"/>
    </row>
    <row r="129" spans="1:21" ht="15.75" thickBot="1" x14ac:dyDescent="0.25">
      <c r="A129" s="82" t="s">
        <v>91</v>
      </c>
      <c r="O129" s="84"/>
      <c r="T129" s="337"/>
      <c r="U129" s="310"/>
    </row>
    <row r="130" spans="1:21" ht="57" x14ac:dyDescent="0.2">
      <c r="A130" s="85">
        <v>101</v>
      </c>
      <c r="B130" s="86">
        <v>18433</v>
      </c>
      <c r="C130" s="37" t="s">
        <v>92</v>
      </c>
      <c r="D130" s="86" t="s">
        <v>1</v>
      </c>
      <c r="E130" s="87">
        <v>5000000</v>
      </c>
      <c r="F130" s="87">
        <v>0</v>
      </c>
      <c r="G130" s="87">
        <v>0</v>
      </c>
      <c r="H130" s="164">
        <v>5</v>
      </c>
      <c r="I130" s="88">
        <v>3</v>
      </c>
      <c r="J130" s="88">
        <v>4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  <c r="P130" s="88">
        <v>0</v>
      </c>
      <c r="Q130" s="88">
        <v>0</v>
      </c>
      <c r="R130" s="139">
        <v>0</v>
      </c>
      <c r="S130" s="88">
        <v>0</v>
      </c>
      <c r="T130" s="46">
        <f t="shared" si="16"/>
        <v>0</v>
      </c>
      <c r="U130" s="310"/>
    </row>
    <row r="131" spans="1:21" ht="71.25" x14ac:dyDescent="0.2">
      <c r="A131" s="72">
        <f t="shared" ref="A131:A159" si="19">A130+1</f>
        <v>102</v>
      </c>
      <c r="B131" s="55">
        <v>18435</v>
      </c>
      <c r="C131" s="38" t="s">
        <v>93</v>
      </c>
      <c r="D131" s="55" t="s">
        <v>1</v>
      </c>
      <c r="E131" s="73">
        <v>5000000</v>
      </c>
      <c r="F131" s="73">
        <v>4814000</v>
      </c>
      <c r="G131" s="73">
        <v>4813923.1900000004</v>
      </c>
      <c r="H131" s="165">
        <v>6</v>
      </c>
      <c r="I131" s="57">
        <v>2</v>
      </c>
      <c r="J131" s="57">
        <v>2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P131" s="57">
        <v>1.1499999999999999</v>
      </c>
      <c r="Q131" s="57">
        <v>0.21</v>
      </c>
      <c r="R131" s="140">
        <v>0</v>
      </c>
      <c r="S131" s="57">
        <v>0</v>
      </c>
      <c r="T131" s="336">
        <f t="shared" si="16"/>
        <v>1.3599999999999999</v>
      </c>
      <c r="U131" s="310"/>
    </row>
    <row r="132" spans="1:21" ht="57" x14ac:dyDescent="0.2">
      <c r="A132" s="72">
        <f t="shared" si="19"/>
        <v>103</v>
      </c>
      <c r="B132" s="55">
        <v>18437</v>
      </c>
      <c r="C132" s="38" t="s">
        <v>94</v>
      </c>
      <c r="D132" s="55" t="s">
        <v>1</v>
      </c>
      <c r="E132" s="73">
        <v>5000000</v>
      </c>
      <c r="F132" s="73">
        <v>5480860</v>
      </c>
      <c r="G132" s="73">
        <v>2980023.78</v>
      </c>
      <c r="H132" s="165">
        <v>1</v>
      </c>
      <c r="I132" s="57">
        <v>1</v>
      </c>
      <c r="J132" s="57">
        <v>0.59</v>
      </c>
      <c r="K132" s="57">
        <v>0</v>
      </c>
      <c r="L132" s="57">
        <v>0</v>
      </c>
      <c r="M132" s="57">
        <v>0</v>
      </c>
      <c r="N132" s="57">
        <v>0.03</v>
      </c>
      <c r="O132" s="57">
        <v>0</v>
      </c>
      <c r="P132" s="57">
        <v>0</v>
      </c>
      <c r="Q132" s="57">
        <v>0</v>
      </c>
      <c r="R132" s="144">
        <v>0.56000000000000005</v>
      </c>
      <c r="S132" s="57">
        <v>0</v>
      </c>
      <c r="T132" s="336">
        <f t="shared" si="16"/>
        <v>0.59000000000000008</v>
      </c>
      <c r="U132" s="310"/>
    </row>
    <row r="133" spans="1:21" ht="36.75" customHeight="1" x14ac:dyDescent="0.2">
      <c r="A133" s="72">
        <f t="shared" si="19"/>
        <v>104</v>
      </c>
      <c r="B133" s="55">
        <v>96841</v>
      </c>
      <c r="C133" s="38" t="s">
        <v>265</v>
      </c>
      <c r="D133" s="55" t="s">
        <v>1</v>
      </c>
      <c r="E133" s="73">
        <v>1824000</v>
      </c>
      <c r="F133" s="73">
        <v>1824000</v>
      </c>
      <c r="G133" s="73">
        <v>1824000</v>
      </c>
      <c r="H133" s="165">
        <v>28.5</v>
      </c>
      <c r="I133" s="57">
        <v>10</v>
      </c>
      <c r="J133" s="57">
        <v>10</v>
      </c>
      <c r="K133" s="57">
        <v>0</v>
      </c>
      <c r="L133" s="57">
        <v>0</v>
      </c>
      <c r="M133" s="57">
        <v>0</v>
      </c>
      <c r="N133" s="57">
        <v>0</v>
      </c>
      <c r="O133" s="57">
        <v>0</v>
      </c>
      <c r="P133" s="57">
        <v>0</v>
      </c>
      <c r="Q133" s="57">
        <v>0</v>
      </c>
      <c r="R133" s="140">
        <v>0</v>
      </c>
      <c r="S133" s="57">
        <v>0</v>
      </c>
      <c r="T133" s="336">
        <f t="shared" si="16"/>
        <v>0</v>
      </c>
      <c r="U133" s="310"/>
    </row>
    <row r="134" spans="1:21" ht="42.75" x14ac:dyDescent="0.2">
      <c r="A134" s="72">
        <f t="shared" si="19"/>
        <v>105</v>
      </c>
      <c r="B134" s="55">
        <v>72219</v>
      </c>
      <c r="C134" s="38" t="s">
        <v>95</v>
      </c>
      <c r="D134" s="55" t="s">
        <v>1</v>
      </c>
      <c r="E134" s="73">
        <v>64325478</v>
      </c>
      <c r="F134" s="73">
        <v>28287000</v>
      </c>
      <c r="G134" s="73">
        <v>2350674.02</v>
      </c>
      <c r="H134" s="165">
        <v>34</v>
      </c>
      <c r="I134" s="57">
        <v>8.6</v>
      </c>
      <c r="J134" s="57">
        <v>18</v>
      </c>
      <c r="K134" s="57">
        <v>0</v>
      </c>
      <c r="L134" s="57">
        <v>0</v>
      </c>
      <c r="M134" s="57">
        <v>0</v>
      </c>
      <c r="N134" s="57">
        <v>0</v>
      </c>
      <c r="O134" s="57">
        <v>0.32</v>
      </c>
      <c r="P134" s="57">
        <v>0</v>
      </c>
      <c r="Q134" s="57">
        <v>0</v>
      </c>
      <c r="R134" s="140">
        <v>0</v>
      </c>
      <c r="S134" s="57">
        <v>0</v>
      </c>
      <c r="T134" s="336">
        <f t="shared" si="16"/>
        <v>0.32</v>
      </c>
      <c r="U134" s="310"/>
    </row>
    <row r="135" spans="1:21" ht="42.75" x14ac:dyDescent="0.2">
      <c r="A135" s="72">
        <f t="shared" si="19"/>
        <v>106</v>
      </c>
      <c r="B135" s="55">
        <v>72220</v>
      </c>
      <c r="C135" s="38" t="s">
        <v>96</v>
      </c>
      <c r="D135" s="55" t="s">
        <v>1</v>
      </c>
      <c r="E135" s="73">
        <v>5000000</v>
      </c>
      <c r="F135" s="73">
        <v>6746000</v>
      </c>
      <c r="G135" s="73">
        <v>2946227.58</v>
      </c>
      <c r="H135" s="165">
        <v>27.92</v>
      </c>
      <c r="I135" s="57">
        <v>6.3</v>
      </c>
      <c r="J135" s="57">
        <v>15</v>
      </c>
      <c r="K135" s="57">
        <v>0</v>
      </c>
      <c r="L135" s="57">
        <v>0</v>
      </c>
      <c r="M135" s="57">
        <v>0</v>
      </c>
      <c r="N135" s="57">
        <v>0</v>
      </c>
      <c r="O135" s="57">
        <v>0</v>
      </c>
      <c r="P135" s="57">
        <v>0</v>
      </c>
      <c r="Q135" s="57">
        <v>0</v>
      </c>
      <c r="R135" s="140">
        <v>0</v>
      </c>
      <c r="S135" s="57">
        <v>0</v>
      </c>
      <c r="T135" s="336">
        <f t="shared" si="16"/>
        <v>0</v>
      </c>
      <c r="U135" s="310"/>
    </row>
    <row r="136" spans="1:21" ht="42.75" x14ac:dyDescent="0.2">
      <c r="A136" s="72">
        <f t="shared" si="19"/>
        <v>107</v>
      </c>
      <c r="B136" s="55">
        <v>100133</v>
      </c>
      <c r="C136" s="38" t="s">
        <v>97</v>
      </c>
      <c r="D136" s="55" t="s">
        <v>1</v>
      </c>
      <c r="E136" s="73">
        <v>17419000</v>
      </c>
      <c r="F136" s="73">
        <v>0</v>
      </c>
      <c r="G136" s="73">
        <v>0</v>
      </c>
      <c r="H136" s="165">
        <v>24</v>
      </c>
      <c r="I136" s="57">
        <v>6.5</v>
      </c>
      <c r="J136" s="57">
        <v>3</v>
      </c>
      <c r="K136" s="57">
        <v>0</v>
      </c>
      <c r="L136" s="57">
        <v>0</v>
      </c>
      <c r="M136" s="57">
        <v>0</v>
      </c>
      <c r="N136" s="57">
        <v>0</v>
      </c>
      <c r="O136" s="57">
        <v>0</v>
      </c>
      <c r="P136" s="57">
        <v>0</v>
      </c>
      <c r="Q136" s="57">
        <v>0</v>
      </c>
      <c r="R136" s="140">
        <v>0</v>
      </c>
      <c r="S136" s="57">
        <v>0</v>
      </c>
      <c r="T136" s="336">
        <f t="shared" si="16"/>
        <v>0</v>
      </c>
      <c r="U136" s="310"/>
    </row>
    <row r="137" spans="1:21" ht="57" x14ac:dyDescent="0.2">
      <c r="A137" s="72">
        <f t="shared" si="19"/>
        <v>108</v>
      </c>
      <c r="B137" s="55">
        <v>116527</v>
      </c>
      <c r="C137" s="38" t="s">
        <v>98</v>
      </c>
      <c r="D137" s="55" t="s">
        <v>1</v>
      </c>
      <c r="E137" s="73">
        <v>58506848</v>
      </c>
      <c r="F137" s="73">
        <v>18141100</v>
      </c>
      <c r="G137" s="73">
        <v>1209250.3600000001</v>
      </c>
      <c r="H137" s="165">
        <v>37</v>
      </c>
      <c r="I137" s="57">
        <v>5</v>
      </c>
      <c r="J137" s="57">
        <v>19</v>
      </c>
      <c r="K137" s="57">
        <v>0</v>
      </c>
      <c r="L137" s="57">
        <v>0</v>
      </c>
      <c r="M137" s="57">
        <v>0</v>
      </c>
      <c r="N137" s="57">
        <v>0</v>
      </c>
      <c r="O137" s="57">
        <v>0.19</v>
      </c>
      <c r="P137" s="57">
        <v>0</v>
      </c>
      <c r="Q137" s="57">
        <v>0</v>
      </c>
      <c r="R137" s="140">
        <v>0</v>
      </c>
      <c r="S137" s="57">
        <v>0</v>
      </c>
      <c r="T137" s="336">
        <f t="shared" si="16"/>
        <v>0.19</v>
      </c>
      <c r="U137" s="310"/>
    </row>
    <row r="138" spans="1:21" ht="42.75" x14ac:dyDescent="0.2">
      <c r="A138" s="72">
        <f t="shared" si="19"/>
        <v>109</v>
      </c>
      <c r="B138" s="55">
        <v>116530</v>
      </c>
      <c r="C138" s="38" t="s">
        <v>99</v>
      </c>
      <c r="D138" s="55" t="s">
        <v>1</v>
      </c>
      <c r="E138" s="73">
        <v>576000</v>
      </c>
      <c r="F138" s="73">
        <v>0</v>
      </c>
      <c r="G138" s="73">
        <v>0</v>
      </c>
      <c r="H138" s="165">
        <v>9</v>
      </c>
      <c r="I138" s="57">
        <v>3</v>
      </c>
      <c r="J138" s="57">
        <v>1</v>
      </c>
      <c r="K138" s="57">
        <v>0</v>
      </c>
      <c r="L138" s="57">
        <v>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140">
        <v>0</v>
      </c>
      <c r="S138" s="57">
        <v>0</v>
      </c>
      <c r="T138" s="336">
        <f t="shared" si="16"/>
        <v>0</v>
      </c>
      <c r="U138" s="310"/>
    </row>
    <row r="139" spans="1:21" ht="57" x14ac:dyDescent="0.2">
      <c r="A139" s="72">
        <f t="shared" si="19"/>
        <v>110</v>
      </c>
      <c r="B139" s="55">
        <v>116577</v>
      </c>
      <c r="C139" s="38" t="s">
        <v>100</v>
      </c>
      <c r="D139" s="55" t="s">
        <v>1</v>
      </c>
      <c r="E139" s="73">
        <v>0</v>
      </c>
      <c r="F139" s="73">
        <v>0</v>
      </c>
      <c r="G139" s="73">
        <v>0</v>
      </c>
      <c r="H139" s="165">
        <v>12</v>
      </c>
      <c r="I139" s="57">
        <v>1</v>
      </c>
      <c r="J139" s="57">
        <v>1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  <c r="R139" s="140">
        <v>0</v>
      </c>
      <c r="S139" s="57">
        <v>0</v>
      </c>
      <c r="T139" s="336">
        <f t="shared" si="16"/>
        <v>0</v>
      </c>
      <c r="U139" s="310"/>
    </row>
    <row r="140" spans="1:21" ht="57" x14ac:dyDescent="0.2">
      <c r="A140" s="72">
        <f t="shared" si="19"/>
        <v>111</v>
      </c>
      <c r="B140" s="55">
        <v>142767</v>
      </c>
      <c r="C140" s="38" t="s">
        <v>101</v>
      </c>
      <c r="D140" s="55" t="s">
        <v>1</v>
      </c>
      <c r="E140" s="73">
        <v>500000</v>
      </c>
      <c r="F140" s="73">
        <v>1100000</v>
      </c>
      <c r="G140" s="73">
        <v>500000</v>
      </c>
      <c r="H140" s="165">
        <v>27</v>
      </c>
      <c r="I140" s="57">
        <v>8</v>
      </c>
      <c r="J140" s="57">
        <v>1</v>
      </c>
      <c r="K140" s="57">
        <v>0</v>
      </c>
      <c r="L140" s="57">
        <v>0</v>
      </c>
      <c r="M140" s="57">
        <v>0.26</v>
      </c>
      <c r="N140" s="57">
        <v>0</v>
      </c>
      <c r="O140" s="57">
        <v>0</v>
      </c>
      <c r="P140" s="57">
        <v>0</v>
      </c>
      <c r="Q140" s="57">
        <v>0</v>
      </c>
      <c r="R140" s="140">
        <v>0</v>
      </c>
      <c r="S140" s="57">
        <v>0</v>
      </c>
      <c r="T140" s="336">
        <f t="shared" si="16"/>
        <v>0.26</v>
      </c>
      <c r="U140" s="310"/>
    </row>
    <row r="141" spans="1:21" ht="99.75" x14ac:dyDescent="0.2">
      <c r="A141" s="72">
        <f t="shared" si="19"/>
        <v>112</v>
      </c>
      <c r="B141" s="55">
        <v>149858</v>
      </c>
      <c r="C141" s="38" t="s">
        <v>102</v>
      </c>
      <c r="D141" s="55" t="s">
        <v>1</v>
      </c>
      <c r="E141" s="73">
        <v>500000</v>
      </c>
      <c r="F141" s="73">
        <v>0</v>
      </c>
      <c r="G141" s="73">
        <v>0</v>
      </c>
      <c r="H141" s="165">
        <v>22</v>
      </c>
      <c r="I141" s="57">
        <v>1</v>
      </c>
      <c r="J141" s="57">
        <v>1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  <c r="R141" s="140">
        <v>0</v>
      </c>
      <c r="S141" s="57">
        <v>0</v>
      </c>
      <c r="T141" s="336">
        <f t="shared" si="16"/>
        <v>0</v>
      </c>
      <c r="U141" s="310"/>
    </row>
    <row r="142" spans="1:21" ht="71.25" x14ac:dyDescent="0.2">
      <c r="A142" s="72">
        <f t="shared" si="19"/>
        <v>113</v>
      </c>
      <c r="B142" s="55">
        <v>167405</v>
      </c>
      <c r="C142" s="38" t="s">
        <v>103</v>
      </c>
      <c r="D142" s="55" t="s">
        <v>1</v>
      </c>
      <c r="E142" s="73">
        <v>0</v>
      </c>
      <c r="F142" s="73">
        <v>20831040</v>
      </c>
      <c r="G142" s="73">
        <v>0</v>
      </c>
      <c r="H142" s="165">
        <v>32.340000000000003</v>
      </c>
      <c r="I142" s="57">
        <v>2.94</v>
      </c>
      <c r="J142" s="57">
        <v>32.340000000000003</v>
      </c>
      <c r="K142" s="57">
        <v>2.94</v>
      </c>
      <c r="L142" s="57">
        <v>0</v>
      </c>
      <c r="M142" s="57">
        <v>0</v>
      </c>
      <c r="N142" s="57">
        <v>0</v>
      </c>
      <c r="O142" s="57">
        <v>0.16</v>
      </c>
      <c r="P142" s="57">
        <v>0</v>
      </c>
      <c r="Q142" s="57">
        <v>0</v>
      </c>
      <c r="R142" s="140">
        <v>0</v>
      </c>
      <c r="S142" s="57">
        <v>0</v>
      </c>
      <c r="T142" s="336">
        <f t="shared" si="16"/>
        <v>3.1</v>
      </c>
      <c r="U142" s="310"/>
    </row>
    <row r="143" spans="1:21" ht="71.25" x14ac:dyDescent="0.2">
      <c r="A143" s="72">
        <f t="shared" si="19"/>
        <v>114</v>
      </c>
      <c r="B143" s="55">
        <v>189312</v>
      </c>
      <c r="C143" s="38" t="s">
        <v>104</v>
      </c>
      <c r="D143" s="55" t="s">
        <v>1</v>
      </c>
      <c r="E143" s="73">
        <v>30000000</v>
      </c>
      <c r="F143" s="73">
        <v>21136412</v>
      </c>
      <c r="G143" s="73">
        <v>15040987.23</v>
      </c>
      <c r="H143" s="165">
        <v>27</v>
      </c>
      <c r="I143" s="57">
        <v>12</v>
      </c>
      <c r="J143" s="57">
        <v>10</v>
      </c>
      <c r="K143" s="57">
        <v>0</v>
      </c>
      <c r="L143" s="57">
        <v>1</v>
      </c>
      <c r="M143" s="57">
        <v>0</v>
      </c>
      <c r="N143" s="57">
        <v>0.34</v>
      </c>
      <c r="O143" s="57">
        <v>1.1000000000000001</v>
      </c>
      <c r="P143" s="57">
        <v>0</v>
      </c>
      <c r="Q143" s="57">
        <v>2.0699999999999998</v>
      </c>
      <c r="R143" s="140">
        <v>0</v>
      </c>
      <c r="S143" s="57">
        <v>0.03</v>
      </c>
      <c r="T143" s="336">
        <f t="shared" si="16"/>
        <v>4.5399999999999991</v>
      </c>
      <c r="U143" s="310"/>
    </row>
    <row r="144" spans="1:21" ht="57" x14ac:dyDescent="0.2">
      <c r="A144" s="72">
        <f t="shared" si="19"/>
        <v>115</v>
      </c>
      <c r="B144" s="55">
        <v>189315</v>
      </c>
      <c r="C144" s="38" t="s">
        <v>105</v>
      </c>
      <c r="D144" s="55" t="s">
        <v>1</v>
      </c>
      <c r="E144" s="73">
        <v>30000000</v>
      </c>
      <c r="F144" s="73">
        <v>50961912</v>
      </c>
      <c r="G144" s="73">
        <v>50385327.549999997</v>
      </c>
      <c r="H144" s="165">
        <v>32</v>
      </c>
      <c r="I144" s="57">
        <v>22</v>
      </c>
      <c r="J144" s="57">
        <v>10</v>
      </c>
      <c r="K144" s="57">
        <v>0</v>
      </c>
      <c r="L144" s="57">
        <v>5</v>
      </c>
      <c r="M144" s="57">
        <v>1.49</v>
      </c>
      <c r="N144" s="57">
        <v>0</v>
      </c>
      <c r="O144" s="57">
        <v>0</v>
      </c>
      <c r="P144" s="57">
        <v>0</v>
      </c>
      <c r="Q144" s="57">
        <v>0</v>
      </c>
      <c r="R144" s="140">
        <v>0</v>
      </c>
      <c r="S144" s="57">
        <v>7.0000000000000007E-2</v>
      </c>
      <c r="T144" s="336">
        <f t="shared" si="16"/>
        <v>6.5600000000000005</v>
      </c>
      <c r="U144" s="310"/>
    </row>
    <row r="145" spans="1:21" ht="42.75" x14ac:dyDescent="0.2">
      <c r="A145" s="72">
        <f t="shared" si="19"/>
        <v>116</v>
      </c>
      <c r="B145" s="55">
        <v>189455</v>
      </c>
      <c r="C145" s="38" t="s">
        <v>106</v>
      </c>
      <c r="D145" s="55" t="s">
        <v>1</v>
      </c>
      <c r="E145" s="73">
        <v>11304000</v>
      </c>
      <c r="F145" s="73">
        <v>40000000</v>
      </c>
      <c r="G145" s="73">
        <v>30983684.199999999</v>
      </c>
      <c r="H145" s="165">
        <v>12</v>
      </c>
      <c r="I145" s="57">
        <v>9</v>
      </c>
      <c r="J145" s="57">
        <v>5</v>
      </c>
      <c r="K145" s="57">
        <v>0</v>
      </c>
      <c r="L145" s="57">
        <v>0</v>
      </c>
      <c r="M145" s="57">
        <v>0.69</v>
      </c>
      <c r="N145" s="57">
        <v>0.57999999999999996</v>
      </c>
      <c r="O145" s="57">
        <v>0.08</v>
      </c>
      <c r="P145" s="57">
        <v>0</v>
      </c>
      <c r="Q145" s="57">
        <v>0</v>
      </c>
      <c r="R145" s="144">
        <v>1.4</v>
      </c>
      <c r="S145" s="57">
        <v>0.24</v>
      </c>
      <c r="T145" s="336">
        <f t="shared" si="16"/>
        <v>2.9899999999999998</v>
      </c>
      <c r="U145" s="310"/>
    </row>
    <row r="146" spans="1:21" ht="57" x14ac:dyDescent="0.2">
      <c r="A146" s="72">
        <f t="shared" si="19"/>
        <v>117</v>
      </c>
      <c r="B146" s="55">
        <v>189481</v>
      </c>
      <c r="C146" s="38" t="s">
        <v>107</v>
      </c>
      <c r="D146" s="55" t="s">
        <v>1</v>
      </c>
      <c r="E146" s="73">
        <v>1600000</v>
      </c>
      <c r="F146" s="73">
        <v>0</v>
      </c>
      <c r="G146" s="73">
        <v>0</v>
      </c>
      <c r="H146" s="165">
        <v>23.06</v>
      </c>
      <c r="I146" s="57">
        <v>10</v>
      </c>
      <c r="J146" s="57">
        <v>1</v>
      </c>
      <c r="K146" s="57">
        <v>0</v>
      </c>
      <c r="L146" s="57">
        <v>0</v>
      </c>
      <c r="M146" s="57">
        <v>0</v>
      </c>
      <c r="N146" s="57">
        <v>0</v>
      </c>
      <c r="O146" s="57">
        <v>0</v>
      </c>
      <c r="P146" s="57">
        <v>0</v>
      </c>
      <c r="Q146" s="57">
        <v>0</v>
      </c>
      <c r="R146" s="140">
        <v>0</v>
      </c>
      <c r="S146" s="57">
        <v>0</v>
      </c>
      <c r="T146" s="336">
        <f t="shared" si="16"/>
        <v>0</v>
      </c>
      <c r="U146" s="310"/>
    </row>
    <row r="147" spans="1:21" ht="42.75" x14ac:dyDescent="0.2">
      <c r="A147" s="72">
        <f t="shared" si="19"/>
        <v>118</v>
      </c>
      <c r="B147" s="55">
        <v>189499</v>
      </c>
      <c r="C147" s="38" t="s">
        <v>108</v>
      </c>
      <c r="D147" s="55" t="s">
        <v>1</v>
      </c>
      <c r="E147" s="73">
        <v>13210000</v>
      </c>
      <c r="F147" s="73">
        <v>601500</v>
      </c>
      <c r="G147" s="73">
        <v>541216.53</v>
      </c>
      <c r="H147" s="165">
        <v>13</v>
      </c>
      <c r="I147" s="57">
        <v>1</v>
      </c>
      <c r="J147" s="57">
        <v>0.21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0.21</v>
      </c>
      <c r="R147" s="140">
        <v>0</v>
      </c>
      <c r="S147" s="57">
        <v>0</v>
      </c>
      <c r="T147" s="336">
        <f t="shared" si="16"/>
        <v>0.21</v>
      </c>
      <c r="U147" s="310"/>
    </row>
    <row r="148" spans="1:21" ht="57" x14ac:dyDescent="0.2">
      <c r="A148" s="72">
        <f t="shared" si="19"/>
        <v>119</v>
      </c>
      <c r="B148" s="55">
        <v>190096</v>
      </c>
      <c r="C148" s="38" t="s">
        <v>109</v>
      </c>
      <c r="D148" s="55" t="s">
        <v>1</v>
      </c>
      <c r="E148" s="73">
        <v>480000</v>
      </c>
      <c r="F148" s="73">
        <v>3500000</v>
      </c>
      <c r="G148" s="73">
        <v>3368213.2</v>
      </c>
      <c r="H148" s="165">
        <v>6</v>
      </c>
      <c r="I148" s="57">
        <v>3</v>
      </c>
      <c r="J148" s="57">
        <v>1.72</v>
      </c>
      <c r="K148" s="57">
        <v>0</v>
      </c>
      <c r="L148" s="57">
        <v>0</v>
      </c>
      <c r="M148" s="57">
        <v>0</v>
      </c>
      <c r="N148" s="57">
        <v>1.72</v>
      </c>
      <c r="O148" s="57">
        <v>0</v>
      </c>
      <c r="P148" s="57">
        <v>0</v>
      </c>
      <c r="Q148" s="57">
        <v>0</v>
      </c>
      <c r="R148" s="140">
        <v>0</v>
      </c>
      <c r="S148" s="57">
        <v>0</v>
      </c>
      <c r="T148" s="336">
        <f t="shared" si="16"/>
        <v>1.72</v>
      </c>
      <c r="U148" s="310"/>
    </row>
    <row r="149" spans="1:21" ht="42.75" x14ac:dyDescent="0.2">
      <c r="A149" s="72">
        <f t="shared" si="19"/>
        <v>120</v>
      </c>
      <c r="B149" s="55">
        <v>190101</v>
      </c>
      <c r="C149" s="38" t="s">
        <v>110</v>
      </c>
      <c r="D149" s="55" t="s">
        <v>1</v>
      </c>
      <c r="E149" s="73">
        <v>500000</v>
      </c>
      <c r="F149" s="73">
        <v>0</v>
      </c>
      <c r="G149" s="73">
        <v>0</v>
      </c>
      <c r="H149" s="165">
        <v>11</v>
      </c>
      <c r="I149" s="57">
        <v>1</v>
      </c>
      <c r="J149" s="57">
        <v>1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  <c r="R149" s="140">
        <v>0</v>
      </c>
      <c r="S149" s="57">
        <v>0</v>
      </c>
      <c r="T149" s="336">
        <f t="shared" si="16"/>
        <v>0</v>
      </c>
      <c r="U149" s="310"/>
    </row>
    <row r="150" spans="1:21" ht="42.75" x14ac:dyDescent="0.2">
      <c r="A150" s="72">
        <f t="shared" si="19"/>
        <v>121</v>
      </c>
      <c r="B150" s="55">
        <v>190108</v>
      </c>
      <c r="C150" s="38" t="s">
        <v>111</v>
      </c>
      <c r="D150" s="55" t="s">
        <v>1</v>
      </c>
      <c r="E150" s="73">
        <v>500000</v>
      </c>
      <c r="F150" s="73">
        <v>1226000</v>
      </c>
      <c r="G150" s="73">
        <v>500000</v>
      </c>
      <c r="H150" s="165"/>
      <c r="I150" s="57">
        <v>1</v>
      </c>
      <c r="J150" s="57">
        <v>1</v>
      </c>
      <c r="K150" s="57">
        <v>0</v>
      </c>
      <c r="L150" s="57">
        <v>0</v>
      </c>
      <c r="M150" s="57">
        <v>0</v>
      </c>
      <c r="N150" s="57">
        <v>0.35</v>
      </c>
      <c r="O150" s="57">
        <v>0</v>
      </c>
      <c r="P150" s="57">
        <v>0</v>
      </c>
      <c r="Q150" s="57">
        <v>0</v>
      </c>
      <c r="R150" s="140">
        <v>0</v>
      </c>
      <c r="S150" s="57">
        <v>0</v>
      </c>
      <c r="T150" s="336">
        <f t="shared" si="16"/>
        <v>0.35</v>
      </c>
      <c r="U150" s="310"/>
    </row>
    <row r="151" spans="1:21" ht="57" x14ac:dyDescent="0.2">
      <c r="A151" s="72">
        <f t="shared" si="19"/>
        <v>122</v>
      </c>
      <c r="B151" s="55">
        <v>190111</v>
      </c>
      <c r="C151" s="38" t="s">
        <v>112</v>
      </c>
      <c r="D151" s="55" t="s">
        <v>1</v>
      </c>
      <c r="E151" s="73">
        <v>500000</v>
      </c>
      <c r="F151" s="73">
        <v>500000</v>
      </c>
      <c r="G151" s="73">
        <v>0</v>
      </c>
      <c r="H151" s="165"/>
      <c r="I151" s="57">
        <v>1</v>
      </c>
      <c r="J151" s="57">
        <v>1</v>
      </c>
      <c r="K151" s="57">
        <v>0</v>
      </c>
      <c r="L151" s="57">
        <v>0</v>
      </c>
      <c r="M151" s="57">
        <v>0</v>
      </c>
      <c r="N151" s="57">
        <v>0</v>
      </c>
      <c r="O151" s="57">
        <v>0</v>
      </c>
      <c r="P151" s="57">
        <v>0</v>
      </c>
      <c r="Q151" s="57">
        <v>0</v>
      </c>
      <c r="R151" s="140">
        <v>0</v>
      </c>
      <c r="S151" s="57">
        <v>0</v>
      </c>
      <c r="T151" s="336">
        <f t="shared" si="16"/>
        <v>0</v>
      </c>
      <c r="U151" s="310"/>
    </row>
    <row r="152" spans="1:21" ht="57" x14ac:dyDescent="0.2">
      <c r="A152" s="72">
        <f t="shared" si="19"/>
        <v>123</v>
      </c>
      <c r="B152" s="55">
        <v>190118</v>
      </c>
      <c r="C152" s="38" t="s">
        <v>113</v>
      </c>
      <c r="D152" s="55" t="s">
        <v>1</v>
      </c>
      <c r="E152" s="73">
        <v>15000000</v>
      </c>
      <c r="F152" s="73">
        <v>0</v>
      </c>
      <c r="G152" s="73">
        <v>0</v>
      </c>
      <c r="H152" s="165"/>
      <c r="I152" s="57">
        <v>4</v>
      </c>
      <c r="J152" s="57">
        <v>4</v>
      </c>
      <c r="K152" s="57">
        <v>0</v>
      </c>
      <c r="L152" s="57">
        <v>0</v>
      </c>
      <c r="M152" s="57">
        <v>0</v>
      </c>
      <c r="N152" s="57">
        <v>0</v>
      </c>
      <c r="O152" s="57">
        <v>0</v>
      </c>
      <c r="P152" s="57">
        <v>0</v>
      </c>
      <c r="Q152" s="57">
        <v>0</v>
      </c>
      <c r="R152" s="140">
        <v>0</v>
      </c>
      <c r="S152" s="57">
        <v>0</v>
      </c>
      <c r="T152" s="336">
        <f t="shared" si="16"/>
        <v>0</v>
      </c>
      <c r="U152" s="310"/>
    </row>
    <row r="153" spans="1:21" ht="57" x14ac:dyDescent="0.2">
      <c r="A153" s="72">
        <f t="shared" si="19"/>
        <v>124</v>
      </c>
      <c r="B153" s="55">
        <v>190122</v>
      </c>
      <c r="C153" s="38" t="s">
        <v>114</v>
      </c>
      <c r="D153" s="55" t="s">
        <v>1</v>
      </c>
      <c r="E153" s="73">
        <v>480000</v>
      </c>
      <c r="F153" s="73">
        <v>251644</v>
      </c>
      <c r="G153" s="73">
        <v>251643.41</v>
      </c>
      <c r="H153" s="165"/>
      <c r="I153" s="57">
        <v>1</v>
      </c>
      <c r="J153" s="57">
        <v>1</v>
      </c>
      <c r="K153" s="57">
        <v>0</v>
      </c>
      <c r="L153" s="57">
        <v>0</v>
      </c>
      <c r="M153" s="57">
        <v>0</v>
      </c>
      <c r="N153" s="57">
        <v>1</v>
      </c>
      <c r="O153" s="57">
        <v>0</v>
      </c>
      <c r="P153" s="57">
        <v>0</v>
      </c>
      <c r="Q153" s="57">
        <v>0</v>
      </c>
      <c r="R153" s="140">
        <v>0</v>
      </c>
      <c r="S153" s="57">
        <v>0</v>
      </c>
      <c r="T153" s="336">
        <f t="shared" si="16"/>
        <v>1</v>
      </c>
      <c r="U153" s="310"/>
    </row>
    <row r="154" spans="1:21" ht="57" x14ac:dyDescent="0.2">
      <c r="A154" s="72">
        <f t="shared" si="19"/>
        <v>125</v>
      </c>
      <c r="B154" s="55">
        <v>190123</v>
      </c>
      <c r="C154" s="38" t="s">
        <v>115</v>
      </c>
      <c r="D154" s="55" t="s">
        <v>1</v>
      </c>
      <c r="E154" s="73">
        <v>500000</v>
      </c>
      <c r="F154" s="73">
        <v>0</v>
      </c>
      <c r="G154" s="73">
        <v>0</v>
      </c>
      <c r="H154" s="165"/>
      <c r="I154" s="57">
        <v>1</v>
      </c>
      <c r="J154" s="57">
        <v>1</v>
      </c>
      <c r="K154" s="57">
        <v>0</v>
      </c>
      <c r="L154" s="57">
        <v>0</v>
      </c>
      <c r="M154" s="57">
        <v>0</v>
      </c>
      <c r="N154" s="57">
        <v>0</v>
      </c>
      <c r="O154" s="57">
        <v>0</v>
      </c>
      <c r="P154" s="57">
        <v>0</v>
      </c>
      <c r="Q154" s="57">
        <v>0</v>
      </c>
      <c r="R154" s="140">
        <v>0</v>
      </c>
      <c r="S154" s="57">
        <v>0</v>
      </c>
      <c r="T154" s="336">
        <f t="shared" si="16"/>
        <v>0</v>
      </c>
      <c r="U154" s="310"/>
    </row>
    <row r="155" spans="1:21" ht="57" x14ac:dyDescent="0.2">
      <c r="A155" s="72">
        <f t="shared" si="19"/>
        <v>126</v>
      </c>
      <c r="B155" s="55">
        <v>190124</v>
      </c>
      <c r="C155" s="38" t="s">
        <v>116</v>
      </c>
      <c r="D155" s="55" t="s">
        <v>1</v>
      </c>
      <c r="E155" s="73">
        <v>500000</v>
      </c>
      <c r="F155" s="73">
        <v>0</v>
      </c>
      <c r="G155" s="73">
        <v>0</v>
      </c>
      <c r="H155" s="165"/>
      <c r="I155" s="57">
        <v>1</v>
      </c>
      <c r="J155" s="57">
        <v>1</v>
      </c>
      <c r="K155" s="57">
        <v>0</v>
      </c>
      <c r="L155" s="57">
        <v>0</v>
      </c>
      <c r="M155" s="57">
        <v>0</v>
      </c>
      <c r="N155" s="57">
        <v>0</v>
      </c>
      <c r="O155" s="57">
        <v>0</v>
      </c>
      <c r="P155" s="57">
        <v>0</v>
      </c>
      <c r="Q155" s="57">
        <v>0</v>
      </c>
      <c r="R155" s="140">
        <v>0</v>
      </c>
      <c r="S155" s="57">
        <v>0</v>
      </c>
      <c r="T155" s="336">
        <f t="shared" si="16"/>
        <v>0</v>
      </c>
      <c r="U155" s="310"/>
    </row>
    <row r="156" spans="1:21" ht="42.75" x14ac:dyDescent="0.2">
      <c r="A156" s="72">
        <f t="shared" si="19"/>
        <v>127</v>
      </c>
      <c r="B156" s="55">
        <v>211714</v>
      </c>
      <c r="C156" s="38" t="s">
        <v>117</v>
      </c>
      <c r="D156" s="55" t="s">
        <v>1</v>
      </c>
      <c r="E156" s="130">
        <v>0</v>
      </c>
      <c r="F156" s="73">
        <v>850000</v>
      </c>
      <c r="G156" s="73">
        <v>480309.94</v>
      </c>
      <c r="H156" s="165"/>
      <c r="I156" s="57">
        <v>0</v>
      </c>
      <c r="J156" s="57">
        <v>1</v>
      </c>
      <c r="K156" s="57">
        <v>0</v>
      </c>
      <c r="L156" s="57">
        <v>0</v>
      </c>
      <c r="M156" s="57">
        <v>0</v>
      </c>
      <c r="N156" s="57">
        <v>0</v>
      </c>
      <c r="O156" s="57">
        <v>0</v>
      </c>
      <c r="P156" s="57">
        <v>0</v>
      </c>
      <c r="Q156" s="57">
        <v>0.35</v>
      </c>
      <c r="R156" s="140">
        <v>0</v>
      </c>
      <c r="S156" s="57">
        <v>0</v>
      </c>
      <c r="T156" s="336">
        <f t="shared" si="16"/>
        <v>0.35</v>
      </c>
      <c r="U156" s="310"/>
    </row>
    <row r="157" spans="1:21" ht="57" x14ac:dyDescent="0.2">
      <c r="A157" s="72">
        <f t="shared" si="19"/>
        <v>128</v>
      </c>
      <c r="B157" s="55">
        <v>221005</v>
      </c>
      <c r="C157" s="38" t="s">
        <v>420</v>
      </c>
      <c r="D157" s="55" t="s">
        <v>1</v>
      </c>
      <c r="E157" s="130">
        <v>0</v>
      </c>
      <c r="F157" s="73">
        <v>250000</v>
      </c>
      <c r="G157" s="73">
        <v>0</v>
      </c>
      <c r="H157" s="165"/>
      <c r="I157" s="57">
        <v>0</v>
      </c>
      <c r="J157" s="57">
        <v>0</v>
      </c>
      <c r="K157" s="57">
        <v>0</v>
      </c>
      <c r="L157" s="57">
        <v>0</v>
      </c>
      <c r="M157" s="57">
        <v>0</v>
      </c>
      <c r="N157" s="57">
        <v>0</v>
      </c>
      <c r="O157" s="57">
        <v>0</v>
      </c>
      <c r="P157" s="57">
        <v>0</v>
      </c>
      <c r="Q157" s="57">
        <v>0</v>
      </c>
      <c r="R157" s="140">
        <v>0</v>
      </c>
      <c r="S157" s="57">
        <v>0</v>
      </c>
      <c r="T157" s="336">
        <f t="shared" si="16"/>
        <v>0</v>
      </c>
      <c r="U157" s="310"/>
    </row>
    <row r="158" spans="1:21" ht="57" x14ac:dyDescent="0.2">
      <c r="A158" s="72">
        <f t="shared" si="19"/>
        <v>129</v>
      </c>
      <c r="B158" s="55">
        <v>221962</v>
      </c>
      <c r="C158" s="38" t="s">
        <v>421</v>
      </c>
      <c r="D158" s="55" t="s">
        <v>1</v>
      </c>
      <c r="E158" s="130">
        <v>0</v>
      </c>
      <c r="F158" s="73">
        <v>400000</v>
      </c>
      <c r="G158" s="73">
        <v>0</v>
      </c>
      <c r="H158" s="165"/>
      <c r="I158" s="57">
        <v>0</v>
      </c>
      <c r="J158" s="57">
        <v>0</v>
      </c>
      <c r="K158" s="57">
        <v>0</v>
      </c>
      <c r="L158" s="57">
        <v>0</v>
      </c>
      <c r="M158" s="57">
        <v>0</v>
      </c>
      <c r="N158" s="57">
        <v>0</v>
      </c>
      <c r="O158" s="57">
        <v>0</v>
      </c>
      <c r="P158" s="57">
        <v>0</v>
      </c>
      <c r="Q158" s="57">
        <v>0</v>
      </c>
      <c r="R158" s="140">
        <v>0</v>
      </c>
      <c r="S158" s="57">
        <v>0</v>
      </c>
      <c r="T158" s="336">
        <f t="shared" si="16"/>
        <v>0</v>
      </c>
      <c r="U158" s="310"/>
    </row>
    <row r="159" spans="1:21" ht="57.75" thickBot="1" x14ac:dyDescent="0.25">
      <c r="A159" s="72">
        <f t="shared" si="19"/>
        <v>130</v>
      </c>
      <c r="B159" s="147">
        <v>221965</v>
      </c>
      <c r="C159" s="148" t="s">
        <v>422</v>
      </c>
      <c r="D159" s="147" t="s">
        <v>1</v>
      </c>
      <c r="E159" s="173">
        <v>0</v>
      </c>
      <c r="F159" s="149">
        <v>512000</v>
      </c>
      <c r="G159" s="149">
        <v>0</v>
      </c>
      <c r="H159" s="166"/>
      <c r="I159" s="150">
        <v>0</v>
      </c>
      <c r="J159" s="150">
        <v>0</v>
      </c>
      <c r="K159" s="150">
        <v>0</v>
      </c>
      <c r="L159" s="150">
        <v>0</v>
      </c>
      <c r="M159" s="150">
        <v>0</v>
      </c>
      <c r="N159" s="150">
        <v>0</v>
      </c>
      <c r="O159" s="150">
        <v>0</v>
      </c>
      <c r="P159" s="150">
        <v>0</v>
      </c>
      <c r="Q159" s="150">
        <v>0</v>
      </c>
      <c r="R159" s="154">
        <v>0</v>
      </c>
      <c r="S159" s="150">
        <v>0</v>
      </c>
      <c r="T159" s="336">
        <f t="shared" si="16"/>
        <v>0</v>
      </c>
      <c r="U159" s="310"/>
    </row>
    <row r="160" spans="1:21" ht="15.75" thickBot="1" x14ac:dyDescent="0.3">
      <c r="A160" s="89"/>
      <c r="B160" s="90"/>
      <c r="C160" s="91"/>
      <c r="D160" s="90"/>
      <c r="E160" s="77">
        <f t="shared" ref="E160:Q160" si="20">SUM(E130:E159)</f>
        <v>268225326</v>
      </c>
      <c r="F160" s="77">
        <f t="shared" si="20"/>
        <v>207413468</v>
      </c>
      <c r="G160" s="77">
        <f t="shared" si="20"/>
        <v>118175480.98999999</v>
      </c>
      <c r="H160" s="79"/>
      <c r="I160" s="78"/>
      <c r="J160" s="78"/>
      <c r="K160" s="78"/>
      <c r="L160" s="78"/>
      <c r="M160" s="78"/>
      <c r="N160" s="78"/>
      <c r="O160" s="78"/>
      <c r="P160" s="78"/>
      <c r="Q160" s="80"/>
      <c r="R160" s="145"/>
      <c r="S160" s="79"/>
      <c r="T160" s="80"/>
      <c r="U160" s="310"/>
    </row>
    <row r="161" spans="1:21" ht="15.75" thickBot="1" x14ac:dyDescent="0.25">
      <c r="A161" s="82" t="s">
        <v>91</v>
      </c>
      <c r="O161" s="84"/>
      <c r="T161" s="337"/>
      <c r="U161" s="310"/>
    </row>
    <row r="162" spans="1:21" ht="42.75" x14ac:dyDescent="0.2">
      <c r="A162" s="85">
        <v>131</v>
      </c>
      <c r="B162" s="86">
        <v>116547</v>
      </c>
      <c r="C162" s="37" t="s">
        <v>118</v>
      </c>
      <c r="D162" s="86" t="s">
        <v>25</v>
      </c>
      <c r="E162" s="87">
        <v>500000</v>
      </c>
      <c r="F162" s="87">
        <v>500000</v>
      </c>
      <c r="G162" s="87">
        <v>0</v>
      </c>
      <c r="H162" s="164"/>
      <c r="I162" s="88">
        <v>1</v>
      </c>
      <c r="J162" s="88">
        <v>1</v>
      </c>
      <c r="K162" s="88">
        <v>0</v>
      </c>
      <c r="L162" s="88">
        <v>0</v>
      </c>
      <c r="M162" s="88">
        <v>0</v>
      </c>
      <c r="N162" s="88">
        <v>0</v>
      </c>
      <c r="O162" s="88">
        <v>0</v>
      </c>
      <c r="P162" s="88">
        <v>0</v>
      </c>
      <c r="Q162" s="88">
        <v>0</v>
      </c>
      <c r="R162" s="139">
        <v>0</v>
      </c>
      <c r="S162" s="88">
        <v>0</v>
      </c>
      <c r="T162" s="46">
        <f t="shared" si="16"/>
        <v>0</v>
      </c>
      <c r="U162" s="310"/>
    </row>
    <row r="163" spans="1:21" ht="29.25" thickBot="1" x14ac:dyDescent="0.25">
      <c r="A163" s="72">
        <f t="shared" ref="A163" si="21">A162+1</f>
        <v>132</v>
      </c>
      <c r="B163" s="147">
        <v>190116</v>
      </c>
      <c r="C163" s="148" t="s">
        <v>408</v>
      </c>
      <c r="D163" s="147" t="s">
        <v>1</v>
      </c>
      <c r="E163" s="149">
        <v>0</v>
      </c>
      <c r="F163" s="149">
        <v>2934356</v>
      </c>
      <c r="G163" s="149">
        <v>0</v>
      </c>
      <c r="H163" s="166"/>
      <c r="I163" s="150">
        <v>0</v>
      </c>
      <c r="J163" s="150">
        <v>0</v>
      </c>
      <c r="K163" s="150">
        <v>0</v>
      </c>
      <c r="L163" s="150">
        <v>0</v>
      </c>
      <c r="M163" s="150">
        <v>0</v>
      </c>
      <c r="N163" s="150">
        <v>0</v>
      </c>
      <c r="O163" s="150">
        <v>0</v>
      </c>
      <c r="P163" s="150">
        <v>0</v>
      </c>
      <c r="Q163" s="150">
        <v>0</v>
      </c>
      <c r="R163" s="154">
        <v>0</v>
      </c>
      <c r="S163" s="150">
        <v>0</v>
      </c>
      <c r="T163" s="336">
        <f t="shared" si="16"/>
        <v>0</v>
      </c>
      <c r="U163" s="310"/>
    </row>
    <row r="164" spans="1:21" s="81" customFormat="1" ht="15.75" thickBot="1" x14ac:dyDescent="0.3">
      <c r="A164" s="74"/>
      <c r="B164" s="75"/>
      <c r="C164" s="76"/>
      <c r="D164" s="75"/>
      <c r="E164" s="93">
        <f>+E162</f>
        <v>500000</v>
      </c>
      <c r="F164" s="93">
        <f>SUM(F162:F163)</f>
        <v>3434356</v>
      </c>
      <c r="G164" s="93">
        <f>+G162</f>
        <v>0</v>
      </c>
      <c r="H164" s="171"/>
      <c r="I164" s="78"/>
      <c r="J164" s="78"/>
      <c r="K164" s="78"/>
      <c r="L164" s="78"/>
      <c r="M164" s="78"/>
      <c r="N164" s="78"/>
      <c r="O164" s="78"/>
      <c r="P164" s="78"/>
      <c r="Q164" s="98"/>
      <c r="R164" s="145"/>
      <c r="S164" s="79"/>
      <c r="T164" s="80"/>
      <c r="U164" s="310"/>
    </row>
    <row r="165" spans="1:21" ht="15.75" thickBot="1" x14ac:dyDescent="0.25">
      <c r="A165" s="82" t="s">
        <v>258</v>
      </c>
      <c r="O165" s="84"/>
      <c r="U165" s="310"/>
    </row>
    <row r="166" spans="1:21" ht="57" x14ac:dyDescent="0.2">
      <c r="A166" s="85">
        <v>133</v>
      </c>
      <c r="B166" s="86">
        <v>192588</v>
      </c>
      <c r="C166" s="37" t="s">
        <v>259</v>
      </c>
      <c r="D166" s="86" t="s">
        <v>1</v>
      </c>
      <c r="E166" s="87">
        <v>0</v>
      </c>
      <c r="F166" s="87">
        <v>5400000</v>
      </c>
      <c r="G166" s="87">
        <v>2999828.3</v>
      </c>
      <c r="H166" s="164"/>
      <c r="I166" s="88">
        <v>1.6</v>
      </c>
      <c r="J166" s="88">
        <v>1.6</v>
      </c>
      <c r="K166" s="88">
        <v>0</v>
      </c>
      <c r="L166" s="88">
        <v>0</v>
      </c>
      <c r="M166" s="88">
        <v>0</v>
      </c>
      <c r="N166" s="88">
        <v>0.33</v>
      </c>
      <c r="O166" s="88">
        <v>0.06</v>
      </c>
      <c r="P166" s="88">
        <v>0</v>
      </c>
      <c r="Q166" s="88">
        <v>0.7</v>
      </c>
      <c r="R166" s="88">
        <v>0</v>
      </c>
      <c r="S166" s="88">
        <v>0.4</v>
      </c>
      <c r="T166" s="331">
        <f t="shared" si="16"/>
        <v>1.4900000000000002</v>
      </c>
      <c r="U166" s="310"/>
    </row>
    <row r="167" spans="1:21" ht="57" x14ac:dyDescent="0.2">
      <c r="A167" s="72">
        <f t="shared" ref="A167:A174" si="22">A166+1</f>
        <v>134</v>
      </c>
      <c r="B167" s="55">
        <v>192589</v>
      </c>
      <c r="C167" s="38" t="s">
        <v>260</v>
      </c>
      <c r="D167" s="55" t="s">
        <v>1</v>
      </c>
      <c r="E167" s="73">
        <v>0</v>
      </c>
      <c r="F167" s="73">
        <v>5400000</v>
      </c>
      <c r="G167" s="73">
        <v>3663584.01</v>
      </c>
      <c r="H167" s="165"/>
      <c r="I167" s="57">
        <v>1.7</v>
      </c>
      <c r="J167" s="57">
        <v>1.7</v>
      </c>
      <c r="K167" s="57">
        <v>0</v>
      </c>
      <c r="L167" s="57">
        <v>0</v>
      </c>
      <c r="M167" s="57">
        <v>0</v>
      </c>
      <c r="N167" s="57">
        <v>0.32</v>
      </c>
      <c r="O167" s="57">
        <v>0.08</v>
      </c>
      <c r="P167" s="57">
        <v>0</v>
      </c>
      <c r="Q167" s="57">
        <v>0.18</v>
      </c>
      <c r="R167" s="57">
        <v>0</v>
      </c>
      <c r="S167" s="57">
        <v>0.92</v>
      </c>
      <c r="T167" s="329">
        <f t="shared" si="16"/>
        <v>1.5000000000000002</v>
      </c>
      <c r="U167" s="310"/>
    </row>
    <row r="168" spans="1:21" ht="57" x14ac:dyDescent="0.2">
      <c r="A168" s="72">
        <f t="shared" si="22"/>
        <v>135</v>
      </c>
      <c r="B168" s="55">
        <v>192590</v>
      </c>
      <c r="C168" s="38" t="s">
        <v>261</v>
      </c>
      <c r="D168" s="55" t="s">
        <v>1</v>
      </c>
      <c r="E168" s="73">
        <v>0</v>
      </c>
      <c r="F168" s="73">
        <v>3900000</v>
      </c>
      <c r="G168" s="73">
        <v>500000</v>
      </c>
      <c r="H168" s="165"/>
      <c r="I168" s="57">
        <v>1.3</v>
      </c>
      <c r="J168" s="57">
        <v>1.3</v>
      </c>
      <c r="K168" s="57">
        <v>0</v>
      </c>
      <c r="L168" s="57">
        <v>0</v>
      </c>
      <c r="M168" s="57">
        <v>0</v>
      </c>
      <c r="N168" s="57">
        <v>0.32</v>
      </c>
      <c r="O168" s="57">
        <v>0.08</v>
      </c>
      <c r="P168" s="57">
        <v>0</v>
      </c>
      <c r="Q168" s="57">
        <v>0.12</v>
      </c>
      <c r="R168" s="57">
        <v>0</v>
      </c>
      <c r="S168" s="57">
        <v>0.03</v>
      </c>
      <c r="T168" s="329">
        <f t="shared" si="16"/>
        <v>0.55000000000000004</v>
      </c>
      <c r="U168" s="310"/>
    </row>
    <row r="169" spans="1:21" ht="85.5" x14ac:dyDescent="0.2">
      <c r="A169" s="72">
        <f t="shared" si="22"/>
        <v>136</v>
      </c>
      <c r="B169" s="55">
        <v>191416</v>
      </c>
      <c r="C169" s="38" t="s">
        <v>273</v>
      </c>
      <c r="D169" s="55" t="s">
        <v>1</v>
      </c>
      <c r="E169" s="73">
        <v>0</v>
      </c>
      <c r="F169" s="73">
        <v>59200000</v>
      </c>
      <c r="G169" s="73">
        <v>38616238.880000003</v>
      </c>
      <c r="H169" s="165"/>
      <c r="I169" s="57">
        <v>17.5</v>
      </c>
      <c r="J169" s="57">
        <v>9.16</v>
      </c>
      <c r="K169" s="57">
        <v>0</v>
      </c>
      <c r="L169" s="57">
        <v>0</v>
      </c>
      <c r="M169" s="57">
        <v>0</v>
      </c>
      <c r="N169" s="57">
        <v>0</v>
      </c>
      <c r="O169" s="57">
        <v>0.7</v>
      </c>
      <c r="P169" s="57">
        <v>4.8</v>
      </c>
      <c r="Q169" s="57">
        <v>0.26</v>
      </c>
      <c r="R169" s="133">
        <v>2.62</v>
      </c>
      <c r="S169" s="57">
        <v>0.78</v>
      </c>
      <c r="T169" s="329">
        <f t="shared" si="16"/>
        <v>9.16</v>
      </c>
      <c r="U169" s="310"/>
    </row>
    <row r="170" spans="1:21" ht="42.75" x14ac:dyDescent="0.2">
      <c r="A170" s="72">
        <f t="shared" si="22"/>
        <v>137</v>
      </c>
      <c r="B170" s="55">
        <v>207018</v>
      </c>
      <c r="C170" s="38" t="s">
        <v>370</v>
      </c>
      <c r="D170" s="55" t="s">
        <v>1</v>
      </c>
      <c r="E170" s="73">
        <v>0</v>
      </c>
      <c r="F170" s="73">
        <v>0</v>
      </c>
      <c r="G170" s="73">
        <v>0</v>
      </c>
      <c r="H170" s="165"/>
      <c r="I170" s="57">
        <v>6</v>
      </c>
      <c r="J170" s="57">
        <v>2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  <c r="S170" s="57">
        <v>0</v>
      </c>
      <c r="T170" s="329">
        <f t="shared" si="16"/>
        <v>0</v>
      </c>
      <c r="U170" s="310"/>
    </row>
    <row r="171" spans="1:21" ht="42.75" x14ac:dyDescent="0.2">
      <c r="A171" s="72">
        <f t="shared" si="22"/>
        <v>138</v>
      </c>
      <c r="B171" s="55">
        <v>192591</v>
      </c>
      <c r="C171" s="38" t="s">
        <v>262</v>
      </c>
      <c r="D171" s="55" t="s">
        <v>1</v>
      </c>
      <c r="E171" s="73">
        <v>0</v>
      </c>
      <c r="F171" s="73">
        <v>15500000</v>
      </c>
      <c r="G171" s="73">
        <v>6451637.4900000002</v>
      </c>
      <c r="H171" s="165"/>
      <c r="I171" s="57">
        <v>3.5</v>
      </c>
      <c r="J171" s="57">
        <v>3.5</v>
      </c>
      <c r="K171" s="57">
        <v>0</v>
      </c>
      <c r="L171" s="57">
        <v>0</v>
      </c>
      <c r="M171" s="57">
        <v>0</v>
      </c>
      <c r="N171" s="57">
        <v>0.8</v>
      </c>
      <c r="O171" s="57">
        <v>0.34</v>
      </c>
      <c r="P171" s="57">
        <v>0</v>
      </c>
      <c r="Q171" s="57">
        <v>0.17</v>
      </c>
      <c r="R171" s="133">
        <v>0.52</v>
      </c>
      <c r="S171" s="57">
        <v>0.26</v>
      </c>
      <c r="T171" s="329">
        <f t="shared" si="16"/>
        <v>2.09</v>
      </c>
      <c r="U171" s="310"/>
    </row>
    <row r="172" spans="1:21" ht="57" x14ac:dyDescent="0.2">
      <c r="A172" s="72">
        <f t="shared" si="22"/>
        <v>139</v>
      </c>
      <c r="B172" s="55">
        <v>211099</v>
      </c>
      <c r="C172" s="38" t="s">
        <v>404</v>
      </c>
      <c r="D172" s="55" t="s">
        <v>1</v>
      </c>
      <c r="E172" s="73">
        <v>0</v>
      </c>
      <c r="F172" s="73">
        <v>1000000</v>
      </c>
      <c r="G172" s="73">
        <v>0</v>
      </c>
      <c r="H172" s="165"/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57">
        <v>0</v>
      </c>
      <c r="P172" s="57">
        <v>0</v>
      </c>
      <c r="Q172" s="57">
        <v>0</v>
      </c>
      <c r="R172" s="57">
        <v>0</v>
      </c>
      <c r="S172" s="57">
        <v>0</v>
      </c>
      <c r="T172" s="329">
        <f t="shared" si="16"/>
        <v>0</v>
      </c>
      <c r="U172" s="310"/>
    </row>
    <row r="173" spans="1:21" ht="42.75" x14ac:dyDescent="0.2">
      <c r="A173" s="72">
        <f t="shared" si="22"/>
        <v>140</v>
      </c>
      <c r="B173" s="147">
        <v>211101</v>
      </c>
      <c r="C173" s="148" t="s">
        <v>405</v>
      </c>
      <c r="D173" s="147" t="s">
        <v>1</v>
      </c>
      <c r="E173" s="149">
        <v>0</v>
      </c>
      <c r="F173" s="149">
        <v>1000000</v>
      </c>
      <c r="G173" s="149">
        <v>0</v>
      </c>
      <c r="H173" s="166"/>
      <c r="I173" s="150">
        <v>0</v>
      </c>
      <c r="J173" s="150">
        <v>0</v>
      </c>
      <c r="K173" s="150">
        <v>0</v>
      </c>
      <c r="L173" s="150">
        <v>0</v>
      </c>
      <c r="M173" s="150">
        <v>0</v>
      </c>
      <c r="N173" s="150">
        <v>0</v>
      </c>
      <c r="O173" s="150">
        <v>0</v>
      </c>
      <c r="P173" s="150">
        <v>0</v>
      </c>
      <c r="Q173" s="150">
        <v>0</v>
      </c>
      <c r="R173" s="150">
        <v>0</v>
      </c>
      <c r="S173" s="150">
        <v>0</v>
      </c>
      <c r="T173" s="330">
        <f>S173+R173+Q173+P173+O173+N173+M173+L173+K173</f>
        <v>0</v>
      </c>
      <c r="U173" s="310"/>
    </row>
    <row r="174" spans="1:21" ht="43.5" thickBot="1" x14ac:dyDescent="0.25">
      <c r="A174" s="72">
        <f t="shared" si="22"/>
        <v>141</v>
      </c>
      <c r="B174" s="147">
        <v>224311</v>
      </c>
      <c r="C174" s="148" t="s">
        <v>428</v>
      </c>
      <c r="D174" s="147" t="s">
        <v>1</v>
      </c>
      <c r="E174" s="149">
        <v>0</v>
      </c>
      <c r="F174" s="149">
        <v>1000000</v>
      </c>
      <c r="G174" s="149">
        <v>0</v>
      </c>
      <c r="H174" s="166"/>
      <c r="I174" s="150">
        <v>0</v>
      </c>
      <c r="J174" s="150">
        <v>0</v>
      </c>
      <c r="K174" s="150">
        <v>0</v>
      </c>
      <c r="L174" s="150">
        <v>0</v>
      </c>
      <c r="M174" s="150">
        <v>0</v>
      </c>
      <c r="N174" s="150">
        <v>0</v>
      </c>
      <c r="O174" s="150">
        <v>0</v>
      </c>
      <c r="P174" s="150">
        <v>0</v>
      </c>
      <c r="Q174" s="150">
        <v>0</v>
      </c>
      <c r="R174" s="150">
        <v>0</v>
      </c>
      <c r="S174" s="150">
        <v>0</v>
      </c>
      <c r="T174" s="330">
        <f>S174+R174+Q174+P174+O174+N174+M174+L174+K174</f>
        <v>0</v>
      </c>
      <c r="U174" s="310"/>
    </row>
    <row r="175" spans="1:21" s="81" customFormat="1" ht="15.75" thickBot="1" x14ac:dyDescent="0.3">
      <c r="A175" s="74"/>
      <c r="B175" s="75"/>
      <c r="C175" s="76"/>
      <c r="D175" s="75"/>
      <c r="E175" s="77">
        <f>SUM(E166:E174)</f>
        <v>0</v>
      </c>
      <c r="F175" s="77">
        <f>SUM(F166:F174)</f>
        <v>92400000</v>
      </c>
      <c r="G175" s="77">
        <f>SUM(G166:G174)</f>
        <v>52231288.680000007</v>
      </c>
      <c r="H175" s="79"/>
      <c r="I175" s="78"/>
      <c r="J175" s="78"/>
      <c r="K175" s="78"/>
      <c r="L175" s="78"/>
      <c r="M175" s="78"/>
      <c r="N175" s="79"/>
      <c r="O175" s="79"/>
      <c r="P175" s="79"/>
      <c r="Q175" s="79"/>
      <c r="R175" s="79"/>
      <c r="S175" s="79"/>
      <c r="T175" s="80"/>
      <c r="U175" s="310"/>
    </row>
    <row r="176" spans="1:21" ht="15.75" thickBot="1" x14ac:dyDescent="0.25">
      <c r="A176" s="82" t="s">
        <v>19</v>
      </c>
      <c r="O176" s="84"/>
      <c r="U176" s="310"/>
    </row>
    <row r="177" spans="1:21" ht="28.5" x14ac:dyDescent="0.2">
      <c r="A177" s="85">
        <v>142</v>
      </c>
      <c r="B177" s="86">
        <v>190110</v>
      </c>
      <c r="C177" s="37" t="s">
        <v>119</v>
      </c>
      <c r="D177" s="86" t="s">
        <v>1</v>
      </c>
      <c r="E177" s="87">
        <v>500000</v>
      </c>
      <c r="F177" s="87">
        <v>0</v>
      </c>
      <c r="G177" s="87">
        <v>0</v>
      </c>
      <c r="H177" s="164"/>
      <c r="I177" s="88">
        <v>1</v>
      </c>
      <c r="J177" s="88">
        <v>1</v>
      </c>
      <c r="K177" s="88">
        <v>0</v>
      </c>
      <c r="L177" s="88">
        <v>0</v>
      </c>
      <c r="M177" s="88">
        <v>0</v>
      </c>
      <c r="N177" s="88">
        <v>0</v>
      </c>
      <c r="O177" s="88">
        <v>0</v>
      </c>
      <c r="P177" s="88">
        <v>0</v>
      </c>
      <c r="Q177" s="88">
        <v>0</v>
      </c>
      <c r="R177" s="139">
        <v>0</v>
      </c>
      <c r="S177" s="88">
        <v>0</v>
      </c>
      <c r="T177" s="331">
        <v>0</v>
      </c>
      <c r="U177" s="310"/>
    </row>
    <row r="178" spans="1:21" ht="42.75" x14ac:dyDescent="0.2">
      <c r="A178" s="72">
        <f t="shared" ref="A178:A179" si="23">A177+1</f>
        <v>143</v>
      </c>
      <c r="B178" s="55">
        <v>190121</v>
      </c>
      <c r="C178" s="38" t="s">
        <v>120</v>
      </c>
      <c r="D178" s="55" t="s">
        <v>1</v>
      </c>
      <c r="E178" s="73">
        <v>500000</v>
      </c>
      <c r="F178" s="73">
        <v>0</v>
      </c>
      <c r="G178" s="73">
        <v>0</v>
      </c>
      <c r="H178" s="165"/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57">
        <v>0</v>
      </c>
      <c r="R178" s="140">
        <v>0</v>
      </c>
      <c r="S178" s="57">
        <v>0</v>
      </c>
      <c r="T178" s="329">
        <v>0</v>
      </c>
      <c r="U178" s="310"/>
    </row>
    <row r="179" spans="1:21" ht="29.25" thickBot="1" x14ac:dyDescent="0.25">
      <c r="A179" s="123">
        <f t="shared" si="23"/>
        <v>144</v>
      </c>
      <c r="B179" s="95">
        <v>190128</v>
      </c>
      <c r="C179" s="124" t="s">
        <v>121</v>
      </c>
      <c r="D179" s="95" t="s">
        <v>1</v>
      </c>
      <c r="E179" s="125">
        <v>500000</v>
      </c>
      <c r="F179" s="125">
        <v>0</v>
      </c>
      <c r="G179" s="125">
        <v>0</v>
      </c>
      <c r="H179" s="167"/>
      <c r="I179" s="126">
        <v>0</v>
      </c>
      <c r="J179" s="126">
        <v>0</v>
      </c>
      <c r="K179" s="126">
        <v>0</v>
      </c>
      <c r="L179" s="126">
        <v>0</v>
      </c>
      <c r="M179" s="126">
        <v>0</v>
      </c>
      <c r="N179" s="126">
        <v>0</v>
      </c>
      <c r="O179" s="126">
        <v>0</v>
      </c>
      <c r="P179" s="126">
        <v>0</v>
      </c>
      <c r="Q179" s="126">
        <v>0</v>
      </c>
      <c r="R179" s="141">
        <v>0</v>
      </c>
      <c r="S179" s="150">
        <v>0</v>
      </c>
      <c r="T179" s="330">
        <v>0</v>
      </c>
      <c r="U179" s="310"/>
    </row>
    <row r="180" spans="1:21" ht="15.75" thickBot="1" x14ac:dyDescent="0.3">
      <c r="A180" s="89"/>
      <c r="B180" s="90"/>
      <c r="C180" s="91"/>
      <c r="D180" s="90"/>
      <c r="E180" s="77">
        <f>SUM(E177:E179)</f>
        <v>1500000</v>
      </c>
      <c r="F180" s="77">
        <f>SUM(F177:F179)</f>
        <v>0</v>
      </c>
      <c r="G180" s="77">
        <f>SUM(G177:G179)</f>
        <v>0</v>
      </c>
      <c r="H180" s="79"/>
      <c r="I180" s="78"/>
      <c r="J180" s="78"/>
      <c r="K180" s="78"/>
      <c r="L180" s="78"/>
      <c r="M180" s="78"/>
      <c r="N180" s="79"/>
      <c r="O180" s="79"/>
      <c r="P180" s="79"/>
      <c r="Q180" s="80"/>
      <c r="R180" s="145"/>
      <c r="S180" s="79"/>
      <c r="T180" s="80"/>
      <c r="U180" s="310"/>
    </row>
    <row r="181" spans="1:21" ht="15.75" thickBot="1" x14ac:dyDescent="0.3">
      <c r="A181" s="99"/>
      <c r="B181" s="99"/>
      <c r="C181" s="100"/>
      <c r="D181" s="99"/>
      <c r="E181" s="101"/>
      <c r="F181" s="101"/>
      <c r="G181" s="101"/>
      <c r="H181" s="103"/>
      <c r="I181" s="102"/>
      <c r="J181" s="102"/>
      <c r="K181" s="102"/>
      <c r="L181" s="102"/>
      <c r="M181" s="102"/>
      <c r="N181" s="103"/>
      <c r="O181" s="103"/>
      <c r="P181" s="103"/>
      <c r="Q181" s="103"/>
      <c r="U181" s="310"/>
    </row>
    <row r="182" spans="1:21" ht="57" x14ac:dyDescent="0.2">
      <c r="A182" s="85">
        <v>145</v>
      </c>
      <c r="B182" s="86">
        <v>214031</v>
      </c>
      <c r="C182" s="37" t="s">
        <v>122</v>
      </c>
      <c r="D182" s="86" t="s">
        <v>21</v>
      </c>
      <c r="E182" s="87">
        <v>0</v>
      </c>
      <c r="F182" s="87">
        <v>900000</v>
      </c>
      <c r="G182" s="87">
        <v>268868.12</v>
      </c>
      <c r="H182" s="164"/>
      <c r="I182" s="88">
        <v>1</v>
      </c>
      <c r="J182" s="88">
        <v>1</v>
      </c>
      <c r="K182" s="88">
        <v>0</v>
      </c>
      <c r="L182" s="88">
        <v>0</v>
      </c>
      <c r="M182" s="88">
        <v>0</v>
      </c>
      <c r="N182" s="88">
        <v>0</v>
      </c>
      <c r="O182" s="88">
        <v>0</v>
      </c>
      <c r="P182" s="88">
        <v>0</v>
      </c>
      <c r="Q182" s="88">
        <v>0</v>
      </c>
      <c r="R182" s="139">
        <v>0</v>
      </c>
      <c r="S182" s="88">
        <v>0.14000000000000001</v>
      </c>
      <c r="T182" s="331">
        <f t="shared" ref="T182:T199" si="24">S182+R182+Q182+P182+O182+N182+M182+L182+K182</f>
        <v>0.14000000000000001</v>
      </c>
      <c r="U182" s="310"/>
    </row>
    <row r="183" spans="1:21" ht="57" x14ac:dyDescent="0.2">
      <c r="A183" s="72">
        <f t="shared" ref="A183:A190" si="25">A182+1</f>
        <v>146</v>
      </c>
      <c r="B183" s="55">
        <v>208418</v>
      </c>
      <c r="C183" s="38" t="s">
        <v>359</v>
      </c>
      <c r="D183" s="55" t="s">
        <v>1</v>
      </c>
      <c r="E183" s="73">
        <v>0</v>
      </c>
      <c r="F183" s="73">
        <v>40500000</v>
      </c>
      <c r="G183" s="73">
        <v>39523609.049999997</v>
      </c>
      <c r="H183" s="165"/>
      <c r="I183" s="57">
        <v>24.6</v>
      </c>
      <c r="J183" s="57">
        <v>4.76</v>
      </c>
      <c r="K183" s="57">
        <v>0</v>
      </c>
      <c r="L183" s="57">
        <v>0</v>
      </c>
      <c r="M183" s="57">
        <v>0</v>
      </c>
      <c r="N183" s="57">
        <v>0</v>
      </c>
      <c r="O183" s="57">
        <v>0</v>
      </c>
      <c r="P183" s="57">
        <v>0</v>
      </c>
      <c r="Q183" s="57">
        <v>3.47</v>
      </c>
      <c r="R183" s="144">
        <v>0.26</v>
      </c>
      <c r="S183" s="57">
        <v>1.03</v>
      </c>
      <c r="T183" s="329">
        <f t="shared" si="24"/>
        <v>4.76</v>
      </c>
      <c r="U183" s="310"/>
    </row>
    <row r="184" spans="1:21" ht="71.25" x14ac:dyDescent="0.2">
      <c r="A184" s="72">
        <f t="shared" si="25"/>
        <v>147</v>
      </c>
      <c r="B184" s="55">
        <v>210685</v>
      </c>
      <c r="C184" s="38" t="s">
        <v>360</v>
      </c>
      <c r="D184" s="55" t="s">
        <v>1</v>
      </c>
      <c r="E184" s="73">
        <v>0</v>
      </c>
      <c r="F184" s="73">
        <v>2114000</v>
      </c>
      <c r="G184" s="73">
        <v>0</v>
      </c>
      <c r="H184" s="165"/>
      <c r="I184" s="57">
        <v>34</v>
      </c>
      <c r="J184" s="57">
        <v>9.27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57">
        <v>0</v>
      </c>
      <c r="R184" s="140">
        <v>0</v>
      </c>
      <c r="S184" s="57">
        <v>0</v>
      </c>
      <c r="T184" s="329">
        <f t="shared" si="24"/>
        <v>0</v>
      </c>
      <c r="U184" s="310"/>
    </row>
    <row r="185" spans="1:21" ht="57" x14ac:dyDescent="0.2">
      <c r="A185" s="72">
        <f t="shared" si="25"/>
        <v>148</v>
      </c>
      <c r="B185" s="55">
        <v>210687</v>
      </c>
      <c r="C185" s="38" t="s">
        <v>361</v>
      </c>
      <c r="D185" s="55" t="s">
        <v>1</v>
      </c>
      <c r="E185" s="73">
        <v>0</v>
      </c>
      <c r="F185" s="73">
        <v>15350000</v>
      </c>
      <c r="G185" s="73">
        <v>0</v>
      </c>
      <c r="H185" s="165"/>
      <c r="I185" s="57">
        <v>20</v>
      </c>
      <c r="J185" s="57">
        <v>5.71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0</v>
      </c>
      <c r="R185" s="140">
        <v>0</v>
      </c>
      <c r="S185" s="57">
        <v>0</v>
      </c>
      <c r="T185" s="329">
        <f t="shared" si="24"/>
        <v>0</v>
      </c>
      <c r="U185" s="310"/>
    </row>
    <row r="186" spans="1:21" ht="57" x14ac:dyDescent="0.2">
      <c r="A186" s="72">
        <f t="shared" si="25"/>
        <v>149</v>
      </c>
      <c r="B186" s="55">
        <v>210688</v>
      </c>
      <c r="C186" s="38" t="s">
        <v>362</v>
      </c>
      <c r="D186" s="55" t="s">
        <v>1</v>
      </c>
      <c r="E186" s="73">
        <v>0</v>
      </c>
      <c r="F186" s="73">
        <v>23850000</v>
      </c>
      <c r="G186" s="73">
        <v>23478392.68</v>
      </c>
      <c r="H186" s="165"/>
      <c r="I186" s="57">
        <v>39</v>
      </c>
      <c r="J186" s="57">
        <v>9.75</v>
      </c>
      <c r="K186" s="57">
        <v>0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57">
        <v>0</v>
      </c>
      <c r="R186" s="140">
        <v>4.24</v>
      </c>
      <c r="S186" s="57">
        <v>4.88</v>
      </c>
      <c r="T186" s="329">
        <f t="shared" si="24"/>
        <v>9.120000000000001</v>
      </c>
      <c r="U186" s="310"/>
    </row>
    <row r="187" spans="1:21" ht="57" x14ac:dyDescent="0.2">
      <c r="A187" s="72">
        <f t="shared" si="25"/>
        <v>150</v>
      </c>
      <c r="B187" s="55">
        <v>208875</v>
      </c>
      <c r="C187" s="38" t="s">
        <v>363</v>
      </c>
      <c r="D187" s="55" t="s">
        <v>1</v>
      </c>
      <c r="E187" s="73">
        <v>0</v>
      </c>
      <c r="F187" s="73">
        <v>6526688</v>
      </c>
      <c r="G187" s="73">
        <v>6416104.1200000001</v>
      </c>
      <c r="H187" s="165"/>
      <c r="I187" s="57">
        <v>11.5</v>
      </c>
      <c r="J187" s="57">
        <v>4.5</v>
      </c>
      <c r="K187" s="57">
        <v>0</v>
      </c>
      <c r="L187" s="57">
        <v>0</v>
      </c>
      <c r="M187" s="57">
        <v>0</v>
      </c>
      <c r="N187" s="57">
        <v>0</v>
      </c>
      <c r="O187" s="57">
        <v>0</v>
      </c>
      <c r="P187" s="57">
        <v>0</v>
      </c>
      <c r="Q187" s="57">
        <v>0.32</v>
      </c>
      <c r="R187" s="144">
        <v>0.02</v>
      </c>
      <c r="S187" s="57">
        <v>0.12</v>
      </c>
      <c r="T187" s="329">
        <f t="shared" si="24"/>
        <v>0.45999999999999996</v>
      </c>
      <c r="U187" s="310"/>
    </row>
    <row r="188" spans="1:21" ht="42.75" x14ac:dyDescent="0.2">
      <c r="A188" s="72">
        <f t="shared" si="25"/>
        <v>151</v>
      </c>
      <c r="B188" s="55">
        <v>209016</v>
      </c>
      <c r="C188" s="38" t="s">
        <v>364</v>
      </c>
      <c r="D188" s="55" t="s">
        <v>1</v>
      </c>
      <c r="E188" s="73">
        <v>0</v>
      </c>
      <c r="F188" s="73">
        <v>36005464</v>
      </c>
      <c r="G188" s="73">
        <v>27231136.539999999</v>
      </c>
      <c r="H188" s="165"/>
      <c r="I188" s="57">
        <v>29.55</v>
      </c>
      <c r="J188" s="57">
        <v>12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4.49</v>
      </c>
      <c r="Q188" s="57">
        <v>0.01</v>
      </c>
      <c r="R188" s="144">
        <v>7.0000000000000007E-2</v>
      </c>
      <c r="S188" s="57">
        <v>0.16</v>
      </c>
      <c r="T188" s="329">
        <f t="shared" si="24"/>
        <v>4.7300000000000004</v>
      </c>
      <c r="U188" s="310"/>
    </row>
    <row r="189" spans="1:21" ht="57" x14ac:dyDescent="0.2">
      <c r="A189" s="72">
        <f t="shared" si="25"/>
        <v>152</v>
      </c>
      <c r="B189" s="55">
        <v>209182</v>
      </c>
      <c r="C189" s="38" t="s">
        <v>365</v>
      </c>
      <c r="D189" s="55" t="s">
        <v>1</v>
      </c>
      <c r="E189" s="73">
        <v>0</v>
      </c>
      <c r="F189" s="73">
        <v>11000000</v>
      </c>
      <c r="G189" s="73">
        <v>7971887.9299999997</v>
      </c>
      <c r="H189" s="165"/>
      <c r="I189" s="57">
        <v>18.5</v>
      </c>
      <c r="J189" s="57">
        <v>5.63</v>
      </c>
      <c r="K189" s="57">
        <v>0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57">
        <v>4.7699999999999996</v>
      </c>
      <c r="R189" s="140">
        <v>0</v>
      </c>
      <c r="S189" s="57">
        <v>0.86</v>
      </c>
      <c r="T189" s="329">
        <f t="shared" si="24"/>
        <v>5.63</v>
      </c>
      <c r="U189" s="310"/>
    </row>
    <row r="190" spans="1:21" ht="49.5" customHeight="1" thickBot="1" x14ac:dyDescent="0.25">
      <c r="A190" s="123">
        <f t="shared" si="25"/>
        <v>153</v>
      </c>
      <c r="B190" s="95">
        <v>191415</v>
      </c>
      <c r="C190" s="124" t="s">
        <v>366</v>
      </c>
      <c r="D190" s="95" t="s">
        <v>21</v>
      </c>
      <c r="E190" s="125">
        <v>0</v>
      </c>
      <c r="F190" s="125">
        <v>3200000</v>
      </c>
      <c r="G190" s="125">
        <v>0</v>
      </c>
      <c r="H190" s="167"/>
      <c r="I190" s="126">
        <v>404</v>
      </c>
      <c r="J190" s="126">
        <v>100</v>
      </c>
      <c r="K190" s="126">
        <v>0</v>
      </c>
      <c r="L190" s="126">
        <v>0</v>
      </c>
      <c r="M190" s="126">
        <v>0</v>
      </c>
      <c r="N190" s="126">
        <v>0</v>
      </c>
      <c r="O190" s="126">
        <v>0</v>
      </c>
      <c r="P190" s="126">
        <v>0</v>
      </c>
      <c r="Q190" s="126">
        <v>0</v>
      </c>
      <c r="R190" s="141">
        <v>0</v>
      </c>
      <c r="S190" s="150">
        <v>0</v>
      </c>
      <c r="T190" s="338">
        <f t="shared" si="24"/>
        <v>0</v>
      </c>
      <c r="U190" s="310"/>
    </row>
    <row r="191" spans="1:21" s="81" customFormat="1" ht="15.75" thickBot="1" x14ac:dyDescent="0.3">
      <c r="A191" s="74"/>
      <c r="B191" s="75"/>
      <c r="C191" s="76"/>
      <c r="D191" s="75"/>
      <c r="E191" s="93">
        <f>+E182</f>
        <v>0</v>
      </c>
      <c r="F191" s="93">
        <f>SUM(F182:F190)</f>
        <v>139446152</v>
      </c>
      <c r="G191" s="93">
        <f>SUM(G182:G190)</f>
        <v>104889998.44</v>
      </c>
      <c r="H191" s="171"/>
      <c r="I191" s="78"/>
      <c r="J191" s="78"/>
      <c r="K191" s="79"/>
      <c r="L191" s="79"/>
      <c r="M191" s="79"/>
      <c r="N191" s="79"/>
      <c r="O191" s="79"/>
      <c r="P191" s="79"/>
      <c r="Q191" s="80"/>
      <c r="R191" s="145"/>
      <c r="S191" s="79"/>
      <c r="T191" s="122"/>
      <c r="U191" s="310"/>
    </row>
    <row r="192" spans="1:21" s="81" customFormat="1" ht="15.75" thickBot="1" x14ac:dyDescent="0.3">
      <c r="A192" s="82" t="s">
        <v>371</v>
      </c>
      <c r="B192" s="104"/>
      <c r="C192" s="83"/>
      <c r="D192" s="104"/>
      <c r="E192" s="105"/>
      <c r="F192" s="105"/>
      <c r="G192" s="105"/>
      <c r="H192" s="172"/>
      <c r="I192" s="106"/>
      <c r="J192" s="106"/>
      <c r="K192" s="107"/>
      <c r="L192" s="107"/>
      <c r="M192" s="107"/>
      <c r="N192" s="107"/>
      <c r="O192" s="46"/>
      <c r="P192" s="108"/>
      <c r="Q192" s="109"/>
      <c r="R192" s="109"/>
      <c r="S192" s="109"/>
      <c r="T192" s="138"/>
      <c r="U192" s="310"/>
    </row>
    <row r="193" spans="1:21" s="81" customFormat="1" ht="57" x14ac:dyDescent="0.25">
      <c r="A193" s="85">
        <v>154</v>
      </c>
      <c r="B193" s="86">
        <v>226251</v>
      </c>
      <c r="C193" s="37" t="s">
        <v>372</v>
      </c>
      <c r="D193" s="86" t="s">
        <v>1</v>
      </c>
      <c r="E193" s="87">
        <v>0</v>
      </c>
      <c r="F193" s="87">
        <v>5185428</v>
      </c>
      <c r="G193" s="87">
        <v>0</v>
      </c>
      <c r="H193" s="164"/>
      <c r="I193" s="88">
        <v>1.5</v>
      </c>
      <c r="J193" s="88">
        <v>0.5</v>
      </c>
      <c r="K193" s="88">
        <v>0</v>
      </c>
      <c r="L193" s="88">
        <v>0</v>
      </c>
      <c r="M193" s="88">
        <v>0</v>
      </c>
      <c r="N193" s="88">
        <v>0</v>
      </c>
      <c r="O193" s="88">
        <v>0</v>
      </c>
      <c r="P193" s="88">
        <v>0</v>
      </c>
      <c r="Q193" s="88">
        <v>0</v>
      </c>
      <c r="R193" s="139">
        <v>0</v>
      </c>
      <c r="S193" s="88">
        <v>0</v>
      </c>
      <c r="T193" s="331">
        <f t="shared" si="24"/>
        <v>0</v>
      </c>
      <c r="U193" s="310"/>
    </row>
    <row r="194" spans="1:21" s="81" customFormat="1" ht="57" x14ac:dyDescent="0.25">
      <c r="A194" s="72">
        <f t="shared" ref="A194:A199" si="26">A193+1</f>
        <v>155</v>
      </c>
      <c r="B194" s="55">
        <v>226253</v>
      </c>
      <c r="C194" s="38" t="s">
        <v>373</v>
      </c>
      <c r="D194" s="55" t="s">
        <v>1</v>
      </c>
      <c r="E194" s="73">
        <v>0</v>
      </c>
      <c r="F194" s="73">
        <v>1413084</v>
      </c>
      <c r="G194" s="73">
        <v>0</v>
      </c>
      <c r="H194" s="165"/>
      <c r="I194" s="57">
        <v>3.9</v>
      </c>
      <c r="J194" s="57">
        <v>1</v>
      </c>
      <c r="K194" s="57">
        <v>0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57">
        <v>0</v>
      </c>
      <c r="R194" s="140">
        <v>0</v>
      </c>
      <c r="S194" s="57">
        <v>0</v>
      </c>
      <c r="T194" s="329">
        <f t="shared" si="24"/>
        <v>0</v>
      </c>
      <c r="U194" s="310"/>
    </row>
    <row r="195" spans="1:21" s="81" customFormat="1" ht="42.75" x14ac:dyDescent="0.25">
      <c r="A195" s="72">
        <f t="shared" si="26"/>
        <v>156</v>
      </c>
      <c r="B195" s="55">
        <v>226258</v>
      </c>
      <c r="C195" s="38" t="s">
        <v>374</v>
      </c>
      <c r="D195" s="55" t="s">
        <v>21</v>
      </c>
      <c r="E195" s="73">
        <v>0</v>
      </c>
      <c r="F195" s="73">
        <v>16620000</v>
      </c>
      <c r="G195" s="73">
        <v>0</v>
      </c>
      <c r="H195" s="165"/>
      <c r="I195" s="57">
        <v>100</v>
      </c>
      <c r="J195" s="57">
        <v>20</v>
      </c>
      <c r="K195" s="57">
        <v>0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57">
        <v>0</v>
      </c>
      <c r="R195" s="140">
        <v>0</v>
      </c>
      <c r="S195" s="57">
        <v>0</v>
      </c>
      <c r="T195" s="329">
        <f t="shared" si="24"/>
        <v>0</v>
      </c>
      <c r="U195" s="310"/>
    </row>
    <row r="196" spans="1:21" s="81" customFormat="1" ht="42.75" x14ac:dyDescent="0.25">
      <c r="A196" s="72">
        <f t="shared" si="26"/>
        <v>157</v>
      </c>
      <c r="B196" s="55">
        <v>226259</v>
      </c>
      <c r="C196" s="38" t="s">
        <v>375</v>
      </c>
      <c r="D196" s="55" t="s">
        <v>21</v>
      </c>
      <c r="E196" s="73">
        <v>0</v>
      </c>
      <c r="F196" s="73">
        <v>13939956</v>
      </c>
      <c r="G196" s="73">
        <v>0</v>
      </c>
      <c r="H196" s="165"/>
      <c r="I196" s="57">
        <v>100</v>
      </c>
      <c r="J196" s="57">
        <v>42</v>
      </c>
      <c r="K196" s="57">
        <v>0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57">
        <v>0</v>
      </c>
      <c r="R196" s="140">
        <v>0</v>
      </c>
      <c r="S196" s="57">
        <v>0</v>
      </c>
      <c r="T196" s="329">
        <f t="shared" si="24"/>
        <v>0</v>
      </c>
      <c r="U196" s="310"/>
    </row>
    <row r="197" spans="1:21" s="81" customFormat="1" ht="71.25" x14ac:dyDescent="0.25">
      <c r="A197" s="72">
        <f t="shared" si="26"/>
        <v>158</v>
      </c>
      <c r="B197" s="55">
        <v>226260</v>
      </c>
      <c r="C197" s="38" t="s">
        <v>376</v>
      </c>
      <c r="D197" s="55" t="s">
        <v>1</v>
      </c>
      <c r="E197" s="73">
        <v>0</v>
      </c>
      <c r="F197" s="73">
        <v>11996488</v>
      </c>
      <c r="G197" s="73">
        <v>0</v>
      </c>
      <c r="H197" s="165"/>
      <c r="I197" s="57">
        <v>3</v>
      </c>
      <c r="J197" s="57">
        <v>1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57">
        <v>0</v>
      </c>
      <c r="R197" s="140">
        <v>0</v>
      </c>
      <c r="S197" s="57">
        <v>0</v>
      </c>
      <c r="T197" s="329">
        <f t="shared" si="24"/>
        <v>0</v>
      </c>
      <c r="U197" s="310"/>
    </row>
    <row r="198" spans="1:21" s="81" customFormat="1" ht="71.25" x14ac:dyDescent="0.25">
      <c r="A198" s="72">
        <f t="shared" si="26"/>
        <v>159</v>
      </c>
      <c r="B198" s="55">
        <v>226261</v>
      </c>
      <c r="C198" s="38" t="s">
        <v>377</v>
      </c>
      <c r="D198" s="55" t="s">
        <v>1</v>
      </c>
      <c r="E198" s="73">
        <v>0</v>
      </c>
      <c r="F198" s="73">
        <v>8609393</v>
      </c>
      <c r="G198" s="73">
        <v>0</v>
      </c>
      <c r="H198" s="165"/>
      <c r="I198" s="57">
        <v>3</v>
      </c>
      <c r="J198" s="57">
        <v>1</v>
      </c>
      <c r="K198" s="57">
        <v>0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57">
        <v>0</v>
      </c>
      <c r="R198" s="140">
        <v>0</v>
      </c>
      <c r="S198" s="57">
        <v>0</v>
      </c>
      <c r="T198" s="329">
        <f t="shared" si="24"/>
        <v>0</v>
      </c>
      <c r="U198" s="310"/>
    </row>
    <row r="199" spans="1:21" s="81" customFormat="1" ht="43.5" thickBot="1" x14ac:dyDescent="0.3">
      <c r="A199" s="123">
        <f t="shared" si="26"/>
        <v>160</v>
      </c>
      <c r="B199" s="95">
        <v>226757</v>
      </c>
      <c r="C199" s="124" t="s">
        <v>378</v>
      </c>
      <c r="D199" s="95" t="s">
        <v>21</v>
      </c>
      <c r="E199" s="125">
        <v>0</v>
      </c>
      <c r="F199" s="125">
        <v>2235063</v>
      </c>
      <c r="G199" s="125">
        <v>0</v>
      </c>
      <c r="H199" s="167"/>
      <c r="I199" s="126">
        <v>30</v>
      </c>
      <c r="J199" s="126">
        <v>20</v>
      </c>
      <c r="K199" s="126">
        <v>0</v>
      </c>
      <c r="L199" s="126">
        <v>0</v>
      </c>
      <c r="M199" s="126">
        <v>0</v>
      </c>
      <c r="N199" s="126">
        <v>0</v>
      </c>
      <c r="O199" s="126">
        <v>0</v>
      </c>
      <c r="P199" s="126">
        <v>0</v>
      </c>
      <c r="Q199" s="126">
        <v>0</v>
      </c>
      <c r="R199" s="141">
        <v>0</v>
      </c>
      <c r="S199" s="126">
        <v>0</v>
      </c>
      <c r="T199" s="338">
        <f t="shared" si="24"/>
        <v>0</v>
      </c>
      <c r="U199" s="310"/>
    </row>
    <row r="200" spans="1:21" s="81" customFormat="1" ht="15.75" thickBot="1" x14ac:dyDescent="0.3">
      <c r="A200" s="94"/>
      <c r="B200" s="91"/>
      <c r="C200" s="110"/>
      <c r="D200" s="76"/>
      <c r="E200" s="93">
        <f>SUM(E193:E199)</f>
        <v>0</v>
      </c>
      <c r="F200" s="93">
        <f>SUM(F193:F199)</f>
        <v>59999412</v>
      </c>
      <c r="G200" s="93">
        <f>SUM(G193:G199)</f>
        <v>0</v>
      </c>
      <c r="H200" s="171"/>
      <c r="I200" s="79"/>
      <c r="J200" s="79"/>
      <c r="K200" s="79"/>
      <c r="L200" s="79"/>
      <c r="M200" s="79"/>
      <c r="N200" s="79"/>
      <c r="O200" s="79"/>
      <c r="P200" s="79"/>
      <c r="Q200" s="80"/>
      <c r="R200" s="136"/>
      <c r="S200" s="79"/>
      <c r="T200" s="80"/>
      <c r="U200" s="310"/>
    </row>
    <row r="201" spans="1:21" ht="28.5" customHeight="1" thickBot="1" x14ac:dyDescent="0.25">
      <c r="A201" s="178" t="s">
        <v>263</v>
      </c>
      <c r="B201" s="179"/>
      <c r="C201" s="179"/>
      <c r="D201" s="179"/>
      <c r="E201" s="111">
        <f>E191+E180+E175+E164+E160+E128+E109+E97+E94+E87+E61+E30+E25+E22+E16+E200</f>
        <v>1658691089</v>
      </c>
      <c r="F201" s="111">
        <f>F191+F180+F175+F164+F160+F128+F109+F97+F94+F87+F61+F30+F25+F22+F16+F200</f>
        <v>2224766073</v>
      </c>
      <c r="G201" s="111">
        <f>G191+G180+G175+G164+G160+G128+G109+G97+G94+G87+G61+G30+G25+G22+G16+G200</f>
        <v>1476944781.3499999</v>
      </c>
      <c r="H201" s="112"/>
      <c r="I201" s="112"/>
      <c r="J201" s="121"/>
      <c r="K201" s="112"/>
      <c r="L201" s="112"/>
      <c r="M201" s="112"/>
      <c r="N201" s="112"/>
      <c r="O201" s="112"/>
      <c r="P201" s="112"/>
      <c r="Q201" s="113"/>
      <c r="R201" s="153"/>
      <c r="S201" s="153"/>
      <c r="T201" s="113"/>
      <c r="U201" s="310"/>
    </row>
    <row r="202" spans="1:21" x14ac:dyDescent="0.2">
      <c r="F202" s="115"/>
      <c r="U202" s="310"/>
    </row>
    <row r="204" spans="1:21" x14ac:dyDescent="0.2">
      <c r="G204" s="114"/>
    </row>
    <row r="205" spans="1:21" x14ac:dyDescent="0.2">
      <c r="F205" s="115"/>
    </row>
    <row r="206" spans="1:21" x14ac:dyDescent="0.2">
      <c r="F206" s="115"/>
      <c r="G206" s="115"/>
    </row>
    <row r="213" spans="1:20" s="116" customFormat="1" x14ac:dyDescent="0.2">
      <c r="A213" s="58"/>
      <c r="B213" s="58"/>
      <c r="C213" s="92"/>
      <c r="D213" s="58"/>
      <c r="E213" s="58"/>
      <c r="F213" s="58"/>
      <c r="G213" s="115"/>
      <c r="H213" s="70"/>
      <c r="I213" s="44"/>
      <c r="J213" s="44"/>
      <c r="K213" s="44"/>
      <c r="L213" s="44"/>
      <c r="M213" s="44"/>
      <c r="N213" s="70"/>
      <c r="O213" s="70"/>
      <c r="P213" s="70"/>
      <c r="Q213" s="70"/>
      <c r="R213" s="70"/>
      <c r="S213" s="70"/>
      <c r="T213" s="138"/>
    </row>
  </sheetData>
  <mergeCells count="21">
    <mergeCell ref="A201:D201"/>
    <mergeCell ref="E7:E8"/>
    <mergeCell ref="F7:F8"/>
    <mergeCell ref="G7:G8"/>
    <mergeCell ref="I7:I8"/>
    <mergeCell ref="H7:H8"/>
    <mergeCell ref="A62:F62"/>
    <mergeCell ref="T7:T8"/>
    <mergeCell ref="H6:T6"/>
    <mergeCell ref="A1:Q1"/>
    <mergeCell ref="A2:Q2"/>
    <mergeCell ref="A3:Q3"/>
    <mergeCell ref="A4:Q4"/>
    <mergeCell ref="J7:J8"/>
    <mergeCell ref="A6:A8"/>
    <mergeCell ref="B6:B8"/>
    <mergeCell ref="C6:C8"/>
    <mergeCell ref="D6:D8"/>
    <mergeCell ref="E6:G6"/>
    <mergeCell ref="K7:R7"/>
    <mergeCell ref="A5:B5"/>
  </mergeCells>
  <pageMargins left="0.70866141732283472" right="0.70866141732283472" top="0.74803149606299213" bottom="0.74803149606299213" header="0.31496062992125984" footer="0.31496062992125984"/>
  <pageSetup scale="35" orientation="landscape" r:id="rId1"/>
  <colBreaks count="1" manualBreakCount="1">
    <brk id="20" max="1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191"/>
  <sheetViews>
    <sheetView topLeftCell="F27" zoomScale="85" zoomScaleNormal="85" workbookViewId="0">
      <selection activeCell="Q30" sqref="Q30"/>
    </sheetView>
  </sheetViews>
  <sheetFormatPr baseColWidth="10" defaultRowHeight="15" x14ac:dyDescent="0.2"/>
  <cols>
    <col min="1" max="1" width="14.7109375" style="4" customWidth="1"/>
    <col min="2" max="2" width="18.5703125" style="4" customWidth="1"/>
    <col min="3" max="3" width="47" style="6" customWidth="1"/>
    <col min="4" max="4" width="15" style="4" customWidth="1"/>
    <col min="5" max="5" width="27.28515625" style="4" customWidth="1"/>
    <col min="6" max="6" width="23" style="4" bestFit="1" customWidth="1"/>
    <col min="7" max="7" width="21" style="4" customWidth="1"/>
    <col min="8" max="8" width="15.5703125" style="42" customWidth="1"/>
    <col min="9" max="9" width="12.42578125" style="42" customWidth="1"/>
    <col min="10" max="12" width="11.5703125" style="42" customWidth="1"/>
    <col min="13" max="16" width="11.42578125" style="45" customWidth="1"/>
    <col min="17" max="17" width="12.85546875" style="45" customWidth="1"/>
    <col min="18" max="18" width="14.42578125" style="4" customWidth="1"/>
    <col min="19" max="19" width="12.7109375" style="215" customWidth="1"/>
    <col min="20" max="16384" width="11.42578125" style="4"/>
  </cols>
  <sheetData>
    <row r="1" spans="1:20" x14ac:dyDescent="0.25">
      <c r="A1" s="182" t="s">
        <v>266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42"/>
      <c r="O1" s="42"/>
      <c r="P1" s="42"/>
      <c r="Q1" s="42"/>
    </row>
    <row r="2" spans="1:20" x14ac:dyDescent="0.25">
      <c r="A2" s="182" t="s">
        <v>267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42"/>
      <c r="O2" s="42"/>
      <c r="P2" s="42"/>
      <c r="Q2" s="42"/>
    </row>
    <row r="3" spans="1:20" x14ac:dyDescent="0.25">
      <c r="A3" s="182" t="s">
        <v>270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42"/>
      <c r="O3" s="42"/>
      <c r="P3" s="42"/>
      <c r="Q3" s="42"/>
    </row>
    <row r="4" spans="1:20" x14ac:dyDescent="0.25">
      <c r="A4" s="182" t="s">
        <v>269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42"/>
      <c r="O4" s="42"/>
      <c r="P4" s="42"/>
      <c r="Q4" s="42"/>
    </row>
    <row r="5" spans="1:20" ht="15.75" thickBot="1" x14ac:dyDescent="0.3">
      <c r="A5" s="43"/>
      <c r="M5" s="44"/>
      <c r="S5" s="266" t="s">
        <v>429</v>
      </c>
    </row>
    <row r="6" spans="1:20" ht="19.5" customHeight="1" thickBot="1" x14ac:dyDescent="0.25">
      <c r="A6" s="190" t="s">
        <v>2</v>
      </c>
      <c r="B6" s="193" t="s">
        <v>3</v>
      </c>
      <c r="C6" s="196" t="s">
        <v>4</v>
      </c>
      <c r="D6" s="248" t="s">
        <v>5</v>
      </c>
      <c r="E6" s="292" t="s">
        <v>6</v>
      </c>
      <c r="F6" s="189"/>
      <c r="G6" s="293"/>
      <c r="H6" s="185" t="s">
        <v>7</v>
      </c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</row>
    <row r="7" spans="1:20" ht="15.75" thickBot="1" x14ac:dyDescent="0.25">
      <c r="A7" s="191"/>
      <c r="B7" s="194"/>
      <c r="C7" s="197"/>
      <c r="D7" s="249"/>
      <c r="E7" s="294" t="s">
        <v>8</v>
      </c>
      <c r="F7" s="199" t="s">
        <v>9</v>
      </c>
      <c r="G7" s="295" t="s">
        <v>300</v>
      </c>
      <c r="H7" s="289" t="s">
        <v>8</v>
      </c>
      <c r="I7" s="213" t="s">
        <v>9</v>
      </c>
      <c r="J7" s="207" t="s">
        <v>10</v>
      </c>
      <c r="K7" s="208"/>
      <c r="L7" s="208"/>
      <c r="M7" s="208"/>
      <c r="N7" s="208"/>
      <c r="O7" s="208"/>
      <c r="P7" s="208"/>
      <c r="Q7" s="208"/>
      <c r="R7" s="208"/>
      <c r="S7" s="209"/>
    </row>
    <row r="8" spans="1:20" ht="15.75" customHeight="1" thickBot="1" x14ac:dyDescent="0.25">
      <c r="A8" s="192"/>
      <c r="B8" s="195"/>
      <c r="C8" s="198"/>
      <c r="D8" s="250"/>
      <c r="E8" s="296"/>
      <c r="F8" s="200"/>
      <c r="G8" s="297"/>
      <c r="H8" s="290"/>
      <c r="I8" s="214"/>
      <c r="J8" s="212" t="s">
        <v>11</v>
      </c>
      <c r="K8" s="210" t="s">
        <v>12</v>
      </c>
      <c r="L8" s="210" t="s">
        <v>13</v>
      </c>
      <c r="M8" s="210" t="s">
        <v>245</v>
      </c>
      <c r="N8" s="210" t="s">
        <v>271</v>
      </c>
      <c r="O8" s="210" t="s">
        <v>399</v>
      </c>
      <c r="P8" s="211" t="s">
        <v>410</v>
      </c>
      <c r="Q8" s="211" t="s">
        <v>409</v>
      </c>
      <c r="R8" s="211" t="s">
        <v>423</v>
      </c>
      <c r="S8" s="216" t="s">
        <v>263</v>
      </c>
    </row>
    <row r="9" spans="1:20" s="15" customFormat="1" ht="15.75" thickBot="1" x14ac:dyDescent="0.25">
      <c r="A9" s="270" t="s">
        <v>131</v>
      </c>
      <c r="B9" s="271"/>
      <c r="C9" s="271"/>
      <c r="D9" s="282"/>
      <c r="E9" s="298"/>
      <c r="F9" s="272"/>
      <c r="G9" s="299"/>
      <c r="H9" s="291"/>
      <c r="I9" s="273"/>
      <c r="J9" s="273"/>
      <c r="K9" s="273"/>
      <c r="L9" s="273"/>
      <c r="M9" s="62"/>
      <c r="N9" s="274"/>
      <c r="O9" s="274"/>
      <c r="P9" s="47"/>
      <c r="Q9" s="47"/>
      <c r="R9" s="220"/>
      <c r="S9" s="325"/>
    </row>
    <row r="10" spans="1:20" s="15" customFormat="1" ht="85.5" x14ac:dyDescent="0.2">
      <c r="A10" s="18">
        <f>A8+1</f>
        <v>1</v>
      </c>
      <c r="B10" s="19">
        <v>155962</v>
      </c>
      <c r="C10" s="49" t="s">
        <v>123</v>
      </c>
      <c r="D10" s="283" t="s">
        <v>124</v>
      </c>
      <c r="E10" s="300">
        <v>177967</v>
      </c>
      <c r="F10" s="50">
        <v>177967</v>
      </c>
      <c r="G10" s="301">
        <v>0</v>
      </c>
      <c r="H10" s="353">
        <v>316</v>
      </c>
      <c r="I10" s="13">
        <v>51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326">
        <f>+J10+K10+L10+M10+N10+O10+P10+Q10+R10</f>
        <v>0</v>
      </c>
      <c r="T10" s="48"/>
    </row>
    <row r="11" spans="1:20" s="15" customFormat="1" ht="85.5" x14ac:dyDescent="0.2">
      <c r="A11" s="22">
        <f t="shared" ref="A11:A15" si="0">A10+1</f>
        <v>2</v>
      </c>
      <c r="B11" s="10">
        <v>155972</v>
      </c>
      <c r="C11" s="52" t="s">
        <v>125</v>
      </c>
      <c r="D11" s="284" t="s">
        <v>124</v>
      </c>
      <c r="E11" s="302">
        <v>619634</v>
      </c>
      <c r="F11" s="53">
        <v>619634</v>
      </c>
      <c r="G11" s="303">
        <v>0</v>
      </c>
      <c r="H11" s="353">
        <v>682</v>
      </c>
      <c r="I11" s="13">
        <v>117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239">
        <f t="shared" ref="S11:S17" si="1">+J11+K11+L11+M11+N11+O11+P11+Q11+R11</f>
        <v>0</v>
      </c>
      <c r="T11" s="48"/>
    </row>
    <row r="12" spans="1:20" s="58" customFormat="1" ht="85.5" x14ac:dyDescent="0.2">
      <c r="A12" s="22">
        <f t="shared" si="0"/>
        <v>3</v>
      </c>
      <c r="B12" s="55">
        <v>155973</v>
      </c>
      <c r="C12" s="38" t="s">
        <v>126</v>
      </c>
      <c r="D12" s="285" t="s">
        <v>124</v>
      </c>
      <c r="E12" s="304">
        <v>110559</v>
      </c>
      <c r="F12" s="56">
        <v>18186</v>
      </c>
      <c r="G12" s="305">
        <v>0</v>
      </c>
      <c r="H12" s="354">
        <v>308</v>
      </c>
      <c r="I12" s="355">
        <v>200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239">
        <f t="shared" si="1"/>
        <v>0</v>
      </c>
      <c r="T12" s="48"/>
    </row>
    <row r="13" spans="1:20" s="15" customFormat="1" ht="85.5" x14ac:dyDescent="0.2">
      <c r="A13" s="22">
        <f t="shared" si="0"/>
        <v>4</v>
      </c>
      <c r="B13" s="10">
        <v>155978</v>
      </c>
      <c r="C13" s="52" t="s">
        <v>127</v>
      </c>
      <c r="D13" s="284" t="s">
        <v>124</v>
      </c>
      <c r="E13" s="302">
        <v>205496</v>
      </c>
      <c r="F13" s="53">
        <v>205496</v>
      </c>
      <c r="G13" s="303">
        <v>0</v>
      </c>
      <c r="H13" s="353">
        <v>233</v>
      </c>
      <c r="I13" s="13">
        <v>59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239">
        <f t="shared" si="1"/>
        <v>0</v>
      </c>
      <c r="T13" s="48"/>
    </row>
    <row r="14" spans="1:20" s="15" customFormat="1" ht="85.5" x14ac:dyDescent="0.2">
      <c r="A14" s="22">
        <f t="shared" si="0"/>
        <v>5</v>
      </c>
      <c r="B14" s="10">
        <v>155983</v>
      </c>
      <c r="C14" s="52" t="s">
        <v>128</v>
      </c>
      <c r="D14" s="284" t="s">
        <v>124</v>
      </c>
      <c r="E14" s="302">
        <v>426406</v>
      </c>
      <c r="F14" s="53">
        <v>426406</v>
      </c>
      <c r="G14" s="303">
        <v>0</v>
      </c>
      <c r="H14" s="353">
        <v>1673</v>
      </c>
      <c r="I14" s="13">
        <v>297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239">
        <f t="shared" si="1"/>
        <v>0</v>
      </c>
      <c r="T14" s="48"/>
    </row>
    <row r="15" spans="1:20" s="15" customFormat="1" ht="99.75" x14ac:dyDescent="0.2">
      <c r="A15" s="22">
        <f t="shared" si="0"/>
        <v>6</v>
      </c>
      <c r="B15" s="10">
        <v>155990</v>
      </c>
      <c r="C15" s="52" t="s">
        <v>129</v>
      </c>
      <c r="D15" s="284" t="s">
        <v>124</v>
      </c>
      <c r="E15" s="302">
        <v>1785770</v>
      </c>
      <c r="F15" s="53">
        <v>0</v>
      </c>
      <c r="G15" s="303">
        <v>0</v>
      </c>
      <c r="H15" s="353">
        <v>903</v>
      </c>
      <c r="I15" s="13">
        <v>503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239">
        <f t="shared" si="1"/>
        <v>0</v>
      </c>
      <c r="T15" s="48"/>
    </row>
    <row r="16" spans="1:20" s="15" customFormat="1" ht="57" x14ac:dyDescent="0.2">
      <c r="A16" s="22">
        <f>A15+1</f>
        <v>7</v>
      </c>
      <c r="B16" s="10">
        <v>155992</v>
      </c>
      <c r="C16" s="52" t="s">
        <v>130</v>
      </c>
      <c r="D16" s="284" t="s">
        <v>124</v>
      </c>
      <c r="E16" s="302">
        <v>484498</v>
      </c>
      <c r="F16" s="53">
        <v>484498</v>
      </c>
      <c r="G16" s="303">
        <v>0</v>
      </c>
      <c r="H16" s="353">
        <v>522</v>
      </c>
      <c r="I16" s="13">
        <v>138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239">
        <f t="shared" si="1"/>
        <v>0</v>
      </c>
      <c r="T16" s="48"/>
    </row>
    <row r="17" spans="1:20" s="15" customFormat="1" ht="43.5" thickBot="1" x14ac:dyDescent="0.25">
      <c r="A17" s="22">
        <v>8</v>
      </c>
      <c r="B17" s="10">
        <v>16730</v>
      </c>
      <c r="C17" s="52" t="s">
        <v>385</v>
      </c>
      <c r="D17" s="284" t="s">
        <v>124</v>
      </c>
      <c r="E17" s="302">
        <v>0</v>
      </c>
      <c r="F17" s="53">
        <v>291312</v>
      </c>
      <c r="G17" s="303">
        <v>0</v>
      </c>
      <c r="H17" s="356">
        <v>1000</v>
      </c>
      <c r="I17" s="23">
        <v>1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239">
        <f t="shared" si="1"/>
        <v>0</v>
      </c>
      <c r="T17" s="48"/>
    </row>
    <row r="18" spans="1:20" s="17" customFormat="1" ht="15.75" thickBot="1" x14ac:dyDescent="0.3">
      <c r="A18" s="278"/>
      <c r="B18" s="227"/>
      <c r="C18" s="222"/>
      <c r="D18" s="286"/>
      <c r="E18" s="306">
        <f t="shared" ref="E18:P18" si="2">SUM(E10:E17)</f>
        <v>3810330</v>
      </c>
      <c r="F18" s="275">
        <f>SUM(F10:F17)</f>
        <v>2223499</v>
      </c>
      <c r="G18" s="307">
        <f t="shared" si="2"/>
        <v>0</v>
      </c>
      <c r="H18" s="16"/>
      <c r="I18" s="357"/>
      <c r="J18" s="264"/>
      <c r="K18" s="264"/>
      <c r="L18" s="264"/>
      <c r="M18" s="264"/>
      <c r="N18" s="264"/>
      <c r="O18" s="264"/>
      <c r="P18" s="264"/>
      <c r="Q18" s="264"/>
      <c r="R18" s="264"/>
      <c r="S18" s="239"/>
      <c r="T18" s="48"/>
    </row>
    <row r="19" spans="1:20" s="15" customFormat="1" x14ac:dyDescent="0.25">
      <c r="A19" s="278" t="s">
        <v>132</v>
      </c>
      <c r="B19" s="221"/>
      <c r="C19" s="10"/>
      <c r="D19" s="287"/>
      <c r="E19" s="280"/>
      <c r="F19" s="221"/>
      <c r="G19" s="279"/>
      <c r="H19" s="132"/>
      <c r="I19" s="358"/>
      <c r="J19" s="263"/>
      <c r="K19" s="263"/>
      <c r="L19" s="263"/>
      <c r="M19" s="54"/>
      <c r="N19" s="54"/>
      <c r="O19" s="54"/>
      <c r="P19" s="54"/>
      <c r="Q19" s="54"/>
      <c r="R19" s="54"/>
      <c r="S19" s="267"/>
      <c r="T19" s="48"/>
    </row>
    <row r="20" spans="1:20" s="15" customFormat="1" ht="71.25" x14ac:dyDescent="0.2">
      <c r="A20" s="22">
        <v>9</v>
      </c>
      <c r="B20" s="10">
        <v>131336</v>
      </c>
      <c r="C20" s="52" t="s">
        <v>133</v>
      </c>
      <c r="D20" s="284" t="s">
        <v>124</v>
      </c>
      <c r="E20" s="302">
        <v>1990759</v>
      </c>
      <c r="F20" s="53">
        <v>490759</v>
      </c>
      <c r="G20" s="303">
        <v>0</v>
      </c>
      <c r="H20" s="353">
        <v>539</v>
      </c>
      <c r="I20" s="13">
        <v>569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239">
        <f>+J20+K20+L20+M20+N20+O20+P20+Q20+R20</f>
        <v>0</v>
      </c>
      <c r="T20" s="48"/>
    </row>
    <row r="21" spans="1:20" s="15" customFormat="1" ht="42.75" x14ac:dyDescent="0.2">
      <c r="A21" s="22">
        <v>10</v>
      </c>
      <c r="B21" s="10">
        <v>131352</v>
      </c>
      <c r="C21" s="52" t="s">
        <v>134</v>
      </c>
      <c r="D21" s="284" t="s">
        <v>124</v>
      </c>
      <c r="E21" s="302">
        <v>1665322</v>
      </c>
      <c r="F21" s="53">
        <v>0</v>
      </c>
      <c r="G21" s="303">
        <v>0</v>
      </c>
      <c r="H21" s="353">
        <v>476</v>
      </c>
      <c r="I21" s="13">
        <v>476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239">
        <f t="shared" ref="S21:S51" si="3">+J21+K21+L21+M21+N21+O21+P21+Q21+R21</f>
        <v>0</v>
      </c>
      <c r="T21" s="48"/>
    </row>
    <row r="22" spans="1:20" s="15" customFormat="1" ht="85.5" x14ac:dyDescent="0.2">
      <c r="A22" s="22">
        <v>11</v>
      </c>
      <c r="B22" s="10">
        <v>131358</v>
      </c>
      <c r="C22" s="52" t="s">
        <v>135</v>
      </c>
      <c r="D22" s="284" t="s">
        <v>124</v>
      </c>
      <c r="E22" s="302">
        <v>1305036</v>
      </c>
      <c r="F22" s="53">
        <v>0</v>
      </c>
      <c r="G22" s="303">
        <v>0</v>
      </c>
      <c r="H22" s="353">
        <v>373</v>
      </c>
      <c r="I22" s="13">
        <v>373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239">
        <f t="shared" si="3"/>
        <v>0</v>
      </c>
      <c r="T22" s="48"/>
    </row>
    <row r="23" spans="1:20" s="15" customFormat="1" ht="57" x14ac:dyDescent="0.2">
      <c r="A23" s="22">
        <v>12</v>
      </c>
      <c r="B23" s="10">
        <v>131640</v>
      </c>
      <c r="C23" s="52" t="s">
        <v>136</v>
      </c>
      <c r="D23" s="284" t="s">
        <v>124</v>
      </c>
      <c r="E23" s="302">
        <v>1192760</v>
      </c>
      <c r="F23" s="53">
        <v>0</v>
      </c>
      <c r="G23" s="303">
        <v>0</v>
      </c>
      <c r="H23" s="353">
        <v>359</v>
      </c>
      <c r="I23" s="13">
        <v>340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239">
        <f t="shared" si="3"/>
        <v>0</v>
      </c>
      <c r="T23" s="48"/>
    </row>
    <row r="24" spans="1:20" s="15" customFormat="1" ht="71.25" x14ac:dyDescent="0.2">
      <c r="A24" s="22">
        <v>13</v>
      </c>
      <c r="B24" s="10">
        <v>131641</v>
      </c>
      <c r="C24" s="52" t="s">
        <v>137</v>
      </c>
      <c r="D24" s="284" t="s">
        <v>124</v>
      </c>
      <c r="E24" s="302">
        <v>845882</v>
      </c>
      <c r="F24" s="53">
        <v>845882</v>
      </c>
      <c r="G24" s="303">
        <v>0</v>
      </c>
      <c r="H24" s="353">
        <v>255</v>
      </c>
      <c r="I24" s="13">
        <v>255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239">
        <f t="shared" si="3"/>
        <v>0</v>
      </c>
      <c r="T24" s="48"/>
    </row>
    <row r="25" spans="1:20" s="15" customFormat="1" ht="57" x14ac:dyDescent="0.2">
      <c r="A25" s="22">
        <v>14</v>
      </c>
      <c r="B25" s="10">
        <v>131643</v>
      </c>
      <c r="C25" s="52" t="s">
        <v>138</v>
      </c>
      <c r="D25" s="284" t="s">
        <v>124</v>
      </c>
      <c r="E25" s="302">
        <v>1957522</v>
      </c>
      <c r="F25" s="53">
        <v>0</v>
      </c>
      <c r="G25" s="303">
        <v>0</v>
      </c>
      <c r="H25" s="353">
        <v>589</v>
      </c>
      <c r="I25" s="13">
        <v>559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239">
        <f t="shared" si="3"/>
        <v>0</v>
      </c>
      <c r="T25" s="48"/>
    </row>
    <row r="26" spans="1:20" s="15" customFormat="1" ht="71.25" x14ac:dyDescent="0.2">
      <c r="A26" s="22">
        <f t="shared" ref="A26:A70" si="4">A25+1</f>
        <v>15</v>
      </c>
      <c r="B26" s="10">
        <v>131645</v>
      </c>
      <c r="C26" s="52" t="s">
        <v>139</v>
      </c>
      <c r="D26" s="284" t="s">
        <v>124</v>
      </c>
      <c r="E26" s="302">
        <v>2748135</v>
      </c>
      <c r="F26" s="53">
        <v>748135</v>
      </c>
      <c r="G26" s="303">
        <v>0</v>
      </c>
      <c r="H26" s="353">
        <v>828</v>
      </c>
      <c r="I26" s="13">
        <v>828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239">
        <f t="shared" si="3"/>
        <v>0</v>
      </c>
      <c r="T26" s="48"/>
    </row>
    <row r="27" spans="1:20" s="15" customFormat="1" ht="57" x14ac:dyDescent="0.2">
      <c r="A27" s="22">
        <f t="shared" si="4"/>
        <v>16</v>
      </c>
      <c r="B27" s="10">
        <v>131646</v>
      </c>
      <c r="C27" s="52" t="s">
        <v>140</v>
      </c>
      <c r="D27" s="284" t="s">
        <v>124</v>
      </c>
      <c r="E27" s="302">
        <v>381923</v>
      </c>
      <c r="F27" s="53">
        <v>381923</v>
      </c>
      <c r="G27" s="303">
        <v>0</v>
      </c>
      <c r="H27" s="353">
        <v>207</v>
      </c>
      <c r="I27" s="13">
        <v>109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239">
        <f t="shared" si="3"/>
        <v>0</v>
      </c>
      <c r="T27" s="48"/>
    </row>
    <row r="28" spans="1:20" s="15" customFormat="1" ht="71.25" x14ac:dyDescent="0.2">
      <c r="A28" s="22">
        <f t="shared" si="4"/>
        <v>17</v>
      </c>
      <c r="B28" s="10">
        <v>131648</v>
      </c>
      <c r="C28" s="52" t="s">
        <v>141</v>
      </c>
      <c r="D28" s="284" t="s">
        <v>124</v>
      </c>
      <c r="E28" s="302">
        <v>14073857</v>
      </c>
      <c r="F28" s="53">
        <v>0</v>
      </c>
      <c r="G28" s="303">
        <v>0</v>
      </c>
      <c r="H28" s="353">
        <v>4021</v>
      </c>
      <c r="I28" s="13">
        <v>2021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239">
        <f t="shared" si="3"/>
        <v>0</v>
      </c>
      <c r="T28" s="48"/>
    </row>
    <row r="29" spans="1:20" s="15" customFormat="1" ht="85.5" x14ac:dyDescent="0.2">
      <c r="A29" s="22">
        <f t="shared" si="4"/>
        <v>18</v>
      </c>
      <c r="B29" s="10">
        <v>131662</v>
      </c>
      <c r="C29" s="52" t="s">
        <v>142</v>
      </c>
      <c r="D29" s="284" t="s">
        <v>124</v>
      </c>
      <c r="E29" s="302">
        <v>2851584</v>
      </c>
      <c r="F29" s="53">
        <v>0</v>
      </c>
      <c r="G29" s="303">
        <v>0</v>
      </c>
      <c r="H29" s="353">
        <v>815</v>
      </c>
      <c r="I29" s="13">
        <v>814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239">
        <f t="shared" si="3"/>
        <v>0</v>
      </c>
      <c r="T29" s="48"/>
    </row>
    <row r="30" spans="1:20" s="15" customFormat="1" ht="57" x14ac:dyDescent="0.2">
      <c r="A30" s="22">
        <f t="shared" si="4"/>
        <v>19</v>
      </c>
      <c r="B30" s="10">
        <v>131673</v>
      </c>
      <c r="C30" s="52" t="s">
        <v>143</v>
      </c>
      <c r="D30" s="284" t="s">
        <v>124</v>
      </c>
      <c r="E30" s="302">
        <v>947602</v>
      </c>
      <c r="F30" s="53">
        <v>947602</v>
      </c>
      <c r="G30" s="303">
        <v>0</v>
      </c>
      <c r="H30" s="353">
        <v>270</v>
      </c>
      <c r="I30" s="13">
        <v>270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239">
        <f t="shared" si="3"/>
        <v>0</v>
      </c>
      <c r="T30" s="48"/>
    </row>
    <row r="31" spans="1:20" s="15" customFormat="1" ht="57" x14ac:dyDescent="0.2">
      <c r="A31" s="22">
        <f t="shared" si="4"/>
        <v>20</v>
      </c>
      <c r="B31" s="10">
        <v>131677</v>
      </c>
      <c r="C31" s="52" t="s">
        <v>144</v>
      </c>
      <c r="D31" s="284" t="s">
        <v>124</v>
      </c>
      <c r="E31" s="302">
        <v>1385292</v>
      </c>
      <c r="F31" s="53">
        <v>0</v>
      </c>
      <c r="G31" s="303">
        <v>0</v>
      </c>
      <c r="H31" s="353">
        <v>388</v>
      </c>
      <c r="I31" s="13">
        <v>388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239">
        <f t="shared" si="3"/>
        <v>0</v>
      </c>
      <c r="T31" s="48"/>
    </row>
    <row r="32" spans="1:20" s="15" customFormat="1" ht="57" x14ac:dyDescent="0.2">
      <c r="A32" s="22">
        <f t="shared" si="4"/>
        <v>21</v>
      </c>
      <c r="B32" s="10">
        <v>131678</v>
      </c>
      <c r="C32" s="52" t="s">
        <v>145</v>
      </c>
      <c r="D32" s="284" t="s">
        <v>124</v>
      </c>
      <c r="E32" s="302">
        <v>1030219</v>
      </c>
      <c r="F32" s="53">
        <v>0</v>
      </c>
      <c r="G32" s="303">
        <v>0</v>
      </c>
      <c r="H32" s="353">
        <v>429</v>
      </c>
      <c r="I32" s="13">
        <v>294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239">
        <f t="shared" si="3"/>
        <v>0</v>
      </c>
      <c r="T32" s="48"/>
    </row>
    <row r="33" spans="1:20" s="15" customFormat="1" ht="71.25" x14ac:dyDescent="0.2">
      <c r="A33" s="22">
        <f t="shared" si="4"/>
        <v>22</v>
      </c>
      <c r="B33" s="10">
        <v>131702</v>
      </c>
      <c r="C33" s="52" t="s">
        <v>146</v>
      </c>
      <c r="D33" s="284" t="s">
        <v>124</v>
      </c>
      <c r="E33" s="302">
        <v>1000000</v>
      </c>
      <c r="F33" s="53">
        <v>0</v>
      </c>
      <c r="G33" s="303">
        <v>0</v>
      </c>
      <c r="H33" s="353">
        <v>367</v>
      </c>
      <c r="I33" s="13">
        <v>367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239">
        <f t="shared" si="3"/>
        <v>0</v>
      </c>
      <c r="T33" s="48"/>
    </row>
    <row r="34" spans="1:20" s="15" customFormat="1" ht="42.75" x14ac:dyDescent="0.2">
      <c r="A34" s="22">
        <f t="shared" si="4"/>
        <v>23</v>
      </c>
      <c r="B34" s="10">
        <v>132570</v>
      </c>
      <c r="C34" s="52" t="s">
        <v>147</v>
      </c>
      <c r="D34" s="284" t="s">
        <v>124</v>
      </c>
      <c r="E34" s="302">
        <v>947602</v>
      </c>
      <c r="F34" s="53">
        <v>947602</v>
      </c>
      <c r="G34" s="303">
        <v>0</v>
      </c>
      <c r="H34" s="353">
        <v>540</v>
      </c>
      <c r="I34" s="13">
        <v>271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239">
        <f t="shared" si="3"/>
        <v>0</v>
      </c>
      <c r="T34" s="48"/>
    </row>
    <row r="35" spans="1:20" s="15" customFormat="1" ht="71.25" x14ac:dyDescent="0.2">
      <c r="A35" s="22">
        <f t="shared" si="4"/>
        <v>24</v>
      </c>
      <c r="B35" s="10">
        <v>132571</v>
      </c>
      <c r="C35" s="52" t="s">
        <v>148</v>
      </c>
      <c r="D35" s="284" t="s">
        <v>124</v>
      </c>
      <c r="E35" s="302">
        <v>372387</v>
      </c>
      <c r="F35" s="53">
        <v>372387</v>
      </c>
      <c r="G35" s="303">
        <v>0</v>
      </c>
      <c r="H35" s="353">
        <v>188</v>
      </c>
      <c r="I35" s="13">
        <v>188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239">
        <f t="shared" si="3"/>
        <v>0</v>
      </c>
      <c r="T35" s="48"/>
    </row>
    <row r="36" spans="1:20" s="15" customFormat="1" ht="71.25" x14ac:dyDescent="0.2">
      <c r="A36" s="22">
        <f t="shared" si="4"/>
        <v>25</v>
      </c>
      <c r="B36" s="10">
        <v>132573</v>
      </c>
      <c r="C36" s="52" t="s">
        <v>149</v>
      </c>
      <c r="D36" s="284" t="s">
        <v>124</v>
      </c>
      <c r="E36" s="302">
        <v>491144</v>
      </c>
      <c r="F36" s="53">
        <v>491144</v>
      </c>
      <c r="G36" s="303">
        <v>0</v>
      </c>
      <c r="H36" s="353">
        <v>232</v>
      </c>
      <c r="I36" s="13">
        <v>232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239">
        <f t="shared" si="3"/>
        <v>0</v>
      </c>
      <c r="T36" s="48"/>
    </row>
    <row r="37" spans="1:20" s="15" customFormat="1" ht="71.25" x14ac:dyDescent="0.2">
      <c r="A37" s="22">
        <f t="shared" si="4"/>
        <v>26</v>
      </c>
      <c r="B37" s="10">
        <v>132574</v>
      </c>
      <c r="C37" s="52" t="s">
        <v>150</v>
      </c>
      <c r="D37" s="284" t="s">
        <v>124</v>
      </c>
      <c r="E37" s="302">
        <v>367209</v>
      </c>
      <c r="F37" s="53">
        <v>367209</v>
      </c>
      <c r="G37" s="303">
        <v>0</v>
      </c>
      <c r="H37" s="353">
        <v>182</v>
      </c>
      <c r="I37" s="13">
        <v>105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239">
        <f t="shared" si="3"/>
        <v>0</v>
      </c>
      <c r="T37" s="48"/>
    </row>
    <row r="38" spans="1:20" s="15" customFormat="1" ht="85.5" x14ac:dyDescent="0.2">
      <c r="A38" s="22">
        <f t="shared" si="4"/>
        <v>27</v>
      </c>
      <c r="B38" s="10">
        <v>132576</v>
      </c>
      <c r="C38" s="52" t="s">
        <v>151</v>
      </c>
      <c r="D38" s="284" t="s">
        <v>124</v>
      </c>
      <c r="E38" s="302">
        <v>986318</v>
      </c>
      <c r="F38" s="53">
        <v>0</v>
      </c>
      <c r="G38" s="303">
        <v>0</v>
      </c>
      <c r="H38" s="353">
        <v>282</v>
      </c>
      <c r="I38" s="13">
        <v>282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239">
        <f t="shared" si="3"/>
        <v>0</v>
      </c>
      <c r="T38" s="48"/>
    </row>
    <row r="39" spans="1:20" s="15" customFormat="1" ht="71.25" x14ac:dyDescent="0.2">
      <c r="A39" s="22">
        <f t="shared" si="4"/>
        <v>28</v>
      </c>
      <c r="B39" s="10">
        <v>132577</v>
      </c>
      <c r="C39" s="52" t="s">
        <v>152</v>
      </c>
      <c r="D39" s="284" t="s">
        <v>124</v>
      </c>
      <c r="E39" s="302">
        <v>517130</v>
      </c>
      <c r="F39" s="53">
        <v>517130</v>
      </c>
      <c r="G39" s="303">
        <v>0</v>
      </c>
      <c r="H39" s="353">
        <v>147</v>
      </c>
      <c r="I39" s="13">
        <v>147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239">
        <f t="shared" si="3"/>
        <v>0</v>
      </c>
      <c r="T39" s="48"/>
    </row>
    <row r="40" spans="1:20" s="15" customFormat="1" ht="71.25" x14ac:dyDescent="0.2">
      <c r="A40" s="22">
        <f t="shared" si="4"/>
        <v>29</v>
      </c>
      <c r="B40" s="10">
        <v>132578</v>
      </c>
      <c r="C40" s="52" t="s">
        <v>153</v>
      </c>
      <c r="D40" s="284" t="s">
        <v>124</v>
      </c>
      <c r="E40" s="302">
        <v>693493</v>
      </c>
      <c r="F40" s="53">
        <v>693493</v>
      </c>
      <c r="G40" s="303">
        <v>0</v>
      </c>
      <c r="H40" s="353">
        <v>354</v>
      </c>
      <c r="I40" s="13">
        <v>354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239">
        <f t="shared" si="3"/>
        <v>0</v>
      </c>
      <c r="T40" s="48"/>
    </row>
    <row r="41" spans="1:20" s="15" customFormat="1" ht="57" x14ac:dyDescent="0.2">
      <c r="A41" s="22">
        <f t="shared" si="4"/>
        <v>30</v>
      </c>
      <c r="B41" s="10">
        <v>132695</v>
      </c>
      <c r="C41" s="52" t="s">
        <v>154</v>
      </c>
      <c r="D41" s="284" t="s">
        <v>124</v>
      </c>
      <c r="E41" s="302">
        <v>1047384</v>
      </c>
      <c r="F41" s="53">
        <v>0</v>
      </c>
      <c r="G41" s="303">
        <v>0</v>
      </c>
      <c r="H41" s="353">
        <v>299</v>
      </c>
      <c r="I41" s="13">
        <v>299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239">
        <f t="shared" si="3"/>
        <v>0</v>
      </c>
      <c r="T41" s="48"/>
    </row>
    <row r="42" spans="1:20" s="15" customFormat="1" ht="71.25" x14ac:dyDescent="0.2">
      <c r="A42" s="22">
        <f t="shared" si="4"/>
        <v>31</v>
      </c>
      <c r="B42" s="10">
        <v>132711</v>
      </c>
      <c r="C42" s="52" t="s">
        <v>155</v>
      </c>
      <c r="D42" s="284" t="s">
        <v>124</v>
      </c>
      <c r="E42" s="302">
        <v>623598</v>
      </c>
      <c r="F42" s="53">
        <v>623598</v>
      </c>
      <c r="G42" s="303">
        <v>0</v>
      </c>
      <c r="H42" s="353">
        <v>206</v>
      </c>
      <c r="I42" s="13">
        <v>206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239">
        <f t="shared" si="3"/>
        <v>0</v>
      </c>
      <c r="T42" s="48"/>
    </row>
    <row r="43" spans="1:20" s="15" customFormat="1" ht="57" x14ac:dyDescent="0.2">
      <c r="A43" s="22">
        <f t="shared" si="4"/>
        <v>32</v>
      </c>
      <c r="B43" s="10">
        <v>132715</v>
      </c>
      <c r="C43" s="52" t="s">
        <v>156</v>
      </c>
      <c r="D43" s="284" t="s">
        <v>124</v>
      </c>
      <c r="E43" s="302">
        <v>2038679</v>
      </c>
      <c r="F43" s="53">
        <v>0</v>
      </c>
      <c r="G43" s="303">
        <v>0</v>
      </c>
      <c r="H43" s="353">
        <v>582</v>
      </c>
      <c r="I43" s="13">
        <v>582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239">
        <f t="shared" si="3"/>
        <v>0</v>
      </c>
      <c r="T43" s="48"/>
    </row>
    <row r="44" spans="1:20" s="15" customFormat="1" ht="42.75" x14ac:dyDescent="0.2">
      <c r="A44" s="22">
        <f t="shared" si="4"/>
        <v>33</v>
      </c>
      <c r="B44" s="10">
        <v>132781</v>
      </c>
      <c r="C44" s="52" t="s">
        <v>157</v>
      </c>
      <c r="D44" s="284" t="s">
        <v>124</v>
      </c>
      <c r="E44" s="302">
        <v>745085</v>
      </c>
      <c r="F44" s="53">
        <v>745085</v>
      </c>
      <c r="G44" s="303">
        <v>0</v>
      </c>
      <c r="H44" s="353">
        <v>213</v>
      </c>
      <c r="I44" s="13">
        <v>213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239">
        <f t="shared" si="3"/>
        <v>0</v>
      </c>
      <c r="T44" s="48"/>
    </row>
    <row r="45" spans="1:20" s="15" customFormat="1" ht="71.25" x14ac:dyDescent="0.2">
      <c r="A45" s="22">
        <f t="shared" si="4"/>
        <v>34</v>
      </c>
      <c r="B45" s="10">
        <v>132819</v>
      </c>
      <c r="C45" s="52" t="s">
        <v>158</v>
      </c>
      <c r="D45" s="284" t="s">
        <v>124</v>
      </c>
      <c r="E45" s="302">
        <v>1058207</v>
      </c>
      <c r="F45" s="53">
        <v>0</v>
      </c>
      <c r="G45" s="303">
        <v>0</v>
      </c>
      <c r="H45" s="353">
        <v>301</v>
      </c>
      <c r="I45" s="13">
        <v>301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239">
        <f t="shared" si="3"/>
        <v>0</v>
      </c>
      <c r="T45" s="48"/>
    </row>
    <row r="46" spans="1:20" s="15" customFormat="1" ht="71.25" x14ac:dyDescent="0.2">
      <c r="A46" s="22">
        <f t="shared" si="4"/>
        <v>35</v>
      </c>
      <c r="B46" s="10">
        <v>132820</v>
      </c>
      <c r="C46" s="52" t="s">
        <v>159</v>
      </c>
      <c r="D46" s="284" t="s">
        <v>124</v>
      </c>
      <c r="E46" s="302">
        <v>2209122</v>
      </c>
      <c r="F46" s="53">
        <v>0</v>
      </c>
      <c r="G46" s="303">
        <v>0</v>
      </c>
      <c r="H46" s="353">
        <v>51</v>
      </c>
      <c r="I46" s="13">
        <v>40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239">
        <f t="shared" si="3"/>
        <v>0</v>
      </c>
      <c r="T46" s="48"/>
    </row>
    <row r="47" spans="1:20" s="15" customFormat="1" ht="71.25" x14ac:dyDescent="0.2">
      <c r="A47" s="22">
        <f t="shared" si="4"/>
        <v>36</v>
      </c>
      <c r="B47" s="10">
        <v>132828</v>
      </c>
      <c r="C47" s="52" t="s">
        <v>160</v>
      </c>
      <c r="D47" s="284" t="s">
        <v>124</v>
      </c>
      <c r="E47" s="302">
        <v>139817</v>
      </c>
      <c r="F47" s="53">
        <v>59050</v>
      </c>
      <c r="G47" s="303">
        <v>0</v>
      </c>
      <c r="H47" s="353">
        <v>51</v>
      </c>
      <c r="I47" s="13">
        <v>40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239">
        <f t="shared" si="3"/>
        <v>0</v>
      </c>
      <c r="T47" s="48"/>
    </row>
    <row r="48" spans="1:20" s="15" customFormat="1" ht="57" x14ac:dyDescent="0.2">
      <c r="A48" s="22">
        <f t="shared" si="4"/>
        <v>37</v>
      </c>
      <c r="B48" s="10">
        <v>132830</v>
      </c>
      <c r="C48" s="52" t="s">
        <v>161</v>
      </c>
      <c r="D48" s="284" t="s">
        <v>124</v>
      </c>
      <c r="E48" s="302">
        <v>259840</v>
      </c>
      <c r="F48" s="53">
        <v>259840</v>
      </c>
      <c r="G48" s="303">
        <v>0</v>
      </c>
      <c r="H48" s="353">
        <v>74</v>
      </c>
      <c r="I48" s="13">
        <v>74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239">
        <f t="shared" si="3"/>
        <v>0</v>
      </c>
      <c r="T48" s="48"/>
    </row>
    <row r="49" spans="1:20" s="15" customFormat="1" ht="85.5" x14ac:dyDescent="0.2">
      <c r="A49" s="22">
        <f t="shared" si="4"/>
        <v>38</v>
      </c>
      <c r="B49" s="10">
        <v>133274</v>
      </c>
      <c r="C49" s="52" t="s">
        <v>162</v>
      </c>
      <c r="D49" s="284" t="s">
        <v>124</v>
      </c>
      <c r="E49" s="302">
        <v>769464</v>
      </c>
      <c r="F49" s="53">
        <v>769464</v>
      </c>
      <c r="G49" s="303">
        <v>0</v>
      </c>
      <c r="H49" s="353">
        <v>218</v>
      </c>
      <c r="I49" s="13">
        <v>218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239">
        <f t="shared" si="3"/>
        <v>0</v>
      </c>
      <c r="T49" s="48"/>
    </row>
    <row r="50" spans="1:20" s="15" customFormat="1" ht="57" x14ac:dyDescent="0.2">
      <c r="A50" s="22">
        <f t="shared" si="4"/>
        <v>39</v>
      </c>
      <c r="B50" s="10">
        <v>133275</v>
      </c>
      <c r="C50" s="52" t="s">
        <v>163</v>
      </c>
      <c r="D50" s="284" t="s">
        <v>124</v>
      </c>
      <c r="E50" s="302">
        <v>986318</v>
      </c>
      <c r="F50" s="53">
        <v>986318</v>
      </c>
      <c r="G50" s="303">
        <v>0</v>
      </c>
      <c r="H50" s="353">
        <v>281</v>
      </c>
      <c r="I50" s="13">
        <v>281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239">
        <f t="shared" si="3"/>
        <v>0</v>
      </c>
      <c r="T50" s="48"/>
    </row>
    <row r="51" spans="1:20" s="15" customFormat="1" ht="85.5" x14ac:dyDescent="0.2">
      <c r="A51" s="22">
        <f t="shared" si="4"/>
        <v>40</v>
      </c>
      <c r="B51" s="10">
        <v>133277</v>
      </c>
      <c r="C51" s="52" t="s">
        <v>164</v>
      </c>
      <c r="D51" s="284" t="s">
        <v>124</v>
      </c>
      <c r="E51" s="302">
        <v>1062353</v>
      </c>
      <c r="F51" s="53">
        <v>0</v>
      </c>
      <c r="G51" s="303">
        <v>0</v>
      </c>
      <c r="H51" s="353">
        <v>301</v>
      </c>
      <c r="I51" s="13">
        <v>301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239">
        <f t="shared" si="3"/>
        <v>0</v>
      </c>
      <c r="T51" s="48"/>
    </row>
    <row r="52" spans="1:20" s="15" customFormat="1" ht="57" x14ac:dyDescent="0.2">
      <c r="A52" s="22">
        <f t="shared" si="4"/>
        <v>41</v>
      </c>
      <c r="B52" s="10">
        <v>133278</v>
      </c>
      <c r="C52" s="52" t="s">
        <v>165</v>
      </c>
      <c r="D52" s="284" t="s">
        <v>124</v>
      </c>
      <c r="E52" s="302">
        <v>472035</v>
      </c>
      <c r="F52" s="53">
        <v>472035</v>
      </c>
      <c r="G52" s="303">
        <v>0</v>
      </c>
      <c r="H52" s="353">
        <v>134</v>
      </c>
      <c r="I52" s="13">
        <v>134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267"/>
      <c r="T52" s="48"/>
    </row>
    <row r="53" spans="1:20" s="15" customFormat="1" ht="71.25" x14ac:dyDescent="0.2">
      <c r="A53" s="22">
        <f t="shared" si="4"/>
        <v>42</v>
      </c>
      <c r="B53" s="10">
        <v>133279</v>
      </c>
      <c r="C53" s="52" t="s">
        <v>166</v>
      </c>
      <c r="D53" s="284" t="s">
        <v>124</v>
      </c>
      <c r="E53" s="302">
        <v>579417</v>
      </c>
      <c r="F53" s="53">
        <v>579417</v>
      </c>
      <c r="G53" s="303">
        <v>0</v>
      </c>
      <c r="H53" s="353">
        <v>166</v>
      </c>
      <c r="I53" s="13">
        <v>166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239">
        <f t="shared" ref="S53:S69" si="5">+J53+K53+L53+M53+N53+O53+P53+Q53+R53</f>
        <v>0</v>
      </c>
      <c r="T53" s="48"/>
    </row>
    <row r="54" spans="1:20" s="15" customFormat="1" ht="85.5" x14ac:dyDescent="0.2">
      <c r="A54" s="22">
        <f t="shared" si="4"/>
        <v>43</v>
      </c>
      <c r="B54" s="10">
        <v>133368</v>
      </c>
      <c r="C54" s="52" t="s">
        <v>167</v>
      </c>
      <c r="D54" s="284" t="s">
        <v>124</v>
      </c>
      <c r="E54" s="302">
        <v>322199</v>
      </c>
      <c r="F54" s="53">
        <v>12747</v>
      </c>
      <c r="G54" s="303">
        <v>0</v>
      </c>
      <c r="H54" s="353">
        <v>191</v>
      </c>
      <c r="I54" s="13">
        <v>191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239">
        <f t="shared" si="5"/>
        <v>0</v>
      </c>
      <c r="T54" s="48"/>
    </row>
    <row r="55" spans="1:20" s="15" customFormat="1" ht="57" x14ac:dyDescent="0.2">
      <c r="A55" s="22">
        <f t="shared" si="4"/>
        <v>44</v>
      </c>
      <c r="B55" s="10">
        <v>133369</v>
      </c>
      <c r="C55" s="52" t="s">
        <v>168</v>
      </c>
      <c r="D55" s="284" t="s">
        <v>124</v>
      </c>
      <c r="E55" s="302">
        <v>628324</v>
      </c>
      <c r="F55" s="53">
        <v>628324</v>
      </c>
      <c r="G55" s="303">
        <v>0</v>
      </c>
      <c r="H55" s="353">
        <v>343</v>
      </c>
      <c r="I55" s="13">
        <v>343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239">
        <f t="shared" si="5"/>
        <v>0</v>
      </c>
      <c r="T55" s="48"/>
    </row>
    <row r="56" spans="1:20" s="15" customFormat="1" ht="71.25" x14ac:dyDescent="0.2">
      <c r="A56" s="22">
        <f t="shared" si="4"/>
        <v>45</v>
      </c>
      <c r="B56" s="10">
        <v>133372</v>
      </c>
      <c r="C56" s="52" t="s">
        <v>169</v>
      </c>
      <c r="D56" s="284" t="s">
        <v>124</v>
      </c>
      <c r="E56" s="302">
        <v>799607</v>
      </c>
      <c r="F56" s="53">
        <v>799607</v>
      </c>
      <c r="G56" s="303">
        <v>0</v>
      </c>
      <c r="H56" s="353">
        <v>483</v>
      </c>
      <c r="I56" s="13">
        <v>483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239">
        <f t="shared" si="5"/>
        <v>0</v>
      </c>
      <c r="T56" s="48"/>
    </row>
    <row r="57" spans="1:20" s="15" customFormat="1" ht="57" x14ac:dyDescent="0.2">
      <c r="A57" s="22">
        <f t="shared" si="4"/>
        <v>46</v>
      </c>
      <c r="B57" s="10">
        <v>133661</v>
      </c>
      <c r="C57" s="52" t="s">
        <v>170</v>
      </c>
      <c r="D57" s="284" t="s">
        <v>124</v>
      </c>
      <c r="E57" s="302">
        <v>1248022</v>
      </c>
      <c r="F57" s="53">
        <v>0</v>
      </c>
      <c r="G57" s="303">
        <v>0</v>
      </c>
      <c r="H57" s="353">
        <v>635</v>
      </c>
      <c r="I57" s="13">
        <v>571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239">
        <f t="shared" si="5"/>
        <v>0</v>
      </c>
      <c r="T57" s="48"/>
    </row>
    <row r="58" spans="1:20" s="15" customFormat="1" ht="42.75" x14ac:dyDescent="0.2">
      <c r="A58" s="22">
        <f t="shared" si="4"/>
        <v>47</v>
      </c>
      <c r="B58" s="10">
        <v>133662</v>
      </c>
      <c r="C58" s="52" t="s">
        <v>171</v>
      </c>
      <c r="D58" s="284" t="s">
        <v>124</v>
      </c>
      <c r="E58" s="302">
        <v>467711</v>
      </c>
      <c r="F58" s="53">
        <v>467711</v>
      </c>
      <c r="G58" s="303">
        <v>0</v>
      </c>
      <c r="H58" s="353">
        <v>219</v>
      </c>
      <c r="I58" s="13">
        <v>219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239">
        <f t="shared" si="5"/>
        <v>0</v>
      </c>
      <c r="T58" s="48"/>
    </row>
    <row r="59" spans="1:20" s="15" customFormat="1" ht="42.75" x14ac:dyDescent="0.2">
      <c r="A59" s="22">
        <f t="shared" si="4"/>
        <v>48</v>
      </c>
      <c r="B59" s="10">
        <v>133665</v>
      </c>
      <c r="C59" s="52" t="s">
        <v>172</v>
      </c>
      <c r="D59" s="284" t="s">
        <v>124</v>
      </c>
      <c r="E59" s="302">
        <v>487318</v>
      </c>
      <c r="F59" s="53">
        <v>487318</v>
      </c>
      <c r="G59" s="303">
        <v>0</v>
      </c>
      <c r="H59" s="353">
        <v>139</v>
      </c>
      <c r="I59" s="13">
        <v>139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239">
        <f t="shared" si="5"/>
        <v>0</v>
      </c>
      <c r="T59" s="48"/>
    </row>
    <row r="60" spans="1:20" s="15" customFormat="1" ht="57" x14ac:dyDescent="0.2">
      <c r="A60" s="22">
        <f t="shared" si="4"/>
        <v>49</v>
      </c>
      <c r="B60" s="10">
        <v>133666</v>
      </c>
      <c r="C60" s="52" t="s">
        <v>173</v>
      </c>
      <c r="D60" s="284" t="s">
        <v>124</v>
      </c>
      <c r="E60" s="302">
        <v>377776</v>
      </c>
      <c r="F60" s="53">
        <v>377776</v>
      </c>
      <c r="G60" s="303"/>
      <c r="H60" s="353">
        <v>107.07</v>
      </c>
      <c r="I60" s="13">
        <v>107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239">
        <f t="shared" si="5"/>
        <v>0</v>
      </c>
      <c r="T60" s="48"/>
    </row>
    <row r="61" spans="1:20" s="15" customFormat="1" ht="71.25" x14ac:dyDescent="0.2">
      <c r="A61" s="22">
        <f t="shared" si="4"/>
        <v>50</v>
      </c>
      <c r="B61" s="10">
        <v>133670</v>
      </c>
      <c r="C61" s="52" t="s">
        <v>174</v>
      </c>
      <c r="D61" s="284" t="s">
        <v>124</v>
      </c>
      <c r="E61" s="302">
        <v>740779</v>
      </c>
      <c r="F61" s="53">
        <v>740779</v>
      </c>
      <c r="G61" s="303">
        <v>0</v>
      </c>
      <c r="H61" s="353">
        <v>318</v>
      </c>
      <c r="I61" s="13">
        <v>212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239">
        <f t="shared" si="5"/>
        <v>0</v>
      </c>
      <c r="T61" s="48"/>
    </row>
    <row r="62" spans="1:20" s="15" customFormat="1" ht="57" x14ac:dyDescent="0.2">
      <c r="A62" s="22">
        <v>51</v>
      </c>
      <c r="B62" s="10">
        <v>133898</v>
      </c>
      <c r="C62" s="52" t="s">
        <v>384</v>
      </c>
      <c r="D62" s="284" t="s">
        <v>124</v>
      </c>
      <c r="E62" s="302">
        <v>0</v>
      </c>
      <c r="F62" s="53">
        <v>1089952</v>
      </c>
      <c r="G62" s="303">
        <v>183103.33</v>
      </c>
      <c r="H62" s="353">
        <v>1094</v>
      </c>
      <c r="I62" s="13">
        <v>311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311</v>
      </c>
      <c r="Q62" s="54">
        <v>0</v>
      </c>
      <c r="R62" s="54">
        <v>0</v>
      </c>
      <c r="S62" s="239">
        <f t="shared" si="5"/>
        <v>311</v>
      </c>
      <c r="T62" s="48"/>
    </row>
    <row r="63" spans="1:20" s="15" customFormat="1" ht="71.25" x14ac:dyDescent="0.2">
      <c r="A63" s="22">
        <v>52</v>
      </c>
      <c r="B63" s="10">
        <v>133918</v>
      </c>
      <c r="C63" s="52" t="s">
        <v>175</v>
      </c>
      <c r="D63" s="284" t="s">
        <v>124</v>
      </c>
      <c r="E63" s="302">
        <v>846739</v>
      </c>
      <c r="F63" s="53">
        <v>846739</v>
      </c>
      <c r="G63" s="303">
        <v>0</v>
      </c>
      <c r="H63" s="13">
        <v>241</v>
      </c>
      <c r="I63" s="54">
        <v>241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239">
        <f t="shared" si="5"/>
        <v>0</v>
      </c>
      <c r="T63" s="48"/>
    </row>
    <row r="64" spans="1:20" s="15" customFormat="1" ht="71.25" x14ac:dyDescent="0.2">
      <c r="A64" s="22">
        <v>53</v>
      </c>
      <c r="B64" s="10">
        <v>133949</v>
      </c>
      <c r="C64" s="52" t="s">
        <v>176</v>
      </c>
      <c r="D64" s="284" t="s">
        <v>124</v>
      </c>
      <c r="E64" s="302">
        <v>5376854</v>
      </c>
      <c r="F64" s="53">
        <v>0</v>
      </c>
      <c r="G64" s="303">
        <v>0</v>
      </c>
      <c r="H64" s="13">
        <v>507</v>
      </c>
      <c r="I64" s="54">
        <v>507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239">
        <f t="shared" si="5"/>
        <v>0</v>
      </c>
      <c r="T64" s="48"/>
    </row>
    <row r="65" spans="1:20" s="15" customFormat="1" ht="57" x14ac:dyDescent="0.2">
      <c r="A65" s="22">
        <f t="shared" si="4"/>
        <v>54</v>
      </c>
      <c r="B65" s="10">
        <v>135233</v>
      </c>
      <c r="C65" s="52" t="s">
        <v>177</v>
      </c>
      <c r="D65" s="284" t="s">
        <v>124</v>
      </c>
      <c r="E65" s="302">
        <v>839677</v>
      </c>
      <c r="F65" s="53">
        <v>839677</v>
      </c>
      <c r="G65" s="303">
        <v>0</v>
      </c>
      <c r="H65" s="13">
        <v>215</v>
      </c>
      <c r="I65" s="54">
        <v>215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239">
        <f t="shared" si="5"/>
        <v>0</v>
      </c>
      <c r="T65" s="48"/>
    </row>
    <row r="66" spans="1:20" s="15" customFormat="1" ht="71.25" x14ac:dyDescent="0.2">
      <c r="A66" s="22">
        <f t="shared" si="4"/>
        <v>55</v>
      </c>
      <c r="B66" s="10">
        <v>138095</v>
      </c>
      <c r="C66" s="52" t="s">
        <v>178</v>
      </c>
      <c r="D66" s="284" t="s">
        <v>124</v>
      </c>
      <c r="E66" s="302">
        <v>985660</v>
      </c>
      <c r="F66" s="53">
        <v>0</v>
      </c>
      <c r="G66" s="303">
        <v>0</v>
      </c>
      <c r="H66" s="13">
        <v>281</v>
      </c>
      <c r="I66" s="54">
        <v>281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239">
        <f t="shared" si="5"/>
        <v>0</v>
      </c>
      <c r="T66" s="48"/>
    </row>
    <row r="67" spans="1:20" s="15" customFormat="1" ht="71.25" x14ac:dyDescent="0.2">
      <c r="A67" s="22">
        <f t="shared" si="4"/>
        <v>56</v>
      </c>
      <c r="B67" s="10">
        <v>138136</v>
      </c>
      <c r="C67" s="52" t="s">
        <v>179</v>
      </c>
      <c r="D67" s="284" t="s">
        <v>124</v>
      </c>
      <c r="E67" s="302">
        <v>2694379</v>
      </c>
      <c r="F67" s="53">
        <v>0</v>
      </c>
      <c r="G67" s="303">
        <v>0</v>
      </c>
      <c r="H67" s="13">
        <v>769</v>
      </c>
      <c r="I67" s="54">
        <v>769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239">
        <f t="shared" si="5"/>
        <v>0</v>
      </c>
      <c r="T67" s="48"/>
    </row>
    <row r="68" spans="1:20" s="15" customFormat="1" ht="71.25" x14ac:dyDescent="0.2">
      <c r="A68" s="22">
        <f t="shared" si="4"/>
        <v>57</v>
      </c>
      <c r="B68" s="10">
        <v>138155</v>
      </c>
      <c r="C68" s="52" t="s">
        <v>180</v>
      </c>
      <c r="D68" s="284" t="s">
        <v>124</v>
      </c>
      <c r="E68" s="302">
        <v>738515</v>
      </c>
      <c r="F68" s="53">
        <v>738515</v>
      </c>
      <c r="G68" s="303">
        <v>0</v>
      </c>
      <c r="H68" s="13">
        <v>134</v>
      </c>
      <c r="I68" s="54">
        <v>134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239">
        <f t="shared" si="5"/>
        <v>0</v>
      </c>
      <c r="T68" s="48"/>
    </row>
    <row r="69" spans="1:20" s="15" customFormat="1" ht="42.75" x14ac:dyDescent="0.2">
      <c r="A69" s="22">
        <f t="shared" si="4"/>
        <v>58</v>
      </c>
      <c r="B69" s="10">
        <v>138182</v>
      </c>
      <c r="C69" s="52" t="s">
        <v>181</v>
      </c>
      <c r="D69" s="284" t="s">
        <v>124</v>
      </c>
      <c r="E69" s="302">
        <v>698675</v>
      </c>
      <c r="F69" s="53">
        <v>698675</v>
      </c>
      <c r="G69" s="303">
        <v>0</v>
      </c>
      <c r="H69" s="13">
        <v>204</v>
      </c>
      <c r="I69" s="54">
        <v>204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239">
        <f t="shared" si="5"/>
        <v>0</v>
      </c>
      <c r="T69" s="48"/>
    </row>
    <row r="70" spans="1:20" s="15" customFormat="1" ht="57.75" thickBot="1" x14ac:dyDescent="0.25">
      <c r="A70" s="22">
        <f t="shared" si="4"/>
        <v>59</v>
      </c>
      <c r="B70" s="10">
        <v>138240</v>
      </c>
      <c r="C70" s="52" t="s">
        <v>182</v>
      </c>
      <c r="D70" s="284" t="s">
        <v>124</v>
      </c>
      <c r="E70" s="302">
        <v>296824</v>
      </c>
      <c r="F70" s="53">
        <v>296824</v>
      </c>
      <c r="G70" s="303">
        <v>0</v>
      </c>
      <c r="H70" s="23">
        <v>84</v>
      </c>
      <c r="I70" s="59">
        <v>84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239">
        <f>+J70+K70+L70+M70+N70+O70+P70+Q70+R70</f>
        <v>0</v>
      </c>
      <c r="T70" s="48"/>
    </row>
    <row r="71" spans="1:20" s="17" customFormat="1" ht="15.75" thickBot="1" x14ac:dyDescent="0.3">
      <c r="A71" s="278"/>
      <c r="B71" s="227"/>
      <c r="C71" s="222"/>
      <c r="D71" s="286"/>
      <c r="E71" s="306">
        <f>SUM(E20:E70)</f>
        <v>67291554</v>
      </c>
      <c r="F71" s="275">
        <f>SUM(F20:F70)</f>
        <v>19322717</v>
      </c>
      <c r="G71" s="307">
        <f t="shared" ref="G71:M71" si="6">SUM(G20:G70)</f>
        <v>183103.33</v>
      </c>
      <c r="H71" s="16"/>
      <c r="I71" s="357"/>
      <c r="J71" s="264"/>
      <c r="K71" s="264"/>
      <c r="L71" s="264"/>
      <c r="M71" s="264"/>
      <c r="N71" s="264"/>
      <c r="O71" s="264"/>
      <c r="P71" s="264"/>
      <c r="Q71" s="264"/>
      <c r="R71" s="264"/>
      <c r="S71" s="239"/>
      <c r="T71" s="48"/>
    </row>
    <row r="72" spans="1:20" s="17" customFormat="1" x14ac:dyDescent="0.25">
      <c r="A72" s="278" t="s">
        <v>183</v>
      </c>
      <c r="B72" s="227"/>
      <c r="C72" s="222"/>
      <c r="D72" s="286"/>
      <c r="E72" s="278"/>
      <c r="F72" s="227"/>
      <c r="G72" s="238"/>
      <c r="H72" s="131"/>
      <c r="I72" s="359"/>
      <c r="J72" s="264"/>
      <c r="K72" s="264"/>
      <c r="L72" s="264"/>
      <c r="M72" s="226"/>
      <c r="N72" s="226"/>
      <c r="O72" s="226"/>
      <c r="P72" s="226"/>
      <c r="Q72" s="226"/>
      <c r="R72" s="226"/>
      <c r="S72" s="267"/>
      <c r="T72" s="48"/>
    </row>
    <row r="73" spans="1:20" s="15" customFormat="1" ht="42.75" x14ac:dyDescent="0.2">
      <c r="A73" s="22">
        <v>60</v>
      </c>
      <c r="B73" s="10">
        <v>133890</v>
      </c>
      <c r="C73" s="52" t="s">
        <v>184</v>
      </c>
      <c r="D73" s="284" t="s">
        <v>124</v>
      </c>
      <c r="E73" s="302">
        <v>2902127</v>
      </c>
      <c r="F73" s="53">
        <v>4617577</v>
      </c>
      <c r="G73" s="303">
        <v>3766601.73</v>
      </c>
      <c r="H73" s="13">
        <v>829</v>
      </c>
      <c r="I73" s="54">
        <v>1284</v>
      </c>
      <c r="J73" s="54">
        <v>0</v>
      </c>
      <c r="K73" s="54">
        <v>616</v>
      </c>
      <c r="L73" s="54">
        <v>25.68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239">
        <f>+J73+K73+L73+M73+N73+O73+P73+Q73+R73</f>
        <v>641.67999999999995</v>
      </c>
      <c r="T73" s="48"/>
    </row>
    <row r="74" spans="1:20" s="15" customFormat="1" ht="99.75" x14ac:dyDescent="0.2">
      <c r="A74" s="22">
        <v>61</v>
      </c>
      <c r="B74" s="10">
        <v>170090</v>
      </c>
      <c r="C74" s="52" t="s">
        <v>185</v>
      </c>
      <c r="D74" s="284" t="s">
        <v>124</v>
      </c>
      <c r="E74" s="302">
        <v>1000000</v>
      </c>
      <c r="F74" s="53">
        <v>0</v>
      </c>
      <c r="G74" s="303">
        <v>0</v>
      </c>
      <c r="H74" s="13">
        <v>571</v>
      </c>
      <c r="I74" s="54">
        <v>571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239">
        <f t="shared" ref="S74:S75" si="7">+J74+K74+L74+M74+N74+O74+P74+Q74+R74</f>
        <v>0</v>
      </c>
      <c r="T74" s="48"/>
    </row>
    <row r="75" spans="1:20" s="15" customFormat="1" ht="57.75" thickBot="1" x14ac:dyDescent="0.25">
      <c r="A75" s="22">
        <v>62</v>
      </c>
      <c r="B75" s="10">
        <v>170167</v>
      </c>
      <c r="C75" s="52" t="s">
        <v>186</v>
      </c>
      <c r="D75" s="284" t="s">
        <v>124</v>
      </c>
      <c r="E75" s="302">
        <v>500000</v>
      </c>
      <c r="F75" s="53">
        <v>366843</v>
      </c>
      <c r="G75" s="303">
        <v>0</v>
      </c>
      <c r="H75" s="23">
        <v>571</v>
      </c>
      <c r="I75" s="59">
        <v>571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239">
        <f t="shared" si="7"/>
        <v>0</v>
      </c>
      <c r="T75" s="48"/>
    </row>
    <row r="76" spans="1:20" s="17" customFormat="1" ht="15.75" thickBot="1" x14ac:dyDescent="0.3">
      <c r="A76" s="278"/>
      <c r="B76" s="227"/>
      <c r="C76" s="222"/>
      <c r="D76" s="286"/>
      <c r="E76" s="306">
        <f t="shared" ref="E76:M76" si="8">SUM(E73:E75)</f>
        <v>4402127</v>
      </c>
      <c r="F76" s="275">
        <f t="shared" si="8"/>
        <v>4984420</v>
      </c>
      <c r="G76" s="307">
        <f t="shared" si="8"/>
        <v>3766601.73</v>
      </c>
      <c r="H76" s="16"/>
      <c r="I76" s="357"/>
      <c r="J76" s="264"/>
      <c r="K76" s="264"/>
      <c r="L76" s="264"/>
      <c r="M76" s="264"/>
      <c r="N76" s="264"/>
      <c r="O76" s="264"/>
      <c r="P76" s="264"/>
      <c r="Q76" s="264"/>
      <c r="R76" s="264"/>
      <c r="S76" s="239"/>
      <c r="T76" s="48"/>
    </row>
    <row r="77" spans="1:20" s="15" customFormat="1" x14ac:dyDescent="0.25">
      <c r="A77" s="278" t="s">
        <v>187</v>
      </c>
      <c r="B77" s="221"/>
      <c r="C77" s="10"/>
      <c r="D77" s="287"/>
      <c r="E77" s="280"/>
      <c r="F77" s="221"/>
      <c r="G77" s="279"/>
      <c r="H77" s="132"/>
      <c r="I77" s="358"/>
      <c r="J77" s="263"/>
      <c r="K77" s="263"/>
      <c r="L77" s="263"/>
      <c r="M77" s="54"/>
      <c r="N77" s="54"/>
      <c r="O77" s="54"/>
      <c r="P77" s="54"/>
      <c r="Q77" s="54"/>
      <c r="R77" s="54"/>
      <c r="S77" s="267"/>
      <c r="T77" s="48"/>
    </row>
    <row r="78" spans="1:20" s="15" customFormat="1" ht="85.5" x14ac:dyDescent="0.2">
      <c r="A78" s="22">
        <v>63</v>
      </c>
      <c r="B78" s="10">
        <v>131372</v>
      </c>
      <c r="C78" s="52" t="s">
        <v>188</v>
      </c>
      <c r="D78" s="284" t="s">
        <v>124</v>
      </c>
      <c r="E78" s="302">
        <v>173353</v>
      </c>
      <c r="F78" s="53">
        <v>175827</v>
      </c>
      <c r="G78" s="303">
        <v>26435.72</v>
      </c>
      <c r="H78" s="13">
        <v>50</v>
      </c>
      <c r="I78" s="54">
        <v>50</v>
      </c>
      <c r="J78" s="54">
        <v>0</v>
      </c>
      <c r="K78" s="54">
        <v>0</v>
      </c>
      <c r="L78" s="54">
        <v>50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239">
        <f t="shared" ref="S78:S80" si="9">+J78+K78+L78+M78+N78+O78+P78+Q78+R78</f>
        <v>50</v>
      </c>
      <c r="T78" s="48"/>
    </row>
    <row r="79" spans="1:20" s="15" customFormat="1" ht="57" x14ac:dyDescent="0.2">
      <c r="A79" s="22">
        <v>64</v>
      </c>
      <c r="B79" s="10">
        <v>131701</v>
      </c>
      <c r="C79" s="52" t="s">
        <v>274</v>
      </c>
      <c r="D79" s="284" t="s">
        <v>124</v>
      </c>
      <c r="E79" s="302">
        <v>0</v>
      </c>
      <c r="F79" s="53">
        <v>74496</v>
      </c>
      <c r="G79" s="303">
        <v>0</v>
      </c>
      <c r="H79" s="13">
        <v>127</v>
      </c>
      <c r="I79" s="54">
        <v>21</v>
      </c>
      <c r="J79" s="54">
        <v>0</v>
      </c>
      <c r="K79" s="54">
        <v>0</v>
      </c>
      <c r="L79" s="54">
        <v>0</v>
      </c>
      <c r="M79" s="54">
        <v>0</v>
      </c>
      <c r="N79" s="54">
        <v>17.88</v>
      </c>
      <c r="O79" s="54">
        <v>0</v>
      </c>
      <c r="P79" s="54">
        <v>0.21</v>
      </c>
      <c r="Q79" s="54">
        <v>0</v>
      </c>
      <c r="R79" s="54">
        <v>0</v>
      </c>
      <c r="S79" s="239">
        <f t="shared" si="9"/>
        <v>18.09</v>
      </c>
      <c r="T79" s="48"/>
    </row>
    <row r="80" spans="1:20" s="15" customFormat="1" ht="72" thickBot="1" x14ac:dyDescent="0.25">
      <c r="A80" s="22">
        <v>65</v>
      </c>
      <c r="B80" s="10">
        <v>131671</v>
      </c>
      <c r="C80" s="52" t="s">
        <v>189</v>
      </c>
      <c r="D80" s="284" t="s">
        <v>124</v>
      </c>
      <c r="E80" s="302">
        <v>697345</v>
      </c>
      <c r="F80" s="53">
        <v>0</v>
      </c>
      <c r="G80" s="303">
        <v>0</v>
      </c>
      <c r="H80" s="23">
        <v>144</v>
      </c>
      <c r="I80" s="59">
        <v>144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239">
        <f t="shared" si="9"/>
        <v>0</v>
      </c>
      <c r="T80" s="48"/>
    </row>
    <row r="81" spans="1:20" s="17" customFormat="1" ht="15.75" thickBot="1" x14ac:dyDescent="0.3">
      <c r="A81" s="278"/>
      <c r="B81" s="227"/>
      <c r="C81" s="222"/>
      <c r="D81" s="286"/>
      <c r="E81" s="306">
        <f t="shared" ref="E81:L81" si="10">SUM(E78:E80)</f>
        <v>870698</v>
      </c>
      <c r="F81" s="275">
        <f t="shared" si="10"/>
        <v>250323</v>
      </c>
      <c r="G81" s="307">
        <f t="shared" si="10"/>
        <v>26435.72</v>
      </c>
      <c r="H81" s="16"/>
      <c r="I81" s="357"/>
      <c r="J81" s="264"/>
      <c r="K81" s="264"/>
      <c r="L81" s="264"/>
      <c r="M81" s="226"/>
      <c r="N81" s="226"/>
      <c r="O81" s="226"/>
      <c r="P81" s="226"/>
      <c r="Q81" s="226"/>
      <c r="R81" s="226"/>
      <c r="S81" s="239"/>
      <c r="T81" s="48"/>
    </row>
    <row r="82" spans="1:20" s="15" customFormat="1" x14ac:dyDescent="0.25">
      <c r="A82" s="278" t="s">
        <v>190</v>
      </c>
      <c r="B82" s="221"/>
      <c r="C82" s="10"/>
      <c r="D82" s="287"/>
      <c r="E82" s="280"/>
      <c r="F82" s="221"/>
      <c r="G82" s="279"/>
      <c r="H82" s="132"/>
      <c r="I82" s="358"/>
      <c r="J82" s="263"/>
      <c r="K82" s="263"/>
      <c r="L82" s="263"/>
      <c r="M82" s="54"/>
      <c r="N82" s="54"/>
      <c r="O82" s="54"/>
      <c r="P82" s="54"/>
      <c r="Q82" s="54"/>
      <c r="R82" s="54"/>
      <c r="S82" s="267"/>
      <c r="T82" s="48"/>
    </row>
    <row r="83" spans="1:20" s="15" customFormat="1" ht="71.25" x14ac:dyDescent="0.2">
      <c r="A83" s="22">
        <v>66</v>
      </c>
      <c r="B83" s="10">
        <v>129949</v>
      </c>
      <c r="C83" s="52" t="s">
        <v>191</v>
      </c>
      <c r="D83" s="284" t="s">
        <v>124</v>
      </c>
      <c r="E83" s="302">
        <v>4000</v>
      </c>
      <c r="F83" s="53">
        <v>4000</v>
      </c>
      <c r="G83" s="303">
        <v>0</v>
      </c>
      <c r="H83" s="13">
        <v>166</v>
      </c>
      <c r="I83" s="54">
        <v>166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239">
        <f t="shared" ref="S83:S141" si="11">+J83+K83+L83+M83+N83+O83+P83+Q83+R83</f>
        <v>0</v>
      </c>
      <c r="T83" s="48"/>
    </row>
    <row r="84" spans="1:20" s="15" customFormat="1" ht="57" x14ac:dyDescent="0.2">
      <c r="A84" s="22">
        <v>67</v>
      </c>
      <c r="B84" s="10">
        <v>131339</v>
      </c>
      <c r="C84" s="52" t="s">
        <v>192</v>
      </c>
      <c r="D84" s="284" t="s">
        <v>124</v>
      </c>
      <c r="E84" s="302">
        <v>1449857</v>
      </c>
      <c r="F84" s="53">
        <v>285053</v>
      </c>
      <c r="G84" s="303">
        <v>284229.01</v>
      </c>
      <c r="H84" s="13">
        <v>414</v>
      </c>
      <c r="I84" s="54">
        <v>414</v>
      </c>
      <c r="J84" s="54">
        <v>0</v>
      </c>
      <c r="K84" s="54">
        <v>414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239">
        <f t="shared" si="11"/>
        <v>414</v>
      </c>
      <c r="T84" s="48"/>
    </row>
    <row r="85" spans="1:20" s="15" customFormat="1" ht="57" x14ac:dyDescent="0.2">
      <c r="A85" s="22">
        <v>68</v>
      </c>
      <c r="B85" s="10">
        <v>131287</v>
      </c>
      <c r="C85" s="52" t="s">
        <v>295</v>
      </c>
      <c r="D85" s="284" t="s">
        <v>124</v>
      </c>
      <c r="E85" s="302">
        <v>0</v>
      </c>
      <c r="F85" s="53">
        <v>9476</v>
      </c>
      <c r="G85" s="303">
        <v>9475.81</v>
      </c>
      <c r="H85" s="13">
        <v>288</v>
      </c>
      <c r="I85" s="54">
        <v>100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239">
        <f t="shared" si="11"/>
        <v>0</v>
      </c>
      <c r="T85" s="48"/>
    </row>
    <row r="86" spans="1:20" s="15" customFormat="1" ht="71.25" x14ac:dyDescent="0.2">
      <c r="A86" s="22">
        <v>69</v>
      </c>
      <c r="B86" s="10">
        <v>131296</v>
      </c>
      <c r="C86" s="52" t="s">
        <v>296</v>
      </c>
      <c r="D86" s="284" t="s">
        <v>124</v>
      </c>
      <c r="E86" s="302">
        <v>0</v>
      </c>
      <c r="F86" s="53">
        <v>16789</v>
      </c>
      <c r="G86" s="303">
        <v>16788.09</v>
      </c>
      <c r="H86" s="13">
        <v>613</v>
      </c>
      <c r="I86" s="54">
        <v>100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239">
        <f t="shared" si="11"/>
        <v>0</v>
      </c>
      <c r="T86" s="48"/>
    </row>
    <row r="87" spans="1:20" s="15" customFormat="1" ht="57" x14ac:dyDescent="0.2">
      <c r="A87" s="22">
        <v>70</v>
      </c>
      <c r="B87" s="10">
        <v>131341</v>
      </c>
      <c r="C87" s="52" t="s">
        <v>297</v>
      </c>
      <c r="D87" s="284" t="s">
        <v>124</v>
      </c>
      <c r="E87" s="302">
        <v>0</v>
      </c>
      <c r="F87" s="53">
        <v>10257</v>
      </c>
      <c r="G87" s="303">
        <v>10256.68</v>
      </c>
      <c r="H87" s="13">
        <v>428</v>
      </c>
      <c r="I87" s="54">
        <v>100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239">
        <f t="shared" si="11"/>
        <v>0</v>
      </c>
      <c r="T87" s="48"/>
    </row>
    <row r="88" spans="1:20" s="15" customFormat="1" ht="42.75" x14ac:dyDescent="0.2">
      <c r="A88" s="22">
        <v>71</v>
      </c>
      <c r="B88" s="10">
        <v>131342</v>
      </c>
      <c r="C88" s="52" t="s">
        <v>298</v>
      </c>
      <c r="D88" s="284" t="s">
        <v>124</v>
      </c>
      <c r="E88" s="302">
        <v>0</v>
      </c>
      <c r="F88" s="53">
        <v>11368</v>
      </c>
      <c r="G88" s="303">
        <v>11367.12</v>
      </c>
      <c r="H88" s="13">
        <v>936</v>
      </c>
      <c r="I88" s="54">
        <v>100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239">
        <f t="shared" si="11"/>
        <v>0</v>
      </c>
      <c r="T88" s="48"/>
    </row>
    <row r="89" spans="1:20" s="15" customFormat="1" ht="85.5" x14ac:dyDescent="0.2">
      <c r="A89" s="22">
        <v>72</v>
      </c>
      <c r="B89" s="10">
        <v>131343</v>
      </c>
      <c r="C89" s="52" t="s">
        <v>299</v>
      </c>
      <c r="D89" s="284" t="s">
        <v>124</v>
      </c>
      <c r="E89" s="302">
        <v>0</v>
      </c>
      <c r="F89" s="53">
        <v>29175</v>
      </c>
      <c r="G89" s="303">
        <v>29174.99</v>
      </c>
      <c r="H89" s="13">
        <v>179</v>
      </c>
      <c r="I89" s="54">
        <v>100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239">
        <f t="shared" si="11"/>
        <v>0</v>
      </c>
      <c r="T89" s="48"/>
    </row>
    <row r="90" spans="1:20" s="15" customFormat="1" ht="57" x14ac:dyDescent="0.2">
      <c r="A90" s="22">
        <v>73</v>
      </c>
      <c r="B90" s="10">
        <v>131368</v>
      </c>
      <c r="C90" s="52" t="s">
        <v>193</v>
      </c>
      <c r="D90" s="284" t="s">
        <v>124</v>
      </c>
      <c r="E90" s="302">
        <v>555369</v>
      </c>
      <c r="F90" s="53">
        <v>558272</v>
      </c>
      <c r="G90" s="303">
        <v>299844.93</v>
      </c>
      <c r="H90" s="13">
        <v>165</v>
      </c>
      <c r="I90" s="54">
        <v>165</v>
      </c>
      <c r="J90" s="54">
        <v>0</v>
      </c>
      <c r="K90" s="54">
        <v>0</v>
      </c>
      <c r="L90" s="54">
        <v>159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239">
        <f t="shared" si="11"/>
        <v>159</v>
      </c>
      <c r="T90" s="48"/>
    </row>
    <row r="91" spans="1:20" s="15" customFormat="1" ht="55.5" customHeight="1" x14ac:dyDescent="0.2">
      <c r="A91" s="22">
        <v>74</v>
      </c>
      <c r="B91" s="10">
        <v>131370</v>
      </c>
      <c r="C91" s="52" t="s">
        <v>397</v>
      </c>
      <c r="D91" s="284" t="s">
        <v>124</v>
      </c>
      <c r="E91" s="302">
        <v>0</v>
      </c>
      <c r="F91" s="53">
        <v>313716</v>
      </c>
      <c r="G91" s="303">
        <v>219738.42</v>
      </c>
      <c r="H91" s="13">
        <v>443</v>
      </c>
      <c r="I91" s="54">
        <v>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239">
        <f t="shared" si="11"/>
        <v>0</v>
      </c>
      <c r="T91" s="48"/>
    </row>
    <row r="92" spans="1:20" s="15" customFormat="1" ht="55.5" customHeight="1" x14ac:dyDescent="0.2">
      <c r="A92" s="22">
        <v>75</v>
      </c>
      <c r="B92" s="10">
        <v>131373</v>
      </c>
      <c r="C92" s="52" t="s">
        <v>398</v>
      </c>
      <c r="D92" s="284" t="s">
        <v>124</v>
      </c>
      <c r="E92" s="302">
        <v>0</v>
      </c>
      <c r="F92" s="53">
        <v>144908</v>
      </c>
      <c r="G92" s="303">
        <v>139774.79999999999</v>
      </c>
      <c r="H92" s="13">
        <v>456</v>
      </c>
      <c r="I92" s="54">
        <v>1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239">
        <f t="shared" si="11"/>
        <v>0</v>
      </c>
      <c r="T92" s="48"/>
    </row>
    <row r="93" spans="1:20" s="15" customFormat="1" ht="71.25" x14ac:dyDescent="0.2">
      <c r="A93" s="22">
        <v>76</v>
      </c>
      <c r="B93" s="10">
        <v>131638</v>
      </c>
      <c r="C93" s="52" t="s">
        <v>194</v>
      </c>
      <c r="D93" s="284" t="s">
        <v>124</v>
      </c>
      <c r="E93" s="302">
        <v>618794</v>
      </c>
      <c r="F93" s="53">
        <v>10697</v>
      </c>
      <c r="G93" s="303">
        <v>0</v>
      </c>
      <c r="H93" s="13">
        <v>177</v>
      </c>
      <c r="I93" s="54">
        <v>177</v>
      </c>
      <c r="J93" s="54">
        <v>0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239">
        <f t="shared" si="11"/>
        <v>1</v>
      </c>
      <c r="T93" s="48"/>
    </row>
    <row r="94" spans="1:20" s="15" customFormat="1" ht="71.25" x14ac:dyDescent="0.2">
      <c r="A94" s="22">
        <v>77</v>
      </c>
      <c r="B94" s="10">
        <v>131650</v>
      </c>
      <c r="C94" s="52" t="s">
        <v>195</v>
      </c>
      <c r="D94" s="284" t="s">
        <v>124</v>
      </c>
      <c r="E94" s="302">
        <v>59832</v>
      </c>
      <c r="F94" s="53">
        <v>59832</v>
      </c>
      <c r="G94" s="303">
        <v>12355.54</v>
      </c>
      <c r="H94" s="13">
        <v>17</v>
      </c>
      <c r="I94" s="54">
        <v>17</v>
      </c>
      <c r="J94" s="54">
        <v>0</v>
      </c>
      <c r="K94" s="54">
        <v>17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239">
        <f t="shared" si="11"/>
        <v>17</v>
      </c>
      <c r="T94" s="48"/>
    </row>
    <row r="95" spans="1:20" s="15" customFormat="1" ht="57" x14ac:dyDescent="0.2">
      <c r="A95" s="22">
        <v>78</v>
      </c>
      <c r="B95" s="10">
        <v>131659</v>
      </c>
      <c r="C95" s="52" t="s">
        <v>196</v>
      </c>
      <c r="D95" s="284" t="s">
        <v>124</v>
      </c>
      <c r="E95" s="302">
        <v>338909</v>
      </c>
      <c r="F95" s="53">
        <v>338909</v>
      </c>
      <c r="G95" s="303">
        <v>249247.75</v>
      </c>
      <c r="H95" s="13">
        <v>102</v>
      </c>
      <c r="I95" s="54">
        <v>102</v>
      </c>
      <c r="J95" s="54">
        <v>0</v>
      </c>
      <c r="K95" s="54">
        <v>97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239">
        <f t="shared" si="11"/>
        <v>97</v>
      </c>
      <c r="T95" s="48"/>
    </row>
    <row r="96" spans="1:20" s="15" customFormat="1" ht="57" x14ac:dyDescent="0.2">
      <c r="A96" s="22">
        <v>79</v>
      </c>
      <c r="B96" s="10">
        <v>131667</v>
      </c>
      <c r="C96" s="52" t="s">
        <v>197</v>
      </c>
      <c r="D96" s="284" t="s">
        <v>124</v>
      </c>
      <c r="E96" s="302">
        <v>148930</v>
      </c>
      <c r="F96" s="53">
        <v>148930</v>
      </c>
      <c r="G96" s="303">
        <v>9500.0400000000009</v>
      </c>
      <c r="H96" s="13">
        <v>43</v>
      </c>
      <c r="I96" s="54">
        <v>43</v>
      </c>
      <c r="J96" s="54">
        <v>0</v>
      </c>
      <c r="K96" s="54">
        <v>0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239">
        <f t="shared" si="11"/>
        <v>1</v>
      </c>
      <c r="T96" s="48"/>
    </row>
    <row r="97" spans="1:20" s="15" customFormat="1" ht="71.25" x14ac:dyDescent="0.2">
      <c r="A97" s="22">
        <v>80</v>
      </c>
      <c r="B97" s="10">
        <v>132580</v>
      </c>
      <c r="C97" s="52" t="s">
        <v>198</v>
      </c>
      <c r="D97" s="284" t="s">
        <v>124</v>
      </c>
      <c r="E97" s="302">
        <v>312941</v>
      </c>
      <c r="F97" s="53">
        <v>23349</v>
      </c>
      <c r="G97" s="303">
        <v>0</v>
      </c>
      <c r="H97" s="13">
        <v>89</v>
      </c>
      <c r="I97" s="54">
        <v>89</v>
      </c>
      <c r="J97" s="54">
        <v>0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239">
        <f t="shared" si="11"/>
        <v>1</v>
      </c>
      <c r="T97" s="48"/>
    </row>
    <row r="98" spans="1:20" s="15" customFormat="1" ht="85.5" x14ac:dyDescent="0.2">
      <c r="A98" s="22">
        <v>81</v>
      </c>
      <c r="B98" s="10">
        <v>132690</v>
      </c>
      <c r="C98" s="52" t="s">
        <v>199</v>
      </c>
      <c r="D98" s="284" t="s">
        <v>124</v>
      </c>
      <c r="E98" s="302">
        <v>220109</v>
      </c>
      <c r="F98" s="53">
        <v>1409</v>
      </c>
      <c r="G98" s="303">
        <v>1325.36</v>
      </c>
      <c r="H98" s="13">
        <v>603</v>
      </c>
      <c r="I98" s="54">
        <v>603</v>
      </c>
      <c r="J98" s="54">
        <v>0</v>
      </c>
      <c r="K98" s="54">
        <v>603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239">
        <f t="shared" si="11"/>
        <v>603</v>
      </c>
      <c r="T98" s="48"/>
    </row>
    <row r="99" spans="1:20" s="15" customFormat="1" ht="57" x14ac:dyDescent="0.2">
      <c r="A99" s="22">
        <v>82</v>
      </c>
      <c r="B99" s="10">
        <v>132691</v>
      </c>
      <c r="C99" s="52" t="s">
        <v>200</v>
      </c>
      <c r="D99" s="284" t="s">
        <v>124</v>
      </c>
      <c r="E99" s="302">
        <v>353095</v>
      </c>
      <c r="F99" s="53">
        <v>1595</v>
      </c>
      <c r="G99" s="303">
        <v>1538.14</v>
      </c>
      <c r="H99" s="13">
        <v>101</v>
      </c>
      <c r="I99" s="54">
        <v>101</v>
      </c>
      <c r="J99" s="54">
        <v>0</v>
      </c>
      <c r="K99" s="54">
        <v>101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239">
        <f t="shared" si="11"/>
        <v>101</v>
      </c>
      <c r="T99" s="48"/>
    </row>
    <row r="100" spans="1:20" s="15" customFormat="1" ht="85.5" x14ac:dyDescent="0.2">
      <c r="A100" s="22">
        <v>83</v>
      </c>
      <c r="B100" s="10">
        <v>132702</v>
      </c>
      <c r="C100" s="52" t="s">
        <v>201</v>
      </c>
      <c r="D100" s="284" t="s">
        <v>124</v>
      </c>
      <c r="E100" s="302">
        <v>105420</v>
      </c>
      <c r="F100" s="53">
        <v>105420</v>
      </c>
      <c r="G100" s="303">
        <v>3300</v>
      </c>
      <c r="H100" s="13">
        <v>30</v>
      </c>
      <c r="I100" s="54">
        <v>30</v>
      </c>
      <c r="J100" s="54">
        <v>0</v>
      </c>
      <c r="K100" s="54">
        <v>30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239">
        <f t="shared" si="11"/>
        <v>30</v>
      </c>
      <c r="T100" s="48"/>
    </row>
    <row r="101" spans="1:20" s="15" customFormat="1" ht="71.25" x14ac:dyDescent="0.2">
      <c r="A101" s="22">
        <v>84</v>
      </c>
      <c r="B101" s="10">
        <v>132704</v>
      </c>
      <c r="C101" s="52" t="s">
        <v>202</v>
      </c>
      <c r="D101" s="284" t="s">
        <v>124</v>
      </c>
      <c r="E101" s="302">
        <v>109100</v>
      </c>
      <c r="F101" s="53">
        <v>109100</v>
      </c>
      <c r="G101" s="303">
        <v>4620</v>
      </c>
      <c r="H101" s="13">
        <v>31</v>
      </c>
      <c r="I101" s="54">
        <v>31</v>
      </c>
      <c r="J101" s="54">
        <v>0</v>
      </c>
      <c r="K101" s="54">
        <v>0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239">
        <f t="shared" si="11"/>
        <v>1</v>
      </c>
      <c r="T101" s="48"/>
    </row>
    <row r="102" spans="1:20" s="15" customFormat="1" ht="71.25" x14ac:dyDescent="0.2">
      <c r="A102" s="22">
        <v>85</v>
      </c>
      <c r="B102" s="10">
        <v>132705</v>
      </c>
      <c r="C102" s="52" t="s">
        <v>203</v>
      </c>
      <c r="D102" s="284" t="s">
        <v>124</v>
      </c>
      <c r="E102" s="302">
        <v>38935</v>
      </c>
      <c r="F102" s="53">
        <v>38935</v>
      </c>
      <c r="G102" s="303">
        <v>3300</v>
      </c>
      <c r="H102" s="13">
        <v>11</v>
      </c>
      <c r="I102" s="54">
        <v>11</v>
      </c>
      <c r="J102" s="54">
        <v>0</v>
      </c>
      <c r="K102" s="54">
        <v>0</v>
      </c>
      <c r="L102" s="54">
        <v>11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239">
        <f t="shared" si="11"/>
        <v>11</v>
      </c>
      <c r="T102" s="48"/>
    </row>
    <row r="103" spans="1:20" s="15" customFormat="1" ht="71.25" x14ac:dyDescent="0.2">
      <c r="A103" s="22">
        <v>86</v>
      </c>
      <c r="B103" s="10">
        <v>132707</v>
      </c>
      <c r="C103" s="52" t="s">
        <v>204</v>
      </c>
      <c r="D103" s="284" t="s">
        <v>124</v>
      </c>
      <c r="E103" s="302">
        <v>48579</v>
      </c>
      <c r="F103" s="53">
        <v>48579</v>
      </c>
      <c r="G103" s="303">
        <v>6400</v>
      </c>
      <c r="H103" s="13">
        <v>14</v>
      </c>
      <c r="I103" s="54">
        <v>14</v>
      </c>
      <c r="J103" s="54">
        <v>0</v>
      </c>
      <c r="K103" s="54">
        <v>0</v>
      </c>
      <c r="L103" s="54">
        <v>14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239">
        <f t="shared" si="11"/>
        <v>14</v>
      </c>
      <c r="T103" s="48"/>
    </row>
    <row r="104" spans="1:20" s="15" customFormat="1" ht="71.25" x14ac:dyDescent="0.2">
      <c r="A104" s="22">
        <v>87</v>
      </c>
      <c r="B104" s="10">
        <v>132709</v>
      </c>
      <c r="C104" s="52" t="s">
        <v>205</v>
      </c>
      <c r="D104" s="284" t="s">
        <v>124</v>
      </c>
      <c r="E104" s="302">
        <v>197171</v>
      </c>
      <c r="F104" s="53">
        <v>197171</v>
      </c>
      <c r="G104" s="303">
        <v>58233.54</v>
      </c>
      <c r="H104" s="13">
        <v>57</v>
      </c>
      <c r="I104" s="54">
        <v>57</v>
      </c>
      <c r="J104" s="54">
        <v>0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239">
        <f t="shared" si="11"/>
        <v>1</v>
      </c>
      <c r="T104" s="48"/>
    </row>
    <row r="105" spans="1:20" s="15" customFormat="1" ht="71.25" x14ac:dyDescent="0.2">
      <c r="A105" s="22">
        <v>88</v>
      </c>
      <c r="B105" s="10">
        <v>132710</v>
      </c>
      <c r="C105" s="52" t="s">
        <v>206</v>
      </c>
      <c r="D105" s="284" t="s">
        <v>124</v>
      </c>
      <c r="E105" s="302">
        <v>807432</v>
      </c>
      <c r="F105" s="53">
        <v>103089</v>
      </c>
      <c r="G105" s="303">
        <v>103088.7</v>
      </c>
      <c r="H105" s="13">
        <v>232</v>
      </c>
      <c r="I105" s="54">
        <v>232</v>
      </c>
      <c r="J105" s="54">
        <v>0</v>
      </c>
      <c r="K105" s="54">
        <v>0</v>
      </c>
      <c r="L105" s="54">
        <v>1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239">
        <f t="shared" si="11"/>
        <v>1</v>
      </c>
      <c r="T105" s="48"/>
    </row>
    <row r="106" spans="1:20" s="15" customFormat="1" ht="57" x14ac:dyDescent="0.2">
      <c r="A106" s="22">
        <v>89</v>
      </c>
      <c r="B106" s="10">
        <v>132716</v>
      </c>
      <c r="C106" s="52" t="s">
        <v>207</v>
      </c>
      <c r="D106" s="284" t="s">
        <v>124</v>
      </c>
      <c r="E106" s="302">
        <v>217213</v>
      </c>
      <c r="F106" s="53">
        <v>217213</v>
      </c>
      <c r="G106" s="303">
        <v>0</v>
      </c>
      <c r="H106" s="13">
        <v>63</v>
      </c>
      <c r="I106" s="54">
        <v>63</v>
      </c>
      <c r="J106" s="54">
        <v>0</v>
      </c>
      <c r="K106" s="54">
        <v>0</v>
      </c>
      <c r="L106" s="54">
        <v>0</v>
      </c>
      <c r="M106" s="54">
        <v>0</v>
      </c>
      <c r="N106" s="54">
        <v>58.83</v>
      </c>
      <c r="O106" s="54">
        <v>0</v>
      </c>
      <c r="P106" s="54">
        <v>3.17</v>
      </c>
      <c r="Q106" s="54">
        <v>0</v>
      </c>
      <c r="R106" s="54">
        <v>0</v>
      </c>
      <c r="S106" s="239">
        <f t="shared" si="11"/>
        <v>62</v>
      </c>
      <c r="T106" s="48"/>
    </row>
    <row r="107" spans="1:20" s="15" customFormat="1" ht="57" x14ac:dyDescent="0.2">
      <c r="A107" s="22">
        <v>90</v>
      </c>
      <c r="B107" s="10">
        <v>133256</v>
      </c>
      <c r="C107" s="52" t="s">
        <v>208</v>
      </c>
      <c r="D107" s="284" t="s">
        <v>124</v>
      </c>
      <c r="E107" s="302">
        <v>0</v>
      </c>
      <c r="F107" s="53">
        <v>51737</v>
      </c>
      <c r="G107" s="303">
        <v>51736.15</v>
      </c>
      <c r="H107" s="13">
        <v>486</v>
      </c>
      <c r="I107" s="54">
        <v>1</v>
      </c>
      <c r="J107" s="54">
        <v>0</v>
      </c>
      <c r="K107" s="54">
        <v>0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239">
        <f t="shared" si="11"/>
        <v>1</v>
      </c>
      <c r="T107" s="48"/>
    </row>
    <row r="108" spans="1:20" s="15" customFormat="1" ht="71.25" x14ac:dyDescent="0.2">
      <c r="A108" s="22">
        <v>91</v>
      </c>
      <c r="B108" s="10">
        <v>132725</v>
      </c>
      <c r="C108" s="52" t="s">
        <v>209</v>
      </c>
      <c r="D108" s="284" t="s">
        <v>124</v>
      </c>
      <c r="E108" s="302">
        <v>204827</v>
      </c>
      <c r="F108" s="53">
        <v>204827</v>
      </c>
      <c r="G108" s="303">
        <v>0</v>
      </c>
      <c r="H108" s="13">
        <v>58</v>
      </c>
      <c r="I108" s="54">
        <v>58</v>
      </c>
      <c r="J108" s="54">
        <v>0</v>
      </c>
      <c r="K108" s="54">
        <v>0</v>
      </c>
      <c r="L108" s="54">
        <v>0</v>
      </c>
      <c r="M108" s="54">
        <v>0</v>
      </c>
      <c r="N108" s="54">
        <v>59</v>
      </c>
      <c r="O108" s="54">
        <v>0</v>
      </c>
      <c r="P108" s="54">
        <v>0</v>
      </c>
      <c r="Q108" s="54">
        <v>0</v>
      </c>
      <c r="R108" s="54">
        <v>0</v>
      </c>
      <c r="S108" s="239">
        <f t="shared" si="11"/>
        <v>59</v>
      </c>
      <c r="T108" s="48"/>
    </row>
    <row r="109" spans="1:20" s="15" customFormat="1" ht="85.5" x14ac:dyDescent="0.2">
      <c r="A109" s="22">
        <v>92</v>
      </c>
      <c r="B109" s="10">
        <v>132727</v>
      </c>
      <c r="C109" s="52" t="s">
        <v>210</v>
      </c>
      <c r="D109" s="284" t="s">
        <v>124</v>
      </c>
      <c r="E109" s="302">
        <v>564455</v>
      </c>
      <c r="F109" s="53">
        <v>4055</v>
      </c>
      <c r="G109" s="303">
        <v>4018.97</v>
      </c>
      <c r="H109" s="13">
        <v>161</v>
      </c>
      <c r="I109" s="54">
        <v>161</v>
      </c>
      <c r="J109" s="54">
        <v>0</v>
      </c>
      <c r="K109" s="54">
        <v>161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239">
        <f t="shared" si="11"/>
        <v>161</v>
      </c>
      <c r="T109" s="48"/>
    </row>
    <row r="110" spans="1:20" s="15" customFormat="1" ht="57" x14ac:dyDescent="0.2">
      <c r="A110" s="22">
        <v>93</v>
      </c>
      <c r="B110" s="10">
        <v>132728</v>
      </c>
      <c r="C110" s="52" t="s">
        <v>211</v>
      </c>
      <c r="D110" s="284" t="s">
        <v>124</v>
      </c>
      <c r="E110" s="302">
        <v>207318</v>
      </c>
      <c r="F110" s="53">
        <v>99107</v>
      </c>
      <c r="G110" s="303">
        <v>2197.0700000000002</v>
      </c>
      <c r="H110" s="13">
        <v>59</v>
      </c>
      <c r="I110" s="54">
        <v>59</v>
      </c>
      <c r="J110" s="54">
        <v>0</v>
      </c>
      <c r="K110" s="54">
        <v>59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239">
        <f t="shared" si="11"/>
        <v>59</v>
      </c>
      <c r="T110" s="48"/>
    </row>
    <row r="111" spans="1:20" s="15" customFormat="1" ht="71.25" x14ac:dyDescent="0.2">
      <c r="A111" s="22">
        <v>94</v>
      </c>
      <c r="B111" s="10">
        <v>132732</v>
      </c>
      <c r="C111" s="52" t="s">
        <v>212</v>
      </c>
      <c r="D111" s="284" t="s">
        <v>124</v>
      </c>
      <c r="E111" s="302">
        <v>1948009</v>
      </c>
      <c r="F111" s="53">
        <v>1948009</v>
      </c>
      <c r="G111" s="303">
        <v>0</v>
      </c>
      <c r="H111" s="13">
        <v>556</v>
      </c>
      <c r="I111" s="54">
        <v>556</v>
      </c>
      <c r="J111" s="54">
        <v>0</v>
      </c>
      <c r="K111" s="54">
        <v>0</v>
      </c>
      <c r="L111" s="54">
        <v>0</v>
      </c>
      <c r="M111" s="54">
        <v>0</v>
      </c>
      <c r="N111" s="54">
        <v>150.59</v>
      </c>
      <c r="O111" s="54">
        <v>0</v>
      </c>
      <c r="P111" s="54">
        <v>0</v>
      </c>
      <c r="Q111" s="54">
        <v>0</v>
      </c>
      <c r="R111" s="54">
        <v>0</v>
      </c>
      <c r="S111" s="239">
        <f t="shared" si="11"/>
        <v>150.59</v>
      </c>
      <c r="T111" s="48"/>
    </row>
    <row r="112" spans="1:20" s="15" customFormat="1" ht="71.25" x14ac:dyDescent="0.2">
      <c r="A112" s="22">
        <v>95</v>
      </c>
      <c r="B112" s="10">
        <v>133243</v>
      </c>
      <c r="C112" s="52" t="s">
        <v>213</v>
      </c>
      <c r="D112" s="284" t="s">
        <v>124</v>
      </c>
      <c r="E112" s="302">
        <v>228377</v>
      </c>
      <c r="F112" s="53">
        <v>228377</v>
      </c>
      <c r="G112" s="303">
        <v>0</v>
      </c>
      <c r="H112" s="13">
        <v>65</v>
      </c>
      <c r="I112" s="54">
        <v>65</v>
      </c>
      <c r="J112" s="54">
        <v>0</v>
      </c>
      <c r="K112" s="54">
        <v>65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239">
        <f t="shared" si="11"/>
        <v>65</v>
      </c>
      <c r="T112" s="48"/>
    </row>
    <row r="113" spans="1:20" s="15" customFormat="1" ht="114" x14ac:dyDescent="0.2">
      <c r="A113" s="22">
        <v>96</v>
      </c>
      <c r="B113" s="10">
        <v>133287</v>
      </c>
      <c r="C113" s="52" t="s">
        <v>214</v>
      </c>
      <c r="D113" s="284" t="s">
        <v>124</v>
      </c>
      <c r="E113" s="302">
        <v>111833</v>
      </c>
      <c r="F113" s="53">
        <v>111833</v>
      </c>
      <c r="G113" s="303">
        <v>1821.43</v>
      </c>
      <c r="H113" s="13">
        <v>32</v>
      </c>
      <c r="I113" s="54">
        <v>32</v>
      </c>
      <c r="J113" s="54">
        <v>0</v>
      </c>
      <c r="K113" s="54">
        <v>32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239">
        <f t="shared" si="11"/>
        <v>32</v>
      </c>
      <c r="T113" s="48"/>
    </row>
    <row r="114" spans="1:20" s="15" customFormat="1" ht="71.25" x14ac:dyDescent="0.2">
      <c r="A114" s="22">
        <v>97</v>
      </c>
      <c r="B114" s="10">
        <v>133378</v>
      </c>
      <c r="C114" s="52" t="s">
        <v>215</v>
      </c>
      <c r="D114" s="284" t="s">
        <v>124</v>
      </c>
      <c r="E114" s="302">
        <v>68160</v>
      </c>
      <c r="F114" s="53">
        <v>68160</v>
      </c>
      <c r="G114" s="303">
        <v>0</v>
      </c>
      <c r="H114" s="13">
        <v>20</v>
      </c>
      <c r="I114" s="54">
        <v>20</v>
      </c>
      <c r="J114" s="54">
        <v>0</v>
      </c>
      <c r="K114" s="54">
        <v>0</v>
      </c>
      <c r="L114" s="54">
        <v>0</v>
      </c>
      <c r="M114" s="54">
        <v>0</v>
      </c>
      <c r="N114" s="54">
        <v>17.91</v>
      </c>
      <c r="O114" s="54">
        <v>0</v>
      </c>
      <c r="P114" s="54">
        <v>0</v>
      </c>
      <c r="Q114" s="54">
        <v>0</v>
      </c>
      <c r="R114" s="54">
        <v>0</v>
      </c>
      <c r="S114" s="239">
        <f t="shared" si="11"/>
        <v>17.91</v>
      </c>
      <c r="T114" s="48"/>
    </row>
    <row r="115" spans="1:20" s="15" customFormat="1" ht="57" x14ac:dyDescent="0.2">
      <c r="A115" s="22">
        <v>98</v>
      </c>
      <c r="B115" s="10">
        <v>133673</v>
      </c>
      <c r="C115" s="52" t="s">
        <v>216</v>
      </c>
      <c r="D115" s="284" t="s">
        <v>124</v>
      </c>
      <c r="E115" s="302">
        <v>1132582</v>
      </c>
      <c r="F115" s="53">
        <v>1033697</v>
      </c>
      <c r="G115" s="303">
        <v>327144.03999999998</v>
      </c>
      <c r="H115" s="13">
        <v>310</v>
      </c>
      <c r="I115" s="54">
        <v>310</v>
      </c>
      <c r="J115" s="54">
        <v>0</v>
      </c>
      <c r="K115" s="54">
        <v>55</v>
      </c>
      <c r="L115" s="54">
        <v>0</v>
      </c>
      <c r="M115" s="54">
        <v>0</v>
      </c>
      <c r="N115" s="54">
        <v>27.05</v>
      </c>
      <c r="O115" s="54">
        <v>0</v>
      </c>
      <c r="P115" s="54">
        <v>0</v>
      </c>
      <c r="Q115" s="54">
        <v>0</v>
      </c>
      <c r="R115" s="54">
        <v>0</v>
      </c>
      <c r="S115" s="239">
        <f t="shared" si="11"/>
        <v>82.05</v>
      </c>
      <c r="T115" s="48"/>
    </row>
    <row r="116" spans="1:20" s="15" customFormat="1" ht="85.5" x14ac:dyDescent="0.2">
      <c r="A116" s="22">
        <v>99</v>
      </c>
      <c r="B116" s="10">
        <v>133674</v>
      </c>
      <c r="C116" s="52" t="s">
        <v>217</v>
      </c>
      <c r="D116" s="284" t="s">
        <v>124</v>
      </c>
      <c r="E116" s="302">
        <v>503066</v>
      </c>
      <c r="F116" s="53">
        <v>191065</v>
      </c>
      <c r="G116" s="303">
        <v>0</v>
      </c>
      <c r="H116" s="13">
        <v>143</v>
      </c>
      <c r="I116" s="54">
        <v>143</v>
      </c>
      <c r="J116" s="54">
        <v>0</v>
      </c>
      <c r="K116" s="54">
        <v>108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239">
        <f t="shared" si="11"/>
        <v>108</v>
      </c>
      <c r="T116" s="48"/>
    </row>
    <row r="117" spans="1:20" s="15" customFormat="1" ht="71.25" x14ac:dyDescent="0.2">
      <c r="A117" s="22">
        <v>100</v>
      </c>
      <c r="B117" s="10">
        <v>133678</v>
      </c>
      <c r="C117" s="52" t="s">
        <v>218</v>
      </c>
      <c r="D117" s="284" t="s">
        <v>124</v>
      </c>
      <c r="E117" s="302">
        <v>84747</v>
      </c>
      <c r="F117" s="53">
        <v>36173</v>
      </c>
      <c r="G117" s="303">
        <v>0</v>
      </c>
      <c r="H117" s="13">
        <v>24</v>
      </c>
      <c r="I117" s="54">
        <v>24</v>
      </c>
      <c r="J117" s="54">
        <v>0</v>
      </c>
      <c r="K117" s="54">
        <v>21</v>
      </c>
      <c r="L117" s="54">
        <v>0</v>
      </c>
      <c r="M117" s="54">
        <v>0</v>
      </c>
      <c r="N117" s="54">
        <v>0.22</v>
      </c>
      <c r="O117" s="54">
        <v>0</v>
      </c>
      <c r="P117" s="54">
        <v>0</v>
      </c>
      <c r="Q117" s="54">
        <v>0</v>
      </c>
      <c r="R117" s="54">
        <v>0</v>
      </c>
      <c r="S117" s="239">
        <f t="shared" si="11"/>
        <v>21.22</v>
      </c>
      <c r="T117" s="48"/>
    </row>
    <row r="118" spans="1:20" s="15" customFormat="1" ht="57" x14ac:dyDescent="0.2">
      <c r="A118" s="22">
        <v>101</v>
      </c>
      <c r="B118" s="10">
        <v>135234</v>
      </c>
      <c r="C118" s="52" t="s">
        <v>219</v>
      </c>
      <c r="D118" s="284" t="s">
        <v>124</v>
      </c>
      <c r="E118" s="302">
        <v>572347</v>
      </c>
      <c r="F118" s="53">
        <v>45018</v>
      </c>
      <c r="G118" s="303">
        <v>0</v>
      </c>
      <c r="H118" s="13">
        <v>164</v>
      </c>
      <c r="I118" s="54">
        <v>164</v>
      </c>
      <c r="J118" s="54">
        <v>0</v>
      </c>
      <c r="K118" s="54">
        <v>164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239">
        <f t="shared" si="11"/>
        <v>164</v>
      </c>
      <c r="T118" s="48"/>
    </row>
    <row r="119" spans="1:20" s="15" customFormat="1" ht="71.25" x14ac:dyDescent="0.2">
      <c r="A119" s="22">
        <v>102</v>
      </c>
      <c r="B119" s="10">
        <v>138137</v>
      </c>
      <c r="C119" s="52" t="s">
        <v>220</v>
      </c>
      <c r="D119" s="284" t="s">
        <v>124</v>
      </c>
      <c r="E119" s="302">
        <v>1929057</v>
      </c>
      <c r="F119" s="53">
        <v>47961</v>
      </c>
      <c r="G119" s="303">
        <v>47960.71</v>
      </c>
      <c r="H119" s="13">
        <v>551</v>
      </c>
      <c r="I119" s="54">
        <v>551</v>
      </c>
      <c r="J119" s="54">
        <v>0</v>
      </c>
      <c r="K119" s="54">
        <v>551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239">
        <f t="shared" si="11"/>
        <v>551</v>
      </c>
      <c r="T119" s="48"/>
    </row>
    <row r="120" spans="1:20" s="15" customFormat="1" ht="42.75" x14ac:dyDescent="0.2">
      <c r="A120" s="22">
        <v>103</v>
      </c>
      <c r="B120" s="10">
        <v>138220</v>
      </c>
      <c r="C120" s="52" t="s">
        <v>221</v>
      </c>
      <c r="D120" s="284" t="s">
        <v>124</v>
      </c>
      <c r="E120" s="302">
        <v>2399503</v>
      </c>
      <c r="F120" s="53">
        <v>610912</v>
      </c>
      <c r="G120" s="303">
        <v>610909.31999999995</v>
      </c>
      <c r="H120" s="13">
        <v>686</v>
      </c>
      <c r="I120" s="54">
        <v>686</v>
      </c>
      <c r="J120" s="54">
        <v>0</v>
      </c>
      <c r="K120" s="54">
        <v>686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239">
        <f t="shared" si="11"/>
        <v>686</v>
      </c>
      <c r="T120" s="48"/>
    </row>
    <row r="121" spans="1:20" s="15" customFormat="1" ht="57" x14ac:dyDescent="0.2">
      <c r="A121" s="22">
        <v>104</v>
      </c>
      <c r="B121" s="10">
        <v>131684</v>
      </c>
      <c r="C121" s="52" t="s">
        <v>275</v>
      </c>
      <c r="D121" s="284" t="s">
        <v>124</v>
      </c>
      <c r="E121" s="302">
        <v>0</v>
      </c>
      <c r="F121" s="53">
        <v>36064</v>
      </c>
      <c r="G121" s="303">
        <v>0</v>
      </c>
      <c r="H121" s="13">
        <v>85</v>
      </c>
      <c r="I121" s="54">
        <v>9.26</v>
      </c>
      <c r="J121" s="54">
        <v>0</v>
      </c>
      <c r="K121" s="54">
        <v>0</v>
      </c>
      <c r="L121" s="54">
        <v>0</v>
      </c>
      <c r="M121" s="54">
        <v>0</v>
      </c>
      <c r="N121" s="54">
        <v>9.01</v>
      </c>
      <c r="O121" s="54">
        <v>0</v>
      </c>
      <c r="P121" s="54">
        <v>0.25</v>
      </c>
      <c r="Q121" s="54">
        <v>0</v>
      </c>
      <c r="R121" s="54">
        <v>0</v>
      </c>
      <c r="S121" s="239">
        <f t="shared" si="11"/>
        <v>9.26</v>
      </c>
      <c r="T121" s="48"/>
    </row>
    <row r="122" spans="1:20" s="15" customFormat="1" ht="57" x14ac:dyDescent="0.2">
      <c r="A122" s="22">
        <v>105</v>
      </c>
      <c r="B122" s="10">
        <v>131686</v>
      </c>
      <c r="C122" s="52" t="s">
        <v>276</v>
      </c>
      <c r="D122" s="284" t="s">
        <v>124</v>
      </c>
      <c r="E122" s="302">
        <v>0</v>
      </c>
      <c r="F122" s="53">
        <v>43261</v>
      </c>
      <c r="G122" s="303">
        <v>0</v>
      </c>
      <c r="H122" s="13">
        <v>145</v>
      </c>
      <c r="I122" s="54">
        <v>12</v>
      </c>
      <c r="J122" s="54">
        <v>0</v>
      </c>
      <c r="K122" s="54">
        <v>0</v>
      </c>
      <c r="L122" s="54">
        <v>0</v>
      </c>
      <c r="M122" s="54">
        <v>0</v>
      </c>
      <c r="N122" s="54">
        <v>11.18</v>
      </c>
      <c r="O122" s="54">
        <v>0</v>
      </c>
      <c r="P122" s="54">
        <v>0.18</v>
      </c>
      <c r="Q122" s="54">
        <v>0</v>
      </c>
      <c r="R122" s="54">
        <v>0</v>
      </c>
      <c r="S122" s="239">
        <f t="shared" si="11"/>
        <v>11.36</v>
      </c>
      <c r="T122" s="48"/>
    </row>
    <row r="123" spans="1:20" s="15" customFormat="1" ht="57" x14ac:dyDescent="0.2">
      <c r="A123" s="22">
        <v>106</v>
      </c>
      <c r="B123" s="10">
        <v>131699</v>
      </c>
      <c r="C123" s="52" t="s">
        <v>277</v>
      </c>
      <c r="D123" s="284" t="s">
        <v>124</v>
      </c>
      <c r="E123" s="302">
        <v>0</v>
      </c>
      <c r="F123" s="53">
        <v>318639</v>
      </c>
      <c r="G123" s="303">
        <v>0</v>
      </c>
      <c r="H123" s="13">
        <v>249</v>
      </c>
      <c r="I123" s="54">
        <v>91.04</v>
      </c>
      <c r="J123" s="54">
        <v>0</v>
      </c>
      <c r="K123" s="54">
        <v>0</v>
      </c>
      <c r="L123" s="54">
        <v>0</v>
      </c>
      <c r="M123" s="54">
        <v>0</v>
      </c>
      <c r="N123" s="54">
        <v>82.41</v>
      </c>
      <c r="O123" s="54">
        <v>0</v>
      </c>
      <c r="P123" s="54">
        <v>0</v>
      </c>
      <c r="Q123" s="54">
        <v>0</v>
      </c>
      <c r="R123" s="54">
        <v>0</v>
      </c>
      <c r="S123" s="239">
        <f t="shared" si="11"/>
        <v>82.41</v>
      </c>
      <c r="T123" s="48"/>
    </row>
    <row r="124" spans="1:20" s="15" customFormat="1" ht="57" x14ac:dyDescent="0.2">
      <c r="A124" s="22">
        <v>107</v>
      </c>
      <c r="B124" s="10">
        <v>132563</v>
      </c>
      <c r="C124" s="52" t="s">
        <v>278</v>
      </c>
      <c r="D124" s="284" t="s">
        <v>124</v>
      </c>
      <c r="E124" s="302">
        <v>0</v>
      </c>
      <c r="F124" s="53">
        <v>229025</v>
      </c>
      <c r="G124" s="303">
        <v>185031.69</v>
      </c>
      <c r="H124" s="13">
        <v>648</v>
      </c>
      <c r="I124" s="54">
        <v>65.44</v>
      </c>
      <c r="J124" s="54">
        <v>0</v>
      </c>
      <c r="K124" s="54">
        <v>0</v>
      </c>
      <c r="L124" s="54">
        <v>0</v>
      </c>
      <c r="M124" s="54">
        <v>0</v>
      </c>
      <c r="N124" s="54">
        <v>63.24</v>
      </c>
      <c r="O124" s="54">
        <v>2.2000000000000002</v>
      </c>
      <c r="P124" s="54">
        <v>0</v>
      </c>
      <c r="Q124" s="54">
        <v>0</v>
      </c>
      <c r="R124" s="54">
        <v>0</v>
      </c>
      <c r="S124" s="239">
        <f t="shared" si="11"/>
        <v>65.44</v>
      </c>
      <c r="T124" s="48"/>
    </row>
    <row r="125" spans="1:20" s="15" customFormat="1" ht="57" x14ac:dyDescent="0.2">
      <c r="A125" s="22">
        <v>108</v>
      </c>
      <c r="B125" s="10">
        <v>132575</v>
      </c>
      <c r="C125" s="52" t="s">
        <v>279</v>
      </c>
      <c r="D125" s="284" t="s">
        <v>124</v>
      </c>
      <c r="E125" s="302">
        <v>0</v>
      </c>
      <c r="F125" s="53">
        <v>20287</v>
      </c>
      <c r="G125" s="303">
        <v>0</v>
      </c>
      <c r="H125" s="13">
        <v>118</v>
      </c>
      <c r="I125" s="54">
        <v>5.8</v>
      </c>
      <c r="J125" s="54">
        <v>0</v>
      </c>
      <c r="K125" s="54">
        <v>0</v>
      </c>
      <c r="L125" s="54">
        <v>0</v>
      </c>
      <c r="M125" s="54">
        <v>0</v>
      </c>
      <c r="N125" s="54">
        <v>5.8</v>
      </c>
      <c r="O125" s="54">
        <v>0</v>
      </c>
      <c r="P125" s="54">
        <v>0</v>
      </c>
      <c r="Q125" s="54">
        <v>0</v>
      </c>
      <c r="R125" s="54">
        <v>0</v>
      </c>
      <c r="S125" s="239">
        <f t="shared" si="11"/>
        <v>5.8</v>
      </c>
      <c r="T125" s="48"/>
    </row>
    <row r="126" spans="1:20" s="15" customFormat="1" ht="71.25" x14ac:dyDescent="0.2">
      <c r="A126" s="22">
        <v>109</v>
      </c>
      <c r="B126" s="10">
        <v>132697</v>
      </c>
      <c r="C126" s="52" t="s">
        <v>280</v>
      </c>
      <c r="D126" s="284" t="s">
        <v>124</v>
      </c>
      <c r="E126" s="302">
        <v>0</v>
      </c>
      <c r="F126" s="53">
        <v>10216</v>
      </c>
      <c r="G126" s="303">
        <v>0</v>
      </c>
      <c r="H126" s="13">
        <v>50</v>
      </c>
      <c r="I126" s="54">
        <v>2.92</v>
      </c>
      <c r="J126" s="54">
        <v>0</v>
      </c>
      <c r="K126" s="54">
        <v>0</v>
      </c>
      <c r="L126" s="54">
        <v>0</v>
      </c>
      <c r="M126" s="54">
        <v>0</v>
      </c>
      <c r="N126" s="54">
        <v>2.92</v>
      </c>
      <c r="O126" s="54">
        <v>0</v>
      </c>
      <c r="P126" s="54">
        <v>0</v>
      </c>
      <c r="Q126" s="54">
        <v>0</v>
      </c>
      <c r="R126" s="54">
        <v>0</v>
      </c>
      <c r="S126" s="239">
        <f t="shared" si="11"/>
        <v>2.92</v>
      </c>
      <c r="T126" s="48"/>
    </row>
    <row r="127" spans="1:20" s="15" customFormat="1" ht="71.25" x14ac:dyDescent="0.2">
      <c r="A127" s="22">
        <v>110</v>
      </c>
      <c r="B127" s="10">
        <v>132713</v>
      </c>
      <c r="C127" s="52" t="s">
        <v>281</v>
      </c>
      <c r="D127" s="284" t="s">
        <v>124</v>
      </c>
      <c r="E127" s="302">
        <v>0</v>
      </c>
      <c r="F127" s="53">
        <v>45482</v>
      </c>
      <c r="G127" s="303">
        <v>0</v>
      </c>
      <c r="H127" s="13">
        <v>341</v>
      </c>
      <c r="I127" s="54">
        <v>12.99</v>
      </c>
      <c r="J127" s="54">
        <v>0</v>
      </c>
      <c r="K127" s="54">
        <v>0</v>
      </c>
      <c r="L127" s="54">
        <v>0</v>
      </c>
      <c r="M127" s="54">
        <v>0</v>
      </c>
      <c r="N127" s="54">
        <v>12.74</v>
      </c>
      <c r="O127" s="54">
        <v>0</v>
      </c>
      <c r="P127" s="54">
        <v>0</v>
      </c>
      <c r="Q127" s="54">
        <v>0</v>
      </c>
      <c r="R127" s="54">
        <v>0</v>
      </c>
      <c r="S127" s="239">
        <f t="shared" si="11"/>
        <v>12.74</v>
      </c>
      <c r="T127" s="48"/>
    </row>
    <row r="128" spans="1:20" s="15" customFormat="1" ht="71.25" x14ac:dyDescent="0.2">
      <c r="A128" s="22">
        <v>111</v>
      </c>
      <c r="B128" s="10">
        <v>132714</v>
      </c>
      <c r="C128" s="52" t="s">
        <v>282</v>
      </c>
      <c r="D128" s="284" t="s">
        <v>124</v>
      </c>
      <c r="E128" s="302">
        <v>0</v>
      </c>
      <c r="F128" s="53">
        <v>216157</v>
      </c>
      <c r="G128" s="303">
        <v>0</v>
      </c>
      <c r="H128" s="13">
        <v>143</v>
      </c>
      <c r="I128" s="54">
        <v>65.55</v>
      </c>
      <c r="J128" s="54">
        <v>0</v>
      </c>
      <c r="K128" s="54">
        <v>0</v>
      </c>
      <c r="L128" s="54">
        <v>0</v>
      </c>
      <c r="M128" s="54">
        <v>0</v>
      </c>
      <c r="N128" s="54">
        <v>49.99</v>
      </c>
      <c r="O128" s="54">
        <v>0</v>
      </c>
      <c r="P128" s="54">
        <v>14.66</v>
      </c>
      <c r="Q128" s="54">
        <v>0</v>
      </c>
      <c r="R128" s="54">
        <v>0</v>
      </c>
      <c r="S128" s="239">
        <f t="shared" si="11"/>
        <v>64.650000000000006</v>
      </c>
      <c r="T128" s="48"/>
    </row>
    <row r="129" spans="1:20" s="15" customFormat="1" ht="71.25" x14ac:dyDescent="0.2">
      <c r="A129" s="22">
        <v>112</v>
      </c>
      <c r="B129" s="10">
        <v>132718</v>
      </c>
      <c r="C129" s="52" t="s">
        <v>283</v>
      </c>
      <c r="D129" s="284" t="s">
        <v>124</v>
      </c>
      <c r="E129" s="302">
        <v>0</v>
      </c>
      <c r="F129" s="53">
        <v>67809</v>
      </c>
      <c r="G129" s="303">
        <v>0</v>
      </c>
      <c r="H129" s="13">
        <v>119</v>
      </c>
      <c r="I129" s="54">
        <v>19.79</v>
      </c>
      <c r="J129" s="54">
        <v>0</v>
      </c>
      <c r="K129" s="54">
        <v>0</v>
      </c>
      <c r="L129" s="54">
        <v>0</v>
      </c>
      <c r="M129" s="54">
        <v>0</v>
      </c>
      <c r="N129" s="54">
        <v>16.79</v>
      </c>
      <c r="O129" s="54">
        <v>0</v>
      </c>
      <c r="P129" s="54">
        <v>0</v>
      </c>
      <c r="Q129" s="54">
        <v>0</v>
      </c>
      <c r="R129" s="54">
        <v>0</v>
      </c>
      <c r="S129" s="239">
        <f t="shared" si="11"/>
        <v>16.79</v>
      </c>
      <c r="T129" s="48"/>
    </row>
    <row r="130" spans="1:20" s="15" customFormat="1" ht="57" x14ac:dyDescent="0.2">
      <c r="A130" s="22">
        <v>113</v>
      </c>
      <c r="B130" s="10">
        <v>132723</v>
      </c>
      <c r="C130" s="52" t="s">
        <v>284</v>
      </c>
      <c r="D130" s="284" t="s">
        <v>124</v>
      </c>
      <c r="E130" s="302">
        <v>0</v>
      </c>
      <c r="F130" s="53">
        <v>5651</v>
      </c>
      <c r="G130" s="303">
        <v>0</v>
      </c>
      <c r="H130" s="13">
        <v>266</v>
      </c>
      <c r="I130" s="54">
        <v>1.6</v>
      </c>
      <c r="J130" s="54">
        <v>0</v>
      </c>
      <c r="K130" s="54">
        <v>0</v>
      </c>
      <c r="L130" s="54">
        <v>0</v>
      </c>
      <c r="M130" s="54">
        <v>0</v>
      </c>
      <c r="N130" s="54">
        <v>1.6</v>
      </c>
      <c r="O130" s="54">
        <v>0</v>
      </c>
      <c r="P130" s="54">
        <v>0</v>
      </c>
      <c r="Q130" s="54">
        <v>0</v>
      </c>
      <c r="R130" s="54">
        <v>0</v>
      </c>
      <c r="S130" s="239">
        <f t="shared" si="11"/>
        <v>1.6</v>
      </c>
      <c r="T130" s="48"/>
    </row>
    <row r="131" spans="1:20" s="15" customFormat="1" ht="57" x14ac:dyDescent="0.2">
      <c r="A131" s="22">
        <v>114</v>
      </c>
      <c r="B131" s="10">
        <v>132809</v>
      </c>
      <c r="C131" s="52" t="s">
        <v>285</v>
      </c>
      <c r="D131" s="284" t="s">
        <v>124</v>
      </c>
      <c r="E131" s="302">
        <v>0</v>
      </c>
      <c r="F131" s="53">
        <v>19220</v>
      </c>
      <c r="G131" s="303">
        <v>0</v>
      </c>
      <c r="H131" s="13">
        <v>266</v>
      </c>
      <c r="I131" s="54">
        <v>5.49</v>
      </c>
      <c r="J131" s="54">
        <v>0</v>
      </c>
      <c r="K131" s="54">
        <v>0</v>
      </c>
      <c r="L131" s="54">
        <v>0</v>
      </c>
      <c r="M131" s="54">
        <v>0</v>
      </c>
      <c r="N131" s="54">
        <v>5.49</v>
      </c>
      <c r="O131" s="54">
        <v>0</v>
      </c>
      <c r="P131" s="54">
        <v>0</v>
      </c>
      <c r="Q131" s="54">
        <v>0</v>
      </c>
      <c r="R131" s="54">
        <v>0</v>
      </c>
      <c r="S131" s="239">
        <f t="shared" si="11"/>
        <v>5.49</v>
      </c>
      <c r="T131" s="48"/>
    </row>
    <row r="132" spans="1:20" s="15" customFormat="1" ht="57" x14ac:dyDescent="0.2">
      <c r="A132" s="22">
        <v>115</v>
      </c>
      <c r="B132" s="10">
        <v>133192</v>
      </c>
      <c r="C132" s="52" t="s">
        <v>286</v>
      </c>
      <c r="D132" s="284" t="s">
        <v>124</v>
      </c>
      <c r="E132" s="302">
        <v>0</v>
      </c>
      <c r="F132" s="53">
        <v>93270</v>
      </c>
      <c r="G132" s="303">
        <v>93270</v>
      </c>
      <c r="H132" s="13">
        <v>198</v>
      </c>
      <c r="I132" s="54">
        <v>100</v>
      </c>
      <c r="J132" s="54">
        <v>0</v>
      </c>
      <c r="K132" s="54">
        <v>0</v>
      </c>
      <c r="L132" s="54">
        <v>0</v>
      </c>
      <c r="M132" s="54">
        <v>0</v>
      </c>
      <c r="N132" s="54">
        <v>27</v>
      </c>
      <c r="O132" s="54">
        <v>0</v>
      </c>
      <c r="P132" s="54">
        <v>0</v>
      </c>
      <c r="Q132" s="54">
        <v>0</v>
      </c>
      <c r="R132" s="54">
        <v>0</v>
      </c>
      <c r="S132" s="239">
        <f t="shared" si="11"/>
        <v>27</v>
      </c>
      <c r="T132" s="48"/>
    </row>
    <row r="133" spans="1:20" s="15" customFormat="1" ht="57" x14ac:dyDescent="0.2">
      <c r="A133" s="22">
        <v>116</v>
      </c>
      <c r="B133" s="10">
        <v>133328</v>
      </c>
      <c r="C133" s="52" t="s">
        <v>287</v>
      </c>
      <c r="D133" s="284" t="s">
        <v>124</v>
      </c>
      <c r="E133" s="302">
        <v>0</v>
      </c>
      <c r="F133" s="53">
        <v>11625</v>
      </c>
      <c r="G133" s="303">
        <v>0</v>
      </c>
      <c r="H133" s="13">
        <v>52</v>
      </c>
      <c r="I133" s="54">
        <v>3.32</v>
      </c>
      <c r="J133" s="54">
        <v>0</v>
      </c>
      <c r="K133" s="54">
        <v>0</v>
      </c>
      <c r="L133" s="54">
        <v>0</v>
      </c>
      <c r="M133" s="54">
        <v>0</v>
      </c>
      <c r="N133" s="54">
        <v>3.18</v>
      </c>
      <c r="O133" s="54">
        <v>0</v>
      </c>
      <c r="P133" s="54">
        <v>0</v>
      </c>
      <c r="Q133" s="54">
        <v>0</v>
      </c>
      <c r="R133" s="54">
        <v>0</v>
      </c>
      <c r="S133" s="239">
        <f t="shared" si="11"/>
        <v>3.18</v>
      </c>
      <c r="T133" s="48"/>
    </row>
    <row r="134" spans="1:20" s="15" customFormat="1" ht="85.5" x14ac:dyDescent="0.2">
      <c r="A134" s="22">
        <v>117</v>
      </c>
      <c r="B134" s="10">
        <v>133333</v>
      </c>
      <c r="C134" s="52" t="s">
        <v>288</v>
      </c>
      <c r="D134" s="284" t="s">
        <v>124</v>
      </c>
      <c r="E134" s="302">
        <v>0</v>
      </c>
      <c r="F134" s="53">
        <v>21352</v>
      </c>
      <c r="G134" s="303">
        <v>0</v>
      </c>
      <c r="H134" s="13">
        <v>230</v>
      </c>
      <c r="I134" s="54">
        <v>491</v>
      </c>
      <c r="J134" s="54">
        <v>0</v>
      </c>
      <c r="K134" s="54">
        <v>0</v>
      </c>
      <c r="L134" s="54">
        <v>0</v>
      </c>
      <c r="M134" s="54">
        <v>0</v>
      </c>
      <c r="N134" s="54">
        <v>4.91</v>
      </c>
      <c r="O134" s="54">
        <v>0</v>
      </c>
      <c r="P134" s="54">
        <v>0</v>
      </c>
      <c r="Q134" s="54">
        <v>0</v>
      </c>
      <c r="R134" s="54">
        <v>0</v>
      </c>
      <c r="S134" s="239">
        <f t="shared" si="11"/>
        <v>4.91</v>
      </c>
      <c r="T134" s="48"/>
    </row>
    <row r="135" spans="1:20" s="15" customFormat="1" ht="57" x14ac:dyDescent="0.2">
      <c r="A135" s="22">
        <v>118</v>
      </c>
      <c r="B135" s="10">
        <v>133375</v>
      </c>
      <c r="C135" s="52" t="s">
        <v>289</v>
      </c>
      <c r="D135" s="284" t="s">
        <v>124</v>
      </c>
      <c r="E135" s="302">
        <v>0</v>
      </c>
      <c r="F135" s="53">
        <v>627849</v>
      </c>
      <c r="G135" s="303">
        <v>599824.19999999995</v>
      </c>
      <c r="H135" s="13">
        <v>431</v>
      </c>
      <c r="I135" s="54">
        <v>179.39</v>
      </c>
      <c r="J135" s="54">
        <v>0</v>
      </c>
      <c r="K135" s="54">
        <v>0</v>
      </c>
      <c r="L135" s="54">
        <v>0</v>
      </c>
      <c r="M135" s="54">
        <v>0</v>
      </c>
      <c r="N135" s="54">
        <v>168.89</v>
      </c>
      <c r="O135" s="54">
        <v>10.5</v>
      </c>
      <c r="P135" s="54">
        <v>0</v>
      </c>
      <c r="Q135" s="54">
        <v>0</v>
      </c>
      <c r="R135" s="54">
        <v>0</v>
      </c>
      <c r="S135" s="239">
        <f t="shared" si="11"/>
        <v>179.39</v>
      </c>
      <c r="T135" s="48"/>
    </row>
    <row r="136" spans="1:20" s="15" customFormat="1" ht="57" x14ac:dyDescent="0.2">
      <c r="A136" s="22">
        <v>119</v>
      </c>
      <c r="B136" s="10">
        <v>133657</v>
      </c>
      <c r="C136" s="52" t="s">
        <v>290</v>
      </c>
      <c r="D136" s="284" t="s">
        <v>124</v>
      </c>
      <c r="E136" s="302">
        <v>0</v>
      </c>
      <c r="F136" s="53">
        <v>3076886</v>
      </c>
      <c r="G136" s="303">
        <v>0</v>
      </c>
      <c r="H136" s="13">
        <v>386</v>
      </c>
      <c r="I136" s="54">
        <v>383</v>
      </c>
      <c r="J136" s="54">
        <v>0</v>
      </c>
      <c r="K136" s="54">
        <v>0</v>
      </c>
      <c r="L136" s="54">
        <v>0</v>
      </c>
      <c r="M136" s="54">
        <v>0</v>
      </c>
      <c r="N136" s="54">
        <v>265.74</v>
      </c>
      <c r="O136" s="54">
        <v>0</v>
      </c>
      <c r="P136" s="54">
        <v>0</v>
      </c>
      <c r="Q136" s="54">
        <v>0</v>
      </c>
      <c r="R136" s="54">
        <v>0</v>
      </c>
      <c r="S136" s="239">
        <f t="shared" si="11"/>
        <v>265.74</v>
      </c>
      <c r="T136" s="48"/>
    </row>
    <row r="137" spans="1:20" s="15" customFormat="1" ht="57" x14ac:dyDescent="0.2">
      <c r="A137" s="22">
        <v>120</v>
      </c>
      <c r="B137" s="10">
        <v>133663</v>
      </c>
      <c r="C137" s="52" t="s">
        <v>291</v>
      </c>
      <c r="D137" s="284" t="s">
        <v>124</v>
      </c>
      <c r="E137" s="302">
        <v>0</v>
      </c>
      <c r="F137" s="53">
        <v>1295965</v>
      </c>
      <c r="G137" s="303">
        <v>0</v>
      </c>
      <c r="H137" s="13">
        <v>294</v>
      </c>
      <c r="I137" s="54">
        <v>292</v>
      </c>
      <c r="J137" s="54">
        <v>0</v>
      </c>
      <c r="K137" s="54">
        <v>0</v>
      </c>
      <c r="L137" s="54">
        <v>0</v>
      </c>
      <c r="M137" s="54">
        <v>0</v>
      </c>
      <c r="N137" s="54">
        <v>74.739999999999995</v>
      </c>
      <c r="O137" s="54">
        <v>0</v>
      </c>
      <c r="P137" s="54">
        <v>0</v>
      </c>
      <c r="Q137" s="54">
        <v>0</v>
      </c>
      <c r="R137" s="54">
        <v>0</v>
      </c>
      <c r="S137" s="239">
        <f t="shared" si="11"/>
        <v>74.739999999999995</v>
      </c>
      <c r="T137" s="48"/>
    </row>
    <row r="138" spans="1:20" s="15" customFormat="1" ht="57" x14ac:dyDescent="0.2">
      <c r="A138" s="22">
        <v>121</v>
      </c>
      <c r="B138" s="10">
        <v>133671</v>
      </c>
      <c r="C138" s="52" t="s">
        <v>292</v>
      </c>
      <c r="D138" s="284" t="s">
        <v>124</v>
      </c>
      <c r="E138" s="302">
        <v>0</v>
      </c>
      <c r="F138" s="53">
        <v>2894717</v>
      </c>
      <c r="G138" s="303">
        <v>0</v>
      </c>
      <c r="H138" s="13">
        <v>936</v>
      </c>
      <c r="I138" s="54">
        <v>927</v>
      </c>
      <c r="J138" s="54">
        <v>0</v>
      </c>
      <c r="K138" s="54">
        <v>0</v>
      </c>
      <c r="L138" s="54">
        <v>0</v>
      </c>
      <c r="M138" s="54">
        <v>0</v>
      </c>
      <c r="N138" s="54">
        <v>46.67</v>
      </c>
      <c r="O138" s="54">
        <v>0</v>
      </c>
      <c r="P138" s="54">
        <v>0</v>
      </c>
      <c r="Q138" s="54">
        <v>0</v>
      </c>
      <c r="R138" s="54">
        <v>0</v>
      </c>
      <c r="S138" s="239">
        <f t="shared" si="11"/>
        <v>46.67</v>
      </c>
      <c r="T138" s="48"/>
    </row>
    <row r="139" spans="1:20" s="15" customFormat="1" ht="85.5" x14ac:dyDescent="0.2">
      <c r="A139" s="22">
        <v>122</v>
      </c>
      <c r="B139" s="10">
        <v>137817</v>
      </c>
      <c r="C139" s="52" t="s">
        <v>293</v>
      </c>
      <c r="D139" s="284" t="s">
        <v>124</v>
      </c>
      <c r="E139" s="302">
        <v>0</v>
      </c>
      <c r="F139" s="53">
        <v>1972549</v>
      </c>
      <c r="G139" s="303">
        <v>0</v>
      </c>
      <c r="H139" s="13">
        <v>639</v>
      </c>
      <c r="I139" s="54">
        <v>578.67999999999995</v>
      </c>
      <c r="J139" s="54">
        <v>0</v>
      </c>
      <c r="K139" s="54">
        <v>0</v>
      </c>
      <c r="L139" s="54">
        <v>0</v>
      </c>
      <c r="M139" s="54">
        <v>0</v>
      </c>
      <c r="N139" s="54">
        <v>40.590000000000003</v>
      </c>
      <c r="O139" s="54">
        <v>0</v>
      </c>
      <c r="P139" s="54">
        <v>2.63</v>
      </c>
      <c r="Q139" s="54">
        <v>0</v>
      </c>
      <c r="R139" s="54">
        <v>0</v>
      </c>
      <c r="S139" s="239">
        <f t="shared" si="11"/>
        <v>43.220000000000006</v>
      </c>
      <c r="T139" s="48"/>
    </row>
    <row r="140" spans="1:20" s="15" customFormat="1" ht="57" x14ac:dyDescent="0.2">
      <c r="A140" s="22">
        <v>123</v>
      </c>
      <c r="B140" s="10">
        <v>138235</v>
      </c>
      <c r="C140" s="52" t="s">
        <v>294</v>
      </c>
      <c r="D140" s="284" t="s">
        <v>124</v>
      </c>
      <c r="E140" s="302">
        <v>0</v>
      </c>
      <c r="F140" s="53">
        <v>1670</v>
      </c>
      <c r="G140" s="303">
        <v>0</v>
      </c>
      <c r="H140" s="13">
        <v>44</v>
      </c>
      <c r="I140" s="54">
        <v>1</v>
      </c>
      <c r="J140" s="54">
        <v>0</v>
      </c>
      <c r="K140" s="54">
        <v>0</v>
      </c>
      <c r="L140" s="54">
        <v>0</v>
      </c>
      <c r="M140" s="54">
        <v>0</v>
      </c>
      <c r="N140" s="54">
        <v>1</v>
      </c>
      <c r="O140" s="54">
        <v>0</v>
      </c>
      <c r="P140" s="54">
        <v>0</v>
      </c>
      <c r="Q140" s="54">
        <v>0</v>
      </c>
      <c r="R140" s="54">
        <v>0</v>
      </c>
      <c r="S140" s="239">
        <f t="shared" si="11"/>
        <v>1</v>
      </c>
      <c r="T140" s="48"/>
    </row>
    <row r="141" spans="1:20" s="15" customFormat="1" ht="86.25" thickBot="1" x14ac:dyDescent="0.25">
      <c r="A141" s="22">
        <v>124</v>
      </c>
      <c r="B141" s="10">
        <v>138241</v>
      </c>
      <c r="C141" s="52" t="s">
        <v>222</v>
      </c>
      <c r="D141" s="284" t="s">
        <v>124</v>
      </c>
      <c r="E141" s="302">
        <v>1792033</v>
      </c>
      <c r="F141" s="53">
        <v>9880</v>
      </c>
      <c r="G141" s="303">
        <v>9880</v>
      </c>
      <c r="H141" s="23">
        <v>512</v>
      </c>
      <c r="I141" s="59">
        <v>512</v>
      </c>
      <c r="J141" s="54">
        <v>0</v>
      </c>
      <c r="K141" s="54">
        <v>0</v>
      </c>
      <c r="L141" s="54">
        <v>512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239">
        <f t="shared" si="11"/>
        <v>512</v>
      </c>
      <c r="T141" s="48"/>
    </row>
    <row r="142" spans="1:20" s="17" customFormat="1" ht="15.75" thickBot="1" x14ac:dyDescent="0.3">
      <c r="A142" s="278"/>
      <c r="B142" s="227"/>
      <c r="C142" s="222"/>
      <c r="D142" s="286"/>
      <c r="E142" s="306">
        <f t="shared" ref="E142:L142" si="12">SUM(E83:E141)</f>
        <v>17332000</v>
      </c>
      <c r="F142" s="275">
        <f t="shared" si="12"/>
        <v>18485747</v>
      </c>
      <c r="G142" s="307">
        <f>SUM(G83:G141)</f>
        <v>3407352.5</v>
      </c>
      <c r="H142" s="16"/>
      <c r="I142" s="357"/>
      <c r="J142" s="264"/>
      <c r="K142" s="264"/>
      <c r="L142" s="264"/>
      <c r="M142" s="226"/>
      <c r="N142" s="226"/>
      <c r="O142" s="226"/>
      <c r="P142" s="226"/>
      <c r="Q142" s="226"/>
      <c r="R142" s="226"/>
      <c r="S142" s="239"/>
      <c r="T142" s="48"/>
    </row>
    <row r="143" spans="1:20" s="15" customFormat="1" x14ac:dyDescent="0.25">
      <c r="A143" s="278" t="s">
        <v>223</v>
      </c>
      <c r="B143" s="221"/>
      <c r="C143" s="10"/>
      <c r="D143" s="287"/>
      <c r="E143" s="280"/>
      <c r="F143" s="221"/>
      <c r="G143" s="279"/>
      <c r="H143" s="132"/>
      <c r="I143" s="358"/>
      <c r="J143" s="263"/>
      <c r="K143" s="263"/>
      <c r="L143" s="263"/>
      <c r="M143" s="54"/>
      <c r="N143" s="54"/>
      <c r="O143" s="54"/>
      <c r="P143" s="54"/>
      <c r="Q143" s="54"/>
      <c r="R143" s="54"/>
      <c r="S143" s="267"/>
      <c r="T143" s="48"/>
    </row>
    <row r="144" spans="1:20" s="15" customFormat="1" ht="114" x14ac:dyDescent="0.2">
      <c r="A144" s="22">
        <v>125</v>
      </c>
      <c r="B144" s="10">
        <v>131282</v>
      </c>
      <c r="C144" s="52" t="s">
        <v>224</v>
      </c>
      <c r="D144" s="284" t="s">
        <v>124</v>
      </c>
      <c r="E144" s="302">
        <v>15930</v>
      </c>
      <c r="F144" s="53">
        <v>15930</v>
      </c>
      <c r="G144" s="303">
        <v>15929.14</v>
      </c>
      <c r="H144" s="13">
        <v>1500</v>
      </c>
      <c r="I144" s="54">
        <v>1</v>
      </c>
      <c r="J144" s="54">
        <v>0</v>
      </c>
      <c r="K144" s="54">
        <v>0</v>
      </c>
      <c r="L144" s="54">
        <v>1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239">
        <f t="shared" ref="S144:S146" si="13">+J144+K144+L144+M144+N144+O144+P144+Q144+R144</f>
        <v>1</v>
      </c>
      <c r="T144" s="48"/>
    </row>
    <row r="145" spans="1:20" s="15" customFormat="1" ht="71.25" x14ac:dyDescent="0.2">
      <c r="A145" s="22">
        <v>126</v>
      </c>
      <c r="B145" s="10">
        <v>131290</v>
      </c>
      <c r="C145" s="52" t="s">
        <v>225</v>
      </c>
      <c r="D145" s="284" t="s">
        <v>124</v>
      </c>
      <c r="E145" s="302">
        <v>9150</v>
      </c>
      <c r="F145" s="53">
        <v>9150</v>
      </c>
      <c r="G145" s="303">
        <v>9150</v>
      </c>
      <c r="H145" s="13">
        <v>553</v>
      </c>
      <c r="I145" s="54">
        <v>1</v>
      </c>
      <c r="J145" s="54">
        <v>0</v>
      </c>
      <c r="K145" s="54">
        <v>0</v>
      </c>
      <c r="L145" s="54">
        <v>1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239">
        <f t="shared" si="13"/>
        <v>1</v>
      </c>
      <c r="T145" s="48"/>
    </row>
    <row r="146" spans="1:20" s="15" customFormat="1" ht="57.75" thickBot="1" x14ac:dyDescent="0.25">
      <c r="A146" s="22">
        <f t="shared" ref="A146" si="14">A145+1</f>
        <v>127</v>
      </c>
      <c r="B146" s="10">
        <v>132696</v>
      </c>
      <c r="C146" s="52" t="s">
        <v>226</v>
      </c>
      <c r="D146" s="284" t="s">
        <v>124</v>
      </c>
      <c r="E146" s="302">
        <v>18133</v>
      </c>
      <c r="F146" s="53">
        <v>18133</v>
      </c>
      <c r="G146" s="303">
        <v>0</v>
      </c>
      <c r="H146" s="23">
        <v>66</v>
      </c>
      <c r="I146" s="59">
        <v>5</v>
      </c>
      <c r="J146" s="54">
        <v>0</v>
      </c>
      <c r="K146" s="54">
        <v>0</v>
      </c>
      <c r="L146" s="54">
        <v>0</v>
      </c>
      <c r="M146" s="54">
        <v>0</v>
      </c>
      <c r="N146" s="54">
        <v>5</v>
      </c>
      <c r="O146" s="54">
        <v>0</v>
      </c>
      <c r="P146" s="54">
        <v>0</v>
      </c>
      <c r="Q146" s="54">
        <v>0</v>
      </c>
      <c r="R146" s="54">
        <v>0</v>
      </c>
      <c r="S146" s="239">
        <f t="shared" si="13"/>
        <v>5</v>
      </c>
      <c r="T146" s="48"/>
    </row>
    <row r="147" spans="1:20" s="17" customFormat="1" ht="15.75" thickBot="1" x14ac:dyDescent="0.3">
      <c r="A147" s="278"/>
      <c r="B147" s="227"/>
      <c r="C147" s="222"/>
      <c r="D147" s="286"/>
      <c r="E147" s="306">
        <f t="shared" ref="E147:L147" si="15">SUM(E144:E146)</f>
        <v>43213</v>
      </c>
      <c r="F147" s="275">
        <f t="shared" si="15"/>
        <v>43213</v>
      </c>
      <c r="G147" s="307">
        <f t="shared" si="15"/>
        <v>25079.14</v>
      </c>
      <c r="H147" s="16"/>
      <c r="I147" s="357"/>
      <c r="J147" s="264"/>
      <c r="K147" s="264"/>
      <c r="L147" s="264"/>
      <c r="M147" s="226"/>
      <c r="N147" s="226"/>
      <c r="O147" s="226"/>
      <c r="P147" s="226"/>
      <c r="Q147" s="226"/>
      <c r="R147" s="226"/>
      <c r="S147" s="239"/>
      <c r="T147" s="48"/>
    </row>
    <row r="148" spans="1:20" s="15" customFormat="1" x14ac:dyDescent="0.25">
      <c r="A148" s="278" t="s">
        <v>227</v>
      </c>
      <c r="B148" s="221"/>
      <c r="C148" s="10"/>
      <c r="D148" s="287"/>
      <c r="E148" s="280"/>
      <c r="F148" s="221"/>
      <c r="G148" s="279"/>
      <c r="H148" s="132"/>
      <c r="I148" s="358"/>
      <c r="J148" s="263"/>
      <c r="K148" s="263"/>
      <c r="L148" s="263"/>
      <c r="M148" s="54"/>
      <c r="N148" s="54"/>
      <c r="O148" s="54"/>
      <c r="P148" s="54"/>
      <c r="Q148" s="54"/>
      <c r="R148" s="54"/>
      <c r="S148" s="267"/>
      <c r="T148" s="48"/>
    </row>
    <row r="149" spans="1:20" s="15" customFormat="1" ht="85.5" x14ac:dyDescent="0.2">
      <c r="A149" s="22">
        <v>128</v>
      </c>
      <c r="B149" s="10">
        <v>131340</v>
      </c>
      <c r="C149" s="52" t="s">
        <v>228</v>
      </c>
      <c r="D149" s="284" t="s">
        <v>124</v>
      </c>
      <c r="E149" s="302">
        <v>72540</v>
      </c>
      <c r="F149" s="53">
        <v>72540</v>
      </c>
      <c r="G149" s="303">
        <v>1867.08</v>
      </c>
      <c r="H149" s="13">
        <v>257</v>
      </c>
      <c r="I149" s="54">
        <v>21</v>
      </c>
      <c r="J149" s="54">
        <v>0</v>
      </c>
      <c r="K149" s="54">
        <v>0</v>
      </c>
      <c r="L149" s="54">
        <v>21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239">
        <f t="shared" ref="S149:S150" si="16">+J149+K149+L149+M149+N149+O149+P149+Q149+R149</f>
        <v>21</v>
      </c>
      <c r="T149" s="48"/>
    </row>
    <row r="150" spans="1:20" s="15" customFormat="1" ht="86.25" thickBot="1" x14ac:dyDescent="0.25">
      <c r="A150" s="22">
        <v>129</v>
      </c>
      <c r="B150" s="10">
        <v>132818</v>
      </c>
      <c r="C150" s="52" t="s">
        <v>229</v>
      </c>
      <c r="D150" s="284" t="s">
        <v>124</v>
      </c>
      <c r="E150" s="302">
        <v>1616160</v>
      </c>
      <c r="F150" s="53">
        <v>1082788</v>
      </c>
      <c r="G150" s="303">
        <v>914320.41</v>
      </c>
      <c r="H150" s="23">
        <v>461</v>
      </c>
      <c r="I150" s="59">
        <v>461</v>
      </c>
      <c r="J150" s="54">
        <v>0</v>
      </c>
      <c r="K150" s="54">
        <v>189</v>
      </c>
      <c r="L150" s="54">
        <v>0</v>
      </c>
      <c r="M150" s="54">
        <v>0</v>
      </c>
      <c r="N150" s="54">
        <v>140.58000000000001</v>
      </c>
      <c r="O150" s="54">
        <v>93.72</v>
      </c>
      <c r="P150" s="54">
        <v>0</v>
      </c>
      <c r="Q150" s="54">
        <v>0</v>
      </c>
      <c r="R150" s="54">
        <v>0</v>
      </c>
      <c r="S150" s="239">
        <f t="shared" si="16"/>
        <v>423.30000000000007</v>
      </c>
      <c r="T150" s="48"/>
    </row>
    <row r="151" spans="1:20" s="17" customFormat="1" ht="15.75" thickBot="1" x14ac:dyDescent="0.3">
      <c r="A151" s="278"/>
      <c r="B151" s="227"/>
      <c r="C151" s="222"/>
      <c r="D151" s="286"/>
      <c r="E151" s="306">
        <f>SUM(E149:E150)</f>
        <v>1688700</v>
      </c>
      <c r="F151" s="275">
        <f>SUM(F149:F150)</f>
        <v>1155328</v>
      </c>
      <c r="G151" s="307">
        <f>SUM(G149:G150)</f>
        <v>916187.49</v>
      </c>
      <c r="H151" s="16"/>
      <c r="I151" s="357"/>
      <c r="J151" s="264"/>
      <c r="K151" s="264"/>
      <c r="L151" s="264"/>
      <c r="M151" s="226"/>
      <c r="N151" s="226"/>
      <c r="O151" s="226"/>
      <c r="P151" s="226"/>
      <c r="Q151" s="226"/>
      <c r="R151" s="226"/>
      <c r="S151" s="239"/>
      <c r="T151" s="48"/>
    </row>
    <row r="152" spans="1:20" s="15" customFormat="1" x14ac:dyDescent="0.25">
      <c r="A152" s="278" t="s">
        <v>230</v>
      </c>
      <c r="B152" s="221"/>
      <c r="C152" s="10"/>
      <c r="D152" s="287"/>
      <c r="E152" s="280"/>
      <c r="F152" s="221"/>
      <c r="G152" s="279"/>
      <c r="H152" s="132"/>
      <c r="I152" s="358"/>
      <c r="J152" s="263"/>
      <c r="K152" s="263"/>
      <c r="L152" s="263"/>
      <c r="M152" s="54"/>
      <c r="N152" s="54"/>
      <c r="O152" s="54"/>
      <c r="P152" s="54"/>
      <c r="Q152" s="54"/>
      <c r="R152" s="54"/>
      <c r="S152" s="267"/>
      <c r="T152" s="48"/>
    </row>
    <row r="153" spans="1:20" s="15" customFormat="1" ht="42.75" x14ac:dyDescent="0.2">
      <c r="A153" s="22">
        <v>130</v>
      </c>
      <c r="B153" s="10">
        <v>111507</v>
      </c>
      <c r="C153" s="52" t="s">
        <v>231</v>
      </c>
      <c r="D153" s="284" t="s">
        <v>124</v>
      </c>
      <c r="E153" s="302">
        <v>5985782</v>
      </c>
      <c r="F153" s="53">
        <v>507039</v>
      </c>
      <c r="G153" s="303">
        <v>0</v>
      </c>
      <c r="H153" s="13">
        <v>1710</v>
      </c>
      <c r="I153" s="54">
        <v>1710</v>
      </c>
      <c r="J153" s="54">
        <v>0</v>
      </c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239">
        <f t="shared" ref="S153:S158" si="17">+J153+K153+L153+M153+N153+O153+P153+Q153+R153</f>
        <v>0</v>
      </c>
      <c r="T153" s="48"/>
    </row>
    <row r="154" spans="1:20" s="15" customFormat="1" ht="42.75" x14ac:dyDescent="0.2">
      <c r="A154" s="22">
        <v>131</v>
      </c>
      <c r="B154" s="10">
        <v>113758</v>
      </c>
      <c r="C154" s="52" t="s">
        <v>383</v>
      </c>
      <c r="D154" s="284" t="s">
        <v>124</v>
      </c>
      <c r="E154" s="302">
        <v>0</v>
      </c>
      <c r="F154" s="53">
        <v>595847</v>
      </c>
      <c r="G154" s="303">
        <v>0</v>
      </c>
      <c r="H154" s="13">
        <v>2145</v>
      </c>
      <c r="I154" s="54">
        <v>45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239">
        <f t="shared" si="17"/>
        <v>0</v>
      </c>
      <c r="T154" s="48"/>
    </row>
    <row r="155" spans="1:20" s="15" customFormat="1" ht="57" x14ac:dyDescent="0.2">
      <c r="A155" s="22">
        <v>132</v>
      </c>
      <c r="B155" s="10">
        <v>150515</v>
      </c>
      <c r="C155" s="52" t="s">
        <v>232</v>
      </c>
      <c r="D155" s="284" t="s">
        <v>124</v>
      </c>
      <c r="E155" s="302">
        <v>0</v>
      </c>
      <c r="F155" s="53">
        <v>3152049</v>
      </c>
      <c r="G155" s="303">
        <v>2071381.48</v>
      </c>
      <c r="H155" s="13">
        <v>704</v>
      </c>
      <c r="I155" s="54">
        <v>704</v>
      </c>
      <c r="J155" s="54">
        <v>0</v>
      </c>
      <c r="K155" s="54">
        <v>0</v>
      </c>
      <c r="L155" s="54">
        <v>0</v>
      </c>
      <c r="M155" s="54">
        <v>156.27000000000001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239">
        <f t="shared" si="17"/>
        <v>156.27000000000001</v>
      </c>
      <c r="T155" s="48"/>
    </row>
    <row r="156" spans="1:20" s="15" customFormat="1" ht="42.75" x14ac:dyDescent="0.2">
      <c r="A156" s="22">
        <v>133</v>
      </c>
      <c r="B156" s="10">
        <v>150614</v>
      </c>
      <c r="C156" s="52" t="s">
        <v>233</v>
      </c>
      <c r="D156" s="284" t="s">
        <v>124</v>
      </c>
      <c r="E156" s="302">
        <v>1500000</v>
      </c>
      <c r="F156" s="53">
        <v>0</v>
      </c>
      <c r="G156" s="303">
        <v>0</v>
      </c>
      <c r="H156" s="13">
        <v>214</v>
      </c>
      <c r="I156" s="54">
        <v>214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239">
        <f t="shared" si="17"/>
        <v>0</v>
      </c>
      <c r="T156" s="48"/>
    </row>
    <row r="157" spans="1:20" s="15" customFormat="1" ht="57" x14ac:dyDescent="0.2">
      <c r="A157" s="22">
        <f t="shared" ref="A157:A158" si="18">A156+1</f>
        <v>134</v>
      </c>
      <c r="B157" s="10">
        <v>170168</v>
      </c>
      <c r="C157" s="52" t="s">
        <v>234</v>
      </c>
      <c r="D157" s="284" t="s">
        <v>124</v>
      </c>
      <c r="E157" s="302">
        <v>300000</v>
      </c>
      <c r="F157" s="53">
        <v>300000</v>
      </c>
      <c r="G157" s="303">
        <v>0</v>
      </c>
      <c r="H157" s="13">
        <v>429</v>
      </c>
      <c r="I157" s="54">
        <v>429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239">
        <f t="shared" si="17"/>
        <v>0</v>
      </c>
      <c r="T157" s="48"/>
    </row>
    <row r="158" spans="1:20" s="15" customFormat="1" ht="72" thickBot="1" x14ac:dyDescent="0.25">
      <c r="A158" s="22">
        <f t="shared" si="18"/>
        <v>135</v>
      </c>
      <c r="B158" s="10">
        <v>170208</v>
      </c>
      <c r="C158" s="52" t="s">
        <v>235</v>
      </c>
      <c r="D158" s="284" t="s">
        <v>124</v>
      </c>
      <c r="E158" s="302">
        <v>250000</v>
      </c>
      <c r="F158" s="53">
        <v>250000</v>
      </c>
      <c r="G158" s="303">
        <v>0</v>
      </c>
      <c r="H158" s="23">
        <v>285</v>
      </c>
      <c r="I158" s="59">
        <v>285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239">
        <f t="shared" si="17"/>
        <v>0</v>
      </c>
      <c r="T158" s="48"/>
    </row>
    <row r="159" spans="1:20" s="17" customFormat="1" ht="15.75" thickBot="1" x14ac:dyDescent="0.3">
      <c r="A159" s="278"/>
      <c r="B159" s="227"/>
      <c r="C159" s="222"/>
      <c r="D159" s="286"/>
      <c r="E159" s="306">
        <f t="shared" ref="E159:M159" si="19">SUM(E153:E158)</f>
        <v>8035782</v>
      </c>
      <c r="F159" s="275">
        <f t="shared" si="19"/>
        <v>4804935</v>
      </c>
      <c r="G159" s="307">
        <f t="shared" si="19"/>
        <v>2071381.48</v>
      </c>
      <c r="H159" s="16"/>
      <c r="I159" s="357"/>
      <c r="J159" s="264"/>
      <c r="K159" s="264"/>
      <c r="L159" s="264"/>
      <c r="M159" s="264"/>
      <c r="N159" s="264"/>
      <c r="O159" s="264"/>
      <c r="P159" s="264"/>
      <c r="Q159" s="264"/>
      <c r="R159" s="264"/>
      <c r="S159" s="239"/>
      <c r="T159" s="48"/>
    </row>
    <row r="160" spans="1:20" s="15" customFormat="1" x14ac:dyDescent="0.25">
      <c r="A160" s="278" t="s">
        <v>230</v>
      </c>
      <c r="B160" s="221"/>
      <c r="C160" s="10"/>
      <c r="D160" s="287"/>
      <c r="E160" s="280"/>
      <c r="F160" s="221"/>
      <c r="G160" s="279"/>
      <c r="H160" s="132"/>
      <c r="I160" s="358"/>
      <c r="J160" s="263"/>
      <c r="K160" s="263"/>
      <c r="L160" s="263"/>
      <c r="M160" s="54"/>
      <c r="N160" s="54"/>
      <c r="O160" s="54"/>
      <c r="P160" s="54"/>
      <c r="Q160" s="54"/>
      <c r="R160" s="54"/>
      <c r="S160" s="267"/>
      <c r="T160" s="48"/>
    </row>
    <row r="161" spans="1:20" s="15" customFormat="1" ht="85.5" x14ac:dyDescent="0.2">
      <c r="A161" s="22">
        <v>136</v>
      </c>
      <c r="B161" s="10">
        <v>170181</v>
      </c>
      <c r="C161" s="52" t="s">
        <v>236</v>
      </c>
      <c r="D161" s="284" t="s">
        <v>124</v>
      </c>
      <c r="E161" s="302">
        <v>251761</v>
      </c>
      <c r="F161" s="53">
        <v>251761</v>
      </c>
      <c r="G161" s="303">
        <v>0</v>
      </c>
      <c r="H161" s="13">
        <v>214</v>
      </c>
      <c r="I161" s="54">
        <v>214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239">
        <f t="shared" ref="S161:S165" si="20">+J161+K161+L161+M161+N161+O161+P161+Q161+R161</f>
        <v>0</v>
      </c>
      <c r="T161" s="48"/>
    </row>
    <row r="162" spans="1:20" s="15" customFormat="1" ht="42.75" x14ac:dyDescent="0.2">
      <c r="A162" s="22">
        <v>137</v>
      </c>
      <c r="B162" s="10">
        <v>33423</v>
      </c>
      <c r="C162" s="52" t="s">
        <v>388</v>
      </c>
      <c r="D162" s="284" t="s">
        <v>124</v>
      </c>
      <c r="E162" s="302">
        <v>0</v>
      </c>
      <c r="F162" s="53">
        <v>3529442</v>
      </c>
      <c r="G162" s="303">
        <v>0</v>
      </c>
      <c r="H162" s="13">
        <v>1000</v>
      </c>
      <c r="I162" s="54">
        <v>202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239">
        <f t="shared" si="20"/>
        <v>0</v>
      </c>
      <c r="T162" s="48"/>
    </row>
    <row r="163" spans="1:20" s="15" customFormat="1" ht="42.75" x14ac:dyDescent="0.2">
      <c r="A163" s="22">
        <v>138</v>
      </c>
      <c r="B163" s="10">
        <v>7325</v>
      </c>
      <c r="C163" s="52" t="s">
        <v>389</v>
      </c>
      <c r="D163" s="284" t="s">
        <v>124</v>
      </c>
      <c r="E163" s="302">
        <v>0</v>
      </c>
      <c r="F163" s="53">
        <v>146236</v>
      </c>
      <c r="G163" s="303">
        <v>0</v>
      </c>
      <c r="H163" s="13">
        <v>932</v>
      </c>
      <c r="I163" s="54">
        <v>1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239">
        <f t="shared" si="20"/>
        <v>0</v>
      </c>
      <c r="T163" s="48"/>
    </row>
    <row r="164" spans="1:20" s="15" customFormat="1" ht="42.75" x14ac:dyDescent="0.2">
      <c r="A164" s="22">
        <v>139</v>
      </c>
      <c r="B164" s="10">
        <v>92603</v>
      </c>
      <c r="C164" s="52" t="s">
        <v>390</v>
      </c>
      <c r="D164" s="284" t="s">
        <v>124</v>
      </c>
      <c r="E164" s="302">
        <v>0</v>
      </c>
      <c r="F164" s="53">
        <v>535379</v>
      </c>
      <c r="G164" s="303">
        <v>533142.23</v>
      </c>
      <c r="H164" s="13">
        <v>295</v>
      </c>
      <c r="I164" s="54">
        <v>153</v>
      </c>
      <c r="J164" s="54">
        <v>0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153</v>
      </c>
      <c r="Q164" s="54">
        <v>0</v>
      </c>
      <c r="R164" s="54">
        <v>0</v>
      </c>
      <c r="S164" s="239">
        <f t="shared" si="20"/>
        <v>153</v>
      </c>
      <c r="T164" s="48"/>
    </row>
    <row r="165" spans="1:20" s="15" customFormat="1" ht="43.5" thickBot="1" x14ac:dyDescent="0.25">
      <c r="A165" s="22">
        <v>140</v>
      </c>
      <c r="B165" s="10">
        <v>92902</v>
      </c>
      <c r="C165" s="52" t="s">
        <v>391</v>
      </c>
      <c r="D165" s="284" t="s">
        <v>124</v>
      </c>
      <c r="E165" s="302">
        <v>0</v>
      </c>
      <c r="F165" s="53">
        <v>154492</v>
      </c>
      <c r="G165" s="303">
        <v>154491.06</v>
      </c>
      <c r="H165" s="23">
        <v>1535</v>
      </c>
      <c r="I165" s="59">
        <v>44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44</v>
      </c>
      <c r="Q165" s="54">
        <v>0</v>
      </c>
      <c r="R165" s="54">
        <v>0</v>
      </c>
      <c r="S165" s="239">
        <f t="shared" si="20"/>
        <v>44</v>
      </c>
      <c r="T165" s="48"/>
    </row>
    <row r="166" spans="1:20" s="15" customFormat="1" ht="15.75" thickBot="1" x14ac:dyDescent="0.25">
      <c r="A166" s="280"/>
      <c r="B166" s="221"/>
      <c r="C166" s="10"/>
      <c r="D166" s="287"/>
      <c r="E166" s="308">
        <f t="shared" ref="E166:J166" si="21">SUM(E161:E165)</f>
        <v>251761</v>
      </c>
      <c r="F166" s="276">
        <f t="shared" si="21"/>
        <v>4617310</v>
      </c>
      <c r="G166" s="309">
        <f t="shared" si="21"/>
        <v>687633.29</v>
      </c>
      <c r="H166" s="360"/>
      <c r="I166" s="16"/>
      <c r="J166" s="226"/>
      <c r="K166" s="226"/>
      <c r="L166" s="226"/>
      <c r="M166" s="226"/>
      <c r="N166" s="226"/>
      <c r="O166" s="226"/>
      <c r="P166" s="226"/>
      <c r="Q166" s="226"/>
      <c r="R166" s="226"/>
      <c r="S166" s="239"/>
      <c r="T166" s="48"/>
    </row>
    <row r="167" spans="1:20" s="15" customFormat="1" x14ac:dyDescent="0.25">
      <c r="A167" s="278" t="s">
        <v>386</v>
      </c>
      <c r="B167" s="221"/>
      <c r="C167" s="10"/>
      <c r="D167" s="287"/>
      <c r="E167" s="308"/>
      <c r="F167" s="276"/>
      <c r="G167" s="309"/>
      <c r="H167" s="361"/>
      <c r="I167" s="131"/>
      <c r="J167" s="226"/>
      <c r="K167" s="226"/>
      <c r="L167" s="226"/>
      <c r="M167" s="226"/>
      <c r="N167" s="226"/>
      <c r="O167" s="226"/>
      <c r="P167" s="226"/>
      <c r="Q167" s="226"/>
      <c r="R167" s="226"/>
      <c r="S167" s="267"/>
      <c r="T167" s="48"/>
    </row>
    <row r="168" spans="1:20" s="15" customFormat="1" ht="57.75" thickBot="1" x14ac:dyDescent="0.25">
      <c r="A168" s="22">
        <v>141</v>
      </c>
      <c r="B168" s="10">
        <v>31359</v>
      </c>
      <c r="C168" s="52" t="s">
        <v>387</v>
      </c>
      <c r="D168" s="284" t="s">
        <v>124</v>
      </c>
      <c r="E168" s="302">
        <v>0</v>
      </c>
      <c r="F168" s="53">
        <v>91499</v>
      </c>
      <c r="G168" s="303">
        <v>0</v>
      </c>
      <c r="H168" s="356">
        <v>1287</v>
      </c>
      <c r="I168" s="23">
        <v>1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239">
        <f t="shared" ref="S168" si="22">+J168+K168+L168+M168+N168+O168+P168+Q168+R168</f>
        <v>0</v>
      </c>
      <c r="T168" s="48"/>
    </row>
    <row r="169" spans="1:20" s="15" customFormat="1" ht="15.75" thickBot="1" x14ac:dyDescent="0.3">
      <c r="A169" s="280"/>
      <c r="B169" s="10"/>
      <c r="C169" s="52"/>
      <c r="D169" s="284"/>
      <c r="E169" s="308">
        <f>SUM(E168)</f>
        <v>0</v>
      </c>
      <c r="F169" s="276">
        <f>SUM(F168)</f>
        <v>91499</v>
      </c>
      <c r="G169" s="309">
        <f>SUM(G168)</f>
        <v>0</v>
      </c>
      <c r="H169" s="360"/>
      <c r="I169" s="357"/>
      <c r="J169" s="264"/>
      <c r="K169" s="264"/>
      <c r="L169" s="264"/>
      <c r="M169" s="264"/>
      <c r="N169" s="264"/>
      <c r="O169" s="264"/>
      <c r="P169" s="264"/>
      <c r="Q169" s="264"/>
      <c r="R169" s="264"/>
      <c r="S169" s="239"/>
      <c r="T169" s="48"/>
    </row>
    <row r="170" spans="1:20" s="15" customFormat="1" x14ac:dyDescent="0.25">
      <c r="A170" s="278" t="s">
        <v>237</v>
      </c>
      <c r="B170" s="221"/>
      <c r="C170" s="10"/>
      <c r="D170" s="287"/>
      <c r="E170" s="280"/>
      <c r="F170" s="221"/>
      <c r="G170" s="279"/>
      <c r="H170" s="132"/>
      <c r="I170" s="132"/>
      <c r="J170" s="54"/>
      <c r="K170" s="54"/>
      <c r="L170" s="54"/>
      <c r="M170" s="54"/>
      <c r="N170" s="54"/>
      <c r="O170" s="54"/>
      <c r="P170" s="54"/>
      <c r="Q170" s="54"/>
      <c r="R170" s="54"/>
      <c r="S170" s="267"/>
      <c r="T170" s="48"/>
    </row>
    <row r="171" spans="1:20" s="15" customFormat="1" ht="57" customHeight="1" thickBot="1" x14ac:dyDescent="0.25">
      <c r="A171" s="22">
        <v>142</v>
      </c>
      <c r="B171" s="10">
        <v>170188</v>
      </c>
      <c r="C171" s="52" t="s">
        <v>238</v>
      </c>
      <c r="D171" s="284" t="s">
        <v>124</v>
      </c>
      <c r="E171" s="302">
        <v>500000</v>
      </c>
      <c r="F171" s="53">
        <v>500000</v>
      </c>
      <c r="G171" s="303">
        <v>0</v>
      </c>
      <c r="H171" s="356">
        <v>214</v>
      </c>
      <c r="I171" s="23">
        <v>143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239">
        <f t="shared" ref="S171" si="23">+J171+K171+L171+M171+N171+O171+P171+Q171+R171</f>
        <v>0</v>
      </c>
      <c r="T171" s="48"/>
    </row>
    <row r="172" spans="1:20" s="15" customFormat="1" ht="15.75" thickBot="1" x14ac:dyDescent="0.25">
      <c r="A172" s="280"/>
      <c r="B172" s="221"/>
      <c r="C172" s="10"/>
      <c r="D172" s="287"/>
      <c r="E172" s="308">
        <v>500000</v>
      </c>
      <c r="F172" s="276">
        <v>500000</v>
      </c>
      <c r="G172" s="309">
        <v>0</v>
      </c>
      <c r="H172" s="360"/>
      <c r="I172" s="16"/>
      <c r="J172" s="226"/>
      <c r="K172" s="226"/>
      <c r="L172" s="226"/>
      <c r="M172" s="226"/>
      <c r="N172" s="226"/>
      <c r="O172" s="226"/>
      <c r="P172" s="226"/>
      <c r="Q172" s="226"/>
      <c r="R172" s="226"/>
      <c r="S172" s="239"/>
      <c r="T172" s="48"/>
    </row>
    <row r="173" spans="1:20" s="15" customFormat="1" x14ac:dyDescent="0.25">
      <c r="A173" s="278" t="s">
        <v>240</v>
      </c>
      <c r="B173" s="221"/>
      <c r="C173" s="10"/>
      <c r="D173" s="287"/>
      <c r="E173" s="280"/>
      <c r="F173" s="221"/>
      <c r="G173" s="279"/>
      <c r="H173" s="132"/>
      <c r="I173" s="358"/>
      <c r="J173" s="263"/>
      <c r="K173" s="263"/>
      <c r="L173" s="263"/>
      <c r="M173" s="263"/>
      <c r="N173" s="263"/>
      <c r="O173" s="263"/>
      <c r="P173" s="263"/>
      <c r="Q173" s="263"/>
      <c r="R173" s="263"/>
      <c r="S173" s="267"/>
      <c r="T173" s="48"/>
    </row>
    <row r="174" spans="1:20" s="15" customFormat="1" ht="51.75" customHeight="1" thickBot="1" x14ac:dyDescent="0.25">
      <c r="A174" s="22">
        <v>143</v>
      </c>
      <c r="B174" s="10">
        <v>202409</v>
      </c>
      <c r="C174" s="52" t="s">
        <v>239</v>
      </c>
      <c r="D174" s="284" t="s">
        <v>124</v>
      </c>
      <c r="E174" s="302">
        <v>25000000</v>
      </c>
      <c r="F174" s="53">
        <v>25000000</v>
      </c>
      <c r="G174" s="303">
        <v>0</v>
      </c>
      <c r="H174" s="356">
        <v>1038</v>
      </c>
      <c r="I174" s="23">
        <v>1038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239">
        <f t="shared" ref="S174" si="24">+J174+K174+L174+M174+N174+O174+P174+Q174+R174</f>
        <v>0</v>
      </c>
      <c r="T174" s="48"/>
    </row>
    <row r="175" spans="1:20" s="15" customFormat="1" ht="15.75" thickBot="1" x14ac:dyDescent="0.25">
      <c r="A175" s="280"/>
      <c r="B175" s="221"/>
      <c r="C175" s="10"/>
      <c r="D175" s="287"/>
      <c r="E175" s="308">
        <f>SUM(E174)</f>
        <v>25000000</v>
      </c>
      <c r="F175" s="276">
        <f>SUM(F174)</f>
        <v>25000000</v>
      </c>
      <c r="G175" s="309">
        <f>SUM(G174)</f>
        <v>0</v>
      </c>
      <c r="H175" s="360"/>
      <c r="I175" s="16"/>
      <c r="J175" s="226"/>
      <c r="K175" s="226"/>
      <c r="L175" s="226"/>
      <c r="M175" s="226"/>
      <c r="N175" s="226"/>
      <c r="O175" s="226"/>
      <c r="P175" s="226"/>
      <c r="Q175" s="226"/>
      <c r="R175" s="226"/>
      <c r="S175" s="239"/>
      <c r="T175" s="48"/>
    </row>
    <row r="176" spans="1:20" s="15" customFormat="1" x14ac:dyDescent="0.25">
      <c r="A176" s="278" t="s">
        <v>241</v>
      </c>
      <c r="B176" s="221"/>
      <c r="C176" s="10"/>
      <c r="D176" s="287"/>
      <c r="E176" s="280"/>
      <c r="F176" s="221"/>
      <c r="G176" s="279"/>
      <c r="H176" s="132"/>
      <c r="I176" s="358"/>
      <c r="J176" s="263"/>
      <c r="K176" s="263"/>
      <c r="L176" s="263"/>
      <c r="M176" s="54"/>
      <c r="N176" s="54"/>
      <c r="O176" s="54"/>
      <c r="P176" s="54"/>
      <c r="Q176" s="54"/>
      <c r="R176" s="54"/>
      <c r="S176" s="267"/>
      <c r="T176" s="48"/>
    </row>
    <row r="177" spans="1:20" s="15" customFormat="1" ht="48" customHeight="1" thickBot="1" x14ac:dyDescent="0.25">
      <c r="A177" s="22">
        <v>144</v>
      </c>
      <c r="B177" s="10">
        <v>202330</v>
      </c>
      <c r="C177" s="52" t="s">
        <v>242</v>
      </c>
      <c r="D177" s="284" t="s">
        <v>124</v>
      </c>
      <c r="E177" s="302">
        <v>25000000</v>
      </c>
      <c r="F177" s="53">
        <v>6200000</v>
      </c>
      <c r="G177" s="303">
        <v>0</v>
      </c>
      <c r="H177" s="23">
        <v>1275</v>
      </c>
      <c r="I177" s="59">
        <v>1275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54">
        <v>0</v>
      </c>
      <c r="R177" s="54">
        <v>0</v>
      </c>
      <c r="S177" s="239">
        <f t="shared" ref="S177" si="25">+J177+K177+L177+M177+N177+O177+P177+Q177+R177</f>
        <v>0</v>
      </c>
      <c r="T177" s="48"/>
    </row>
    <row r="178" spans="1:20" s="15" customFormat="1" ht="15.75" thickBot="1" x14ac:dyDescent="0.25">
      <c r="A178" s="280"/>
      <c r="B178" s="221"/>
      <c r="C178" s="10"/>
      <c r="D178" s="287"/>
      <c r="E178" s="308">
        <f t="shared" ref="E178:N178" si="26">SUM(E177)</f>
        <v>25000000</v>
      </c>
      <c r="F178" s="276">
        <f t="shared" si="26"/>
        <v>6200000</v>
      </c>
      <c r="G178" s="309">
        <f t="shared" si="26"/>
        <v>0</v>
      </c>
      <c r="H178" s="360"/>
      <c r="I178" s="16"/>
      <c r="J178" s="226"/>
      <c r="K178" s="226"/>
      <c r="L178" s="226"/>
      <c r="M178" s="226"/>
      <c r="N178" s="226"/>
      <c r="O178" s="226"/>
      <c r="P178" s="226"/>
      <c r="Q178" s="226"/>
      <c r="R178" s="226"/>
      <c r="S178" s="239"/>
      <c r="T178" s="48"/>
    </row>
    <row r="179" spans="1:20" s="15" customFormat="1" x14ac:dyDescent="0.25">
      <c r="A179" s="278" t="s">
        <v>243</v>
      </c>
      <c r="B179" s="221"/>
      <c r="C179" s="10"/>
      <c r="D179" s="287"/>
      <c r="E179" s="280"/>
      <c r="F179" s="221"/>
      <c r="G179" s="279"/>
      <c r="H179" s="132"/>
      <c r="I179" s="358"/>
      <c r="J179" s="263"/>
      <c r="K179" s="263"/>
      <c r="L179" s="263"/>
      <c r="M179" s="54"/>
      <c r="N179" s="54"/>
      <c r="O179" s="54"/>
      <c r="P179" s="54"/>
      <c r="Q179" s="54"/>
      <c r="R179" s="54"/>
      <c r="S179" s="267"/>
      <c r="T179" s="48"/>
    </row>
    <row r="180" spans="1:20" s="15" customFormat="1" ht="57.75" thickBot="1" x14ac:dyDescent="0.25">
      <c r="A180" s="22">
        <v>145</v>
      </c>
      <c r="B180" s="10">
        <v>150509</v>
      </c>
      <c r="C180" s="52" t="s">
        <v>244</v>
      </c>
      <c r="D180" s="284" t="s">
        <v>124</v>
      </c>
      <c r="E180" s="302">
        <v>0</v>
      </c>
      <c r="F180" s="53">
        <v>2336774</v>
      </c>
      <c r="G180" s="303">
        <v>1462080.1</v>
      </c>
      <c r="H180" s="23">
        <v>594</v>
      </c>
      <c r="I180" s="59">
        <v>594</v>
      </c>
      <c r="J180" s="54">
        <v>0</v>
      </c>
      <c r="K180" s="54">
        <v>0</v>
      </c>
      <c r="L180" s="54">
        <v>0</v>
      </c>
      <c r="M180" s="54">
        <v>128.41</v>
      </c>
      <c r="N180" s="54">
        <v>4.24</v>
      </c>
      <c r="O180" s="54">
        <v>0</v>
      </c>
      <c r="P180" s="54">
        <v>0</v>
      </c>
      <c r="Q180" s="54">
        <v>0</v>
      </c>
      <c r="R180" s="54">
        <v>0</v>
      </c>
      <c r="S180" s="239">
        <f t="shared" ref="S180" si="27">+J180+K180+L180+M180+N180+O180+P180+Q180+R180</f>
        <v>132.65</v>
      </c>
      <c r="T180" s="48"/>
    </row>
    <row r="181" spans="1:20" s="15" customFormat="1" ht="15.75" thickBot="1" x14ac:dyDescent="0.3">
      <c r="A181" s="281"/>
      <c r="B181" s="277"/>
      <c r="C181" s="222"/>
      <c r="D181" s="288"/>
      <c r="E181" s="308">
        <v>0</v>
      </c>
      <c r="F181" s="276">
        <f>SUM(F180)</f>
        <v>2336774</v>
      </c>
      <c r="G181" s="309">
        <f>SUM(G180)</f>
        <v>1462080.1</v>
      </c>
      <c r="H181" s="360"/>
      <c r="I181" s="16"/>
      <c r="J181" s="226"/>
      <c r="K181" s="226"/>
      <c r="L181" s="226"/>
      <c r="M181" s="226"/>
      <c r="N181" s="226"/>
      <c r="O181" s="226"/>
      <c r="P181" s="226"/>
      <c r="Q181" s="226"/>
      <c r="R181" s="226"/>
      <c r="S181" s="239"/>
      <c r="T181" s="48"/>
    </row>
    <row r="182" spans="1:20" s="15" customFormat="1" x14ac:dyDescent="0.25">
      <c r="A182" s="278" t="s">
        <v>392</v>
      </c>
      <c r="B182" s="221"/>
      <c r="C182" s="52"/>
      <c r="D182" s="284"/>
      <c r="E182" s="302"/>
      <c r="F182" s="53"/>
      <c r="G182" s="303"/>
      <c r="H182" s="362"/>
      <c r="I182" s="132"/>
      <c r="J182" s="54"/>
      <c r="K182" s="54"/>
      <c r="L182" s="54"/>
      <c r="M182" s="54"/>
      <c r="N182" s="54"/>
      <c r="O182" s="54"/>
      <c r="P182" s="54"/>
      <c r="Q182" s="54"/>
      <c r="R182" s="54"/>
      <c r="S182" s="267"/>
      <c r="T182" s="48"/>
    </row>
    <row r="183" spans="1:20" s="15" customFormat="1" ht="28.5" x14ac:dyDescent="0.2">
      <c r="A183" s="22">
        <v>146</v>
      </c>
      <c r="B183" s="10">
        <v>206196</v>
      </c>
      <c r="C183" s="52" t="s">
        <v>393</v>
      </c>
      <c r="D183" s="284" t="s">
        <v>124</v>
      </c>
      <c r="E183" s="302">
        <v>0</v>
      </c>
      <c r="F183" s="53">
        <v>4300000</v>
      </c>
      <c r="G183" s="303">
        <v>0</v>
      </c>
      <c r="H183" s="13">
        <v>911</v>
      </c>
      <c r="I183" s="54">
        <v>228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239">
        <f t="shared" ref="S183:S188" si="28">+J183+K183+L183+M183+N183+O183+P183+Q183+R183</f>
        <v>0</v>
      </c>
      <c r="T183" s="48"/>
    </row>
    <row r="184" spans="1:20" s="15" customFormat="1" ht="28.5" x14ac:dyDescent="0.2">
      <c r="A184" s="22">
        <v>147</v>
      </c>
      <c r="B184" s="10">
        <v>209397</v>
      </c>
      <c r="C184" s="52" t="s">
        <v>394</v>
      </c>
      <c r="D184" s="284" t="s">
        <v>124</v>
      </c>
      <c r="E184" s="302">
        <v>0</v>
      </c>
      <c r="F184" s="53">
        <v>2500000</v>
      </c>
      <c r="G184" s="303">
        <v>0</v>
      </c>
      <c r="H184" s="13">
        <v>639</v>
      </c>
      <c r="I184" s="54">
        <v>156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239">
        <f t="shared" si="28"/>
        <v>0</v>
      </c>
      <c r="T184" s="48"/>
    </row>
    <row r="185" spans="1:20" s="15" customFormat="1" ht="42.75" x14ac:dyDescent="0.2">
      <c r="A185" s="22">
        <v>148</v>
      </c>
      <c r="B185" s="10">
        <v>209398</v>
      </c>
      <c r="C185" s="52" t="s">
        <v>395</v>
      </c>
      <c r="D185" s="284" t="s">
        <v>124</v>
      </c>
      <c r="E185" s="302">
        <v>0</v>
      </c>
      <c r="F185" s="53">
        <v>4000000</v>
      </c>
      <c r="G185" s="303">
        <v>0</v>
      </c>
      <c r="H185" s="13">
        <v>1055</v>
      </c>
      <c r="I185" s="54">
        <v>262</v>
      </c>
      <c r="J185" s="54">
        <v>0</v>
      </c>
      <c r="K185" s="54">
        <v>0</v>
      </c>
      <c r="L185" s="54">
        <v>0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239">
        <f t="shared" si="28"/>
        <v>0</v>
      </c>
      <c r="T185" s="48"/>
    </row>
    <row r="186" spans="1:20" s="15" customFormat="1" ht="42.75" x14ac:dyDescent="0.2">
      <c r="A186" s="22">
        <v>149</v>
      </c>
      <c r="B186" s="10">
        <v>209399</v>
      </c>
      <c r="C186" s="52" t="s">
        <v>396</v>
      </c>
      <c r="D186" s="284" t="s">
        <v>124</v>
      </c>
      <c r="E186" s="302">
        <v>0</v>
      </c>
      <c r="F186" s="53">
        <v>3500000</v>
      </c>
      <c r="G186" s="303">
        <v>0</v>
      </c>
      <c r="H186" s="13">
        <v>993</v>
      </c>
      <c r="I186" s="54">
        <v>248</v>
      </c>
      <c r="J186" s="54">
        <v>0</v>
      </c>
      <c r="K186" s="54">
        <v>0</v>
      </c>
      <c r="L186" s="54">
        <v>0</v>
      </c>
      <c r="M186" s="54">
        <v>0</v>
      </c>
      <c r="N186" s="54">
        <v>0</v>
      </c>
      <c r="O186" s="54">
        <v>0</v>
      </c>
      <c r="P186" s="54">
        <v>0</v>
      </c>
      <c r="Q186" s="54">
        <v>0</v>
      </c>
      <c r="R186" s="54">
        <v>0</v>
      </c>
      <c r="S186" s="239">
        <f t="shared" si="28"/>
        <v>0</v>
      </c>
      <c r="T186" s="48"/>
    </row>
    <row r="187" spans="1:20" s="15" customFormat="1" ht="42.75" x14ac:dyDescent="0.2">
      <c r="A187" s="22">
        <v>150</v>
      </c>
      <c r="B187" s="10">
        <v>209400</v>
      </c>
      <c r="C187" s="52" t="s">
        <v>406</v>
      </c>
      <c r="D187" s="284" t="s">
        <v>124</v>
      </c>
      <c r="E187" s="302">
        <v>0</v>
      </c>
      <c r="F187" s="53">
        <v>4500000</v>
      </c>
      <c r="G187" s="303">
        <v>0</v>
      </c>
      <c r="H187" s="13">
        <v>1177</v>
      </c>
      <c r="I187" s="54">
        <v>294</v>
      </c>
      <c r="J187" s="54">
        <v>0</v>
      </c>
      <c r="K187" s="54">
        <v>0</v>
      </c>
      <c r="L187" s="54">
        <v>0</v>
      </c>
      <c r="M187" s="54">
        <v>0</v>
      </c>
      <c r="N187" s="54">
        <v>0</v>
      </c>
      <c r="O187" s="54">
        <v>0</v>
      </c>
      <c r="P187" s="54">
        <v>0</v>
      </c>
      <c r="Q187" s="54">
        <v>0</v>
      </c>
      <c r="R187" s="54">
        <v>0</v>
      </c>
      <c r="S187" s="239">
        <f t="shared" si="28"/>
        <v>0</v>
      </c>
      <c r="T187" s="48"/>
    </row>
    <row r="188" spans="1:20" s="15" customFormat="1" ht="29.25" thickBot="1" x14ac:dyDescent="0.25">
      <c r="A188" s="22">
        <v>151</v>
      </c>
      <c r="B188" s="10">
        <v>226963</v>
      </c>
      <c r="C188" s="52" t="s">
        <v>407</v>
      </c>
      <c r="D188" s="284" t="s">
        <v>124</v>
      </c>
      <c r="E188" s="302">
        <v>0</v>
      </c>
      <c r="F188" s="53">
        <v>29400000</v>
      </c>
      <c r="G188" s="303">
        <v>0</v>
      </c>
      <c r="H188" s="23">
        <v>16234.65</v>
      </c>
      <c r="I188" s="363" t="s">
        <v>430</v>
      </c>
      <c r="J188" s="54">
        <v>0</v>
      </c>
      <c r="K188" s="54">
        <v>0</v>
      </c>
      <c r="L188" s="54">
        <v>0</v>
      </c>
      <c r="M188" s="54">
        <v>0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239">
        <f t="shared" si="28"/>
        <v>0</v>
      </c>
      <c r="T188" s="48"/>
    </row>
    <row r="189" spans="1:20" ht="15.75" thickBot="1" x14ac:dyDescent="0.3">
      <c r="A189" s="339"/>
      <c r="B189" s="340"/>
      <c r="C189" s="341"/>
      <c r="D189" s="342"/>
      <c r="E189" s="343">
        <f>SUM(E183:E188)</f>
        <v>0</v>
      </c>
      <c r="F189" s="344">
        <f>SUM(F183:F188)</f>
        <v>48200000</v>
      </c>
      <c r="G189" s="345">
        <f>SUM(G183:G188)</f>
        <v>0</v>
      </c>
      <c r="H189" s="360"/>
      <c r="I189" s="16"/>
      <c r="J189" s="63"/>
      <c r="K189" s="63"/>
      <c r="L189" s="63"/>
      <c r="M189" s="63"/>
      <c r="N189" s="63"/>
      <c r="O189" s="63"/>
      <c r="P189" s="63"/>
      <c r="Q189" s="63"/>
      <c r="R189" s="63"/>
      <c r="S189" s="346"/>
      <c r="T189" s="48"/>
    </row>
    <row r="190" spans="1:20" s="15" customFormat="1" ht="28.5" customHeight="1" thickBot="1" x14ac:dyDescent="0.25">
      <c r="A190" s="187"/>
      <c r="B190" s="188"/>
      <c r="C190" s="188"/>
      <c r="D190" s="347"/>
      <c r="E190" s="348">
        <f>E181+E178+E175+E172+E166+E159+E151+E147+E142+E81+E76+E71+E18</f>
        <v>154226165</v>
      </c>
      <c r="F190" s="64">
        <f>F181+F178+F175+F172+F166+F159+F151+F147+F142+F81+F76+F71+F18+F189+F169</f>
        <v>138215765</v>
      </c>
      <c r="G190" s="349">
        <f>G181+G178+G175+G172+G166+G159+G151+G147+G142+G81+G76+G71+G18+G189+G169</f>
        <v>12545854.780000001</v>
      </c>
      <c r="H190" s="350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6"/>
      <c r="T190" s="48"/>
    </row>
    <row r="191" spans="1:20" s="15" customFormat="1" x14ac:dyDescent="0.2">
      <c r="C191" s="67"/>
      <c r="H191" s="68"/>
      <c r="I191" s="68"/>
      <c r="J191" s="68"/>
      <c r="K191" s="68"/>
      <c r="L191" s="68"/>
      <c r="M191" s="69"/>
      <c r="N191" s="69"/>
      <c r="O191" s="69"/>
      <c r="P191" s="69"/>
      <c r="Q191" s="69"/>
      <c r="S191" s="327"/>
    </row>
  </sheetData>
  <mergeCells count="18">
    <mergeCell ref="H6:S6"/>
    <mergeCell ref="J7:S7"/>
    <mergeCell ref="A190:D190"/>
    <mergeCell ref="E6:G6"/>
    <mergeCell ref="G7:G8"/>
    <mergeCell ref="A9:C9"/>
    <mergeCell ref="A6:A8"/>
    <mergeCell ref="B6:B8"/>
    <mergeCell ref="C6:C8"/>
    <mergeCell ref="D6:D8"/>
    <mergeCell ref="F7:F8"/>
    <mergeCell ref="E7:E8"/>
    <mergeCell ref="A1:M1"/>
    <mergeCell ref="A2:M2"/>
    <mergeCell ref="A3:M3"/>
    <mergeCell ref="A4:M4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29"/>
  <sheetViews>
    <sheetView topLeftCell="F1" zoomScale="85" zoomScaleNormal="85" workbookViewId="0">
      <pane ySplit="8" topLeftCell="A9" activePane="bottomLeft" state="frozen"/>
      <selection pane="bottomLeft" activeCell="I7" sqref="I7:I8"/>
    </sheetView>
  </sheetViews>
  <sheetFormatPr baseColWidth="10" defaultRowHeight="15" x14ac:dyDescent="0.2"/>
  <cols>
    <col min="1" max="2" width="11.42578125" style="6"/>
    <col min="3" max="3" width="44.28515625" style="7" customWidth="1"/>
    <col min="4" max="4" width="14.7109375" style="6" customWidth="1"/>
    <col min="5" max="5" width="24.7109375" style="8" bestFit="1" customWidth="1"/>
    <col min="6" max="6" width="26.28515625" style="8" customWidth="1"/>
    <col min="7" max="7" width="27.42578125" style="8" customWidth="1"/>
    <col min="8" max="8" width="15.140625" style="9" customWidth="1"/>
    <col min="9" max="9" width="13.85546875" style="9" bestFit="1" customWidth="1"/>
    <col min="10" max="12" width="11.42578125" style="9" customWidth="1"/>
    <col min="13" max="13" width="11.7109375" style="9" customWidth="1"/>
    <col min="14" max="16" width="11.5703125" style="9" customWidth="1"/>
    <col min="17" max="17" width="11.42578125" style="45" customWidth="1"/>
    <col min="18" max="18" width="15.140625" style="6" customWidth="1"/>
    <col min="19" max="19" width="11.42578125" style="215"/>
    <col min="20" max="16384" width="11.42578125" style="4"/>
  </cols>
  <sheetData>
    <row r="1" spans="1:20" x14ac:dyDescent="0.25">
      <c r="A1" s="182" t="s">
        <v>266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20" x14ac:dyDescent="0.25">
      <c r="A2" s="182" t="s">
        <v>267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20" x14ac:dyDescent="0.25">
      <c r="A3" s="182" t="s">
        <v>301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20" x14ac:dyDescent="0.25">
      <c r="A4" s="5"/>
      <c r="B4" s="5"/>
      <c r="C4" s="5"/>
      <c r="D4" s="5"/>
      <c r="E4" s="5"/>
      <c r="F4" s="5"/>
      <c r="G4" s="5"/>
      <c r="H4" s="5"/>
      <c r="I4" s="5"/>
      <c r="J4" s="215"/>
      <c r="K4" s="215"/>
      <c r="L4" s="215"/>
      <c r="M4" s="215"/>
      <c r="N4" s="215"/>
      <c r="O4" s="215"/>
      <c r="P4" s="215"/>
    </row>
    <row r="5" spans="1:20" ht="15.75" thickBot="1" x14ac:dyDescent="0.25">
      <c r="A5" s="246"/>
      <c r="B5" s="246"/>
      <c r="M5" s="265"/>
      <c r="S5" s="351" t="s">
        <v>429</v>
      </c>
    </row>
    <row r="6" spans="1:20" ht="15" customHeight="1" thickBot="1" x14ac:dyDescent="0.25">
      <c r="A6" s="190" t="s">
        <v>2</v>
      </c>
      <c r="B6" s="193" t="s">
        <v>3</v>
      </c>
      <c r="C6" s="196" t="s">
        <v>4</v>
      </c>
      <c r="D6" s="248" t="s">
        <v>5</v>
      </c>
      <c r="E6" s="251" t="s">
        <v>6</v>
      </c>
      <c r="F6" s="201"/>
      <c r="G6" s="252"/>
      <c r="H6" s="204" t="s">
        <v>7</v>
      </c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6"/>
    </row>
    <row r="7" spans="1:20" ht="12" customHeight="1" thickBot="1" x14ac:dyDescent="0.25">
      <c r="A7" s="191"/>
      <c r="B7" s="194"/>
      <c r="C7" s="197"/>
      <c r="D7" s="249"/>
      <c r="E7" s="253" t="s">
        <v>8</v>
      </c>
      <c r="F7" s="202" t="s">
        <v>9</v>
      </c>
      <c r="G7" s="254" t="s">
        <v>300</v>
      </c>
      <c r="H7" s="257" t="s">
        <v>8</v>
      </c>
      <c r="I7" s="259" t="s">
        <v>9</v>
      </c>
      <c r="J7" s="245" t="s">
        <v>10</v>
      </c>
      <c r="K7" s="245"/>
      <c r="L7" s="245"/>
      <c r="M7" s="245"/>
      <c r="N7" s="245"/>
      <c r="O7" s="245"/>
      <c r="P7" s="245"/>
      <c r="Q7" s="245"/>
      <c r="R7" s="245"/>
      <c r="S7" s="247"/>
    </row>
    <row r="8" spans="1:20" ht="43.5" customHeight="1" thickBot="1" x14ac:dyDescent="0.25">
      <c r="A8" s="192"/>
      <c r="B8" s="195"/>
      <c r="C8" s="198"/>
      <c r="D8" s="250"/>
      <c r="E8" s="255"/>
      <c r="F8" s="203"/>
      <c r="G8" s="256"/>
      <c r="H8" s="258"/>
      <c r="I8" s="260"/>
      <c r="J8" s="261" t="s">
        <v>11</v>
      </c>
      <c r="K8" s="262" t="s">
        <v>12</v>
      </c>
      <c r="L8" s="262" t="s">
        <v>13</v>
      </c>
      <c r="M8" s="262" t="s">
        <v>245</v>
      </c>
      <c r="N8" s="262" t="s">
        <v>271</v>
      </c>
      <c r="O8" s="262" t="s">
        <v>399</v>
      </c>
      <c r="P8" s="262" t="s">
        <v>410</v>
      </c>
      <c r="Q8" s="211" t="s">
        <v>409</v>
      </c>
      <c r="R8" s="211" t="s">
        <v>423</v>
      </c>
      <c r="S8" s="216" t="s">
        <v>263</v>
      </c>
    </row>
    <row r="9" spans="1:20" s="14" customFormat="1" ht="18.75" customHeight="1" x14ac:dyDescent="0.2">
      <c r="A9" s="218" t="s">
        <v>26</v>
      </c>
      <c r="B9" s="19"/>
      <c r="C9" s="219"/>
      <c r="D9" s="19"/>
      <c r="E9" s="20"/>
      <c r="F9" s="20"/>
      <c r="G9" s="20"/>
      <c r="H9" s="21"/>
      <c r="I9" s="21"/>
      <c r="J9" s="21"/>
      <c r="K9" s="21"/>
      <c r="L9" s="21"/>
      <c r="M9" s="21"/>
      <c r="N9" s="21"/>
      <c r="O9" s="21"/>
      <c r="P9" s="21"/>
      <c r="Q9" s="51"/>
      <c r="R9" s="19"/>
      <c r="S9" s="352"/>
    </row>
    <row r="10" spans="1:20" s="15" customFormat="1" ht="42.75" x14ac:dyDescent="0.2">
      <c r="A10" s="22">
        <v>1</v>
      </c>
      <c r="B10" s="10">
        <v>154990</v>
      </c>
      <c r="C10" s="11" t="s">
        <v>302</v>
      </c>
      <c r="D10" s="10" t="s">
        <v>1</v>
      </c>
      <c r="E10" s="12">
        <v>5000000</v>
      </c>
      <c r="F10" s="12">
        <v>0</v>
      </c>
      <c r="G10" s="12">
        <v>0</v>
      </c>
      <c r="H10" s="13">
        <v>58.51</v>
      </c>
      <c r="I10" s="13">
        <v>58.51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54">
        <v>0</v>
      </c>
      <c r="R10" s="54">
        <v>0</v>
      </c>
      <c r="S10" s="268">
        <f>+J10+K10+L10+M10+N10+O10+P10+Q10+R10</f>
        <v>0</v>
      </c>
      <c r="T10" s="217"/>
    </row>
    <row r="11" spans="1:20" s="17" customFormat="1" x14ac:dyDescent="0.25">
      <c r="A11" s="236"/>
      <c r="B11" s="222"/>
      <c r="C11" s="223"/>
      <c r="D11" s="222"/>
      <c r="E11" s="224">
        <f>+E10</f>
        <v>5000000</v>
      </c>
      <c r="F11" s="224">
        <f>+F10</f>
        <v>0</v>
      </c>
      <c r="G11" s="224">
        <f>+G10</f>
        <v>0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26"/>
      <c r="R11" s="226"/>
      <c r="S11" s="268"/>
      <c r="T11" s="217"/>
    </row>
    <row r="12" spans="1:20" s="17" customFormat="1" ht="24" customHeight="1" x14ac:dyDescent="0.25">
      <c r="A12" s="237" t="s">
        <v>71</v>
      </c>
      <c r="B12" s="222"/>
      <c r="C12" s="223"/>
      <c r="D12" s="222"/>
      <c r="E12" s="224"/>
      <c r="F12" s="224"/>
      <c r="G12" s="224"/>
      <c r="H12" s="225"/>
      <c r="I12" s="225"/>
      <c r="J12" s="225"/>
      <c r="K12" s="225"/>
      <c r="L12" s="225"/>
      <c r="M12" s="225"/>
      <c r="N12" s="225"/>
      <c r="O12" s="225"/>
      <c r="P12" s="225"/>
      <c r="Q12" s="226"/>
      <c r="R12" s="226"/>
      <c r="S12" s="267"/>
      <c r="T12" s="217"/>
    </row>
    <row r="13" spans="1:20" s="15" customFormat="1" ht="57" x14ac:dyDescent="0.2">
      <c r="A13" s="22">
        <v>2</v>
      </c>
      <c r="B13" s="10">
        <v>96810</v>
      </c>
      <c r="C13" s="11" t="s">
        <v>303</v>
      </c>
      <c r="D13" s="10" t="s">
        <v>1</v>
      </c>
      <c r="E13" s="12">
        <v>2000000</v>
      </c>
      <c r="F13" s="12">
        <v>0</v>
      </c>
      <c r="G13" s="12">
        <v>0</v>
      </c>
      <c r="H13" s="13">
        <v>12.1</v>
      </c>
      <c r="I13" s="13">
        <v>12.1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54">
        <v>0</v>
      </c>
      <c r="R13" s="54">
        <v>0</v>
      </c>
      <c r="S13" s="268">
        <f t="shared" ref="S13:S75" si="0">+J13+K13+L13+M13+N13+O13+P13+Q13+R13</f>
        <v>0</v>
      </c>
      <c r="T13" s="217"/>
    </row>
    <row r="14" spans="1:20" s="15" customFormat="1" ht="42.75" x14ac:dyDescent="0.2">
      <c r="A14" s="22">
        <v>3</v>
      </c>
      <c r="B14" s="10">
        <v>99889</v>
      </c>
      <c r="C14" s="11" t="s">
        <v>304</v>
      </c>
      <c r="D14" s="10" t="s">
        <v>1</v>
      </c>
      <c r="E14" s="12">
        <v>3000000</v>
      </c>
      <c r="F14" s="12">
        <v>16237789</v>
      </c>
      <c r="G14" s="12">
        <v>15407947.48</v>
      </c>
      <c r="H14" s="13">
        <v>0.26</v>
      </c>
      <c r="I14" s="13">
        <v>1.2</v>
      </c>
      <c r="J14" s="13">
        <v>0</v>
      </c>
      <c r="K14" s="13">
        <v>0</v>
      </c>
      <c r="L14" s="13">
        <v>0</v>
      </c>
      <c r="M14" s="13">
        <v>0</v>
      </c>
      <c r="N14" s="13">
        <v>0.23</v>
      </c>
      <c r="O14" s="13">
        <v>0.11</v>
      </c>
      <c r="P14" s="13">
        <v>0</v>
      </c>
      <c r="Q14" s="54">
        <v>0.86</v>
      </c>
      <c r="R14" s="54">
        <v>0</v>
      </c>
      <c r="S14" s="268">
        <f t="shared" si="0"/>
        <v>1.2</v>
      </c>
      <c r="T14" s="217"/>
    </row>
    <row r="15" spans="1:20" s="15" customFormat="1" ht="42.75" x14ac:dyDescent="0.2">
      <c r="A15" s="22">
        <v>4</v>
      </c>
      <c r="B15" s="10">
        <v>129427</v>
      </c>
      <c r="C15" s="11" t="s">
        <v>305</v>
      </c>
      <c r="D15" s="10" t="s">
        <v>1</v>
      </c>
      <c r="E15" s="12">
        <v>3000000</v>
      </c>
      <c r="F15" s="12">
        <v>0</v>
      </c>
      <c r="G15" s="12">
        <v>0</v>
      </c>
      <c r="H15" s="13">
        <v>1.1000000000000001</v>
      </c>
      <c r="I15" s="13">
        <v>1.1000000000000001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54">
        <v>0</v>
      </c>
      <c r="R15" s="54">
        <v>0</v>
      </c>
      <c r="S15" s="268">
        <f t="shared" si="0"/>
        <v>0</v>
      </c>
      <c r="T15" s="217"/>
    </row>
    <row r="16" spans="1:20" s="15" customFormat="1" ht="60" customHeight="1" x14ac:dyDescent="0.2">
      <c r="A16" s="22">
        <v>5</v>
      </c>
      <c r="B16" s="10">
        <v>134501</v>
      </c>
      <c r="C16" s="11" t="s">
        <v>306</v>
      </c>
      <c r="D16" s="10" t="s">
        <v>1</v>
      </c>
      <c r="E16" s="12">
        <v>10000000</v>
      </c>
      <c r="F16" s="12">
        <v>0</v>
      </c>
      <c r="G16" s="12">
        <v>0</v>
      </c>
      <c r="H16" s="13">
        <v>10.1</v>
      </c>
      <c r="I16" s="13">
        <v>10.1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54">
        <v>0</v>
      </c>
      <c r="R16" s="54">
        <v>0</v>
      </c>
      <c r="S16" s="268">
        <f t="shared" si="0"/>
        <v>0</v>
      </c>
      <c r="T16" s="217"/>
    </row>
    <row r="17" spans="1:20" s="15" customFormat="1" ht="60" customHeight="1" x14ac:dyDescent="0.2">
      <c r="A17" s="22">
        <v>6</v>
      </c>
      <c r="B17" s="10">
        <v>118776</v>
      </c>
      <c r="C17" s="11" t="s">
        <v>379</v>
      </c>
      <c r="D17" s="10" t="s">
        <v>1</v>
      </c>
      <c r="E17" s="12">
        <v>0</v>
      </c>
      <c r="F17" s="12">
        <v>3280306</v>
      </c>
      <c r="G17" s="12">
        <v>3280305.05</v>
      </c>
      <c r="H17" s="13">
        <v>0.09</v>
      </c>
      <c r="I17" s="13">
        <v>0.09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54">
        <v>0.09</v>
      </c>
      <c r="R17" s="54">
        <v>0</v>
      </c>
      <c r="S17" s="268">
        <f t="shared" si="0"/>
        <v>0.09</v>
      </c>
      <c r="T17" s="217"/>
    </row>
    <row r="18" spans="1:20" s="17" customFormat="1" x14ac:dyDescent="0.25">
      <c r="A18" s="236"/>
      <c r="B18" s="222"/>
      <c r="C18" s="223"/>
      <c r="D18" s="222"/>
      <c r="E18" s="224">
        <f>SUM(E13:E17)</f>
        <v>18000000</v>
      </c>
      <c r="F18" s="224">
        <f>SUM(F13:F17)</f>
        <v>19518095</v>
      </c>
      <c r="G18" s="224">
        <f>SUM(G13:G17)</f>
        <v>18688252.530000001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6"/>
      <c r="R18" s="226"/>
      <c r="S18" s="239"/>
      <c r="T18" s="217"/>
    </row>
    <row r="19" spans="1:20" s="17" customFormat="1" x14ac:dyDescent="0.25">
      <c r="A19" s="237" t="s">
        <v>18</v>
      </c>
      <c r="B19" s="222"/>
      <c r="C19" s="223"/>
      <c r="D19" s="222"/>
      <c r="E19" s="224"/>
      <c r="F19" s="224"/>
      <c r="G19" s="224"/>
      <c r="H19" s="225"/>
      <c r="I19" s="225"/>
      <c r="J19" s="225"/>
      <c r="K19" s="225"/>
      <c r="L19" s="225"/>
      <c r="M19" s="225"/>
      <c r="N19" s="225"/>
      <c r="O19" s="225"/>
      <c r="P19" s="225"/>
      <c r="Q19" s="226"/>
      <c r="R19" s="226"/>
      <c r="S19" s="268"/>
      <c r="T19" s="217"/>
    </row>
    <row r="20" spans="1:20" s="15" customFormat="1" ht="57" x14ac:dyDescent="0.2">
      <c r="A20" s="22">
        <v>7</v>
      </c>
      <c r="B20" s="10">
        <v>156726</v>
      </c>
      <c r="C20" s="11" t="s">
        <v>307</v>
      </c>
      <c r="D20" s="10" t="s">
        <v>1</v>
      </c>
      <c r="E20" s="12">
        <v>11000000</v>
      </c>
      <c r="F20" s="12">
        <v>14481905</v>
      </c>
      <c r="G20" s="12">
        <v>14481904.32</v>
      </c>
      <c r="H20" s="13">
        <v>0.39</v>
      </c>
      <c r="I20" s="13">
        <v>0.51</v>
      </c>
      <c r="J20" s="13">
        <v>0</v>
      </c>
      <c r="K20" s="13">
        <v>0</v>
      </c>
      <c r="L20" s="13">
        <v>0</v>
      </c>
      <c r="M20" s="13">
        <v>0</v>
      </c>
      <c r="N20" s="13">
        <v>0.38</v>
      </c>
      <c r="O20" s="13">
        <v>0</v>
      </c>
      <c r="P20" s="13">
        <v>0</v>
      </c>
      <c r="Q20" s="54">
        <v>0.11</v>
      </c>
      <c r="R20" s="54">
        <v>0.02</v>
      </c>
      <c r="S20" s="268">
        <f t="shared" si="0"/>
        <v>0.51</v>
      </c>
      <c r="T20" s="217"/>
    </row>
    <row r="21" spans="1:20" s="17" customFormat="1" x14ac:dyDescent="0.25">
      <c r="A21" s="236"/>
      <c r="B21" s="222"/>
      <c r="C21" s="223"/>
      <c r="D21" s="222"/>
      <c r="E21" s="224">
        <f>+E20</f>
        <v>11000000</v>
      </c>
      <c r="F21" s="224">
        <f>+F20</f>
        <v>14481905</v>
      </c>
      <c r="G21" s="224">
        <f>+G20</f>
        <v>14481904.32</v>
      </c>
      <c r="H21" s="225"/>
      <c r="I21" s="225"/>
      <c r="J21" s="225"/>
      <c r="K21" s="225"/>
      <c r="L21" s="225"/>
      <c r="M21" s="225"/>
      <c r="N21" s="225"/>
      <c r="O21" s="225"/>
      <c r="P21" s="225"/>
      <c r="Q21" s="226"/>
      <c r="R21" s="226"/>
      <c r="S21" s="268"/>
      <c r="T21" s="217"/>
    </row>
    <row r="22" spans="1:20" s="17" customFormat="1" x14ac:dyDescent="0.25">
      <c r="A22" s="237" t="s">
        <v>91</v>
      </c>
      <c r="B22" s="222"/>
      <c r="C22" s="223"/>
      <c r="D22" s="222"/>
      <c r="E22" s="224"/>
      <c r="F22" s="224"/>
      <c r="G22" s="224"/>
      <c r="H22" s="225"/>
      <c r="I22" s="225"/>
      <c r="J22" s="225"/>
      <c r="K22" s="225"/>
      <c r="L22" s="225"/>
      <c r="M22" s="225"/>
      <c r="N22" s="225"/>
      <c r="O22" s="225"/>
      <c r="P22" s="225"/>
      <c r="Q22" s="226"/>
      <c r="R22" s="226"/>
      <c r="S22" s="268"/>
      <c r="T22" s="217"/>
    </row>
    <row r="23" spans="1:20" s="15" customFormat="1" ht="42.75" x14ac:dyDescent="0.2">
      <c r="A23" s="22">
        <v>8</v>
      </c>
      <c r="B23" s="24">
        <v>96880</v>
      </c>
      <c r="C23" s="25" t="s">
        <v>308</v>
      </c>
      <c r="D23" s="10" t="s">
        <v>1</v>
      </c>
      <c r="E23" s="26">
        <v>301000</v>
      </c>
      <c r="F23" s="27">
        <v>0</v>
      </c>
      <c r="G23" s="12">
        <v>0</v>
      </c>
      <c r="H23" s="13">
        <v>0.24</v>
      </c>
      <c r="I23" s="13">
        <v>0.24</v>
      </c>
      <c r="J23" s="13">
        <v>0</v>
      </c>
      <c r="K23" s="13">
        <v>0</v>
      </c>
      <c r="L23" s="13">
        <v>0</v>
      </c>
      <c r="M23" s="13">
        <v>0</v>
      </c>
      <c r="N23" s="28">
        <v>0</v>
      </c>
      <c r="O23" s="28">
        <v>0</v>
      </c>
      <c r="P23" s="28">
        <v>0</v>
      </c>
      <c r="Q23" s="54">
        <v>0</v>
      </c>
      <c r="R23" s="54">
        <v>0</v>
      </c>
      <c r="S23" s="268">
        <f t="shared" si="0"/>
        <v>0</v>
      </c>
      <c r="T23" s="217"/>
    </row>
    <row r="24" spans="1:20" s="15" customFormat="1" ht="71.25" x14ac:dyDescent="0.2">
      <c r="A24" s="22">
        <v>9</v>
      </c>
      <c r="B24" s="24">
        <v>109643</v>
      </c>
      <c r="C24" s="25" t="s">
        <v>309</v>
      </c>
      <c r="D24" s="10" t="s">
        <v>1</v>
      </c>
      <c r="E24" s="26">
        <v>100000</v>
      </c>
      <c r="F24" s="27">
        <v>0</v>
      </c>
      <c r="G24" s="12">
        <v>0</v>
      </c>
      <c r="H24" s="13">
        <v>0.4</v>
      </c>
      <c r="I24" s="13">
        <v>0.4</v>
      </c>
      <c r="J24" s="13">
        <v>0</v>
      </c>
      <c r="K24" s="13">
        <v>0</v>
      </c>
      <c r="L24" s="13">
        <v>0</v>
      </c>
      <c r="M24" s="13">
        <v>0</v>
      </c>
      <c r="N24" s="28">
        <v>0</v>
      </c>
      <c r="O24" s="28">
        <v>0</v>
      </c>
      <c r="P24" s="28">
        <v>0</v>
      </c>
      <c r="Q24" s="54">
        <v>0</v>
      </c>
      <c r="R24" s="54">
        <v>0</v>
      </c>
      <c r="S24" s="268">
        <f t="shared" si="0"/>
        <v>0</v>
      </c>
      <c r="T24" s="217"/>
    </row>
    <row r="25" spans="1:20" s="15" customFormat="1" ht="99.75" x14ac:dyDescent="0.2">
      <c r="A25" s="22">
        <v>10</v>
      </c>
      <c r="B25" s="24">
        <v>109644</v>
      </c>
      <c r="C25" s="25" t="s">
        <v>310</v>
      </c>
      <c r="D25" s="10" t="s">
        <v>1</v>
      </c>
      <c r="E25" s="26">
        <v>5200000</v>
      </c>
      <c r="F25" s="27">
        <v>0</v>
      </c>
      <c r="G25" s="12">
        <v>0</v>
      </c>
      <c r="H25" s="13">
        <v>2.1</v>
      </c>
      <c r="I25" s="13">
        <v>2.1</v>
      </c>
      <c r="J25" s="13">
        <v>0</v>
      </c>
      <c r="K25" s="13">
        <v>0</v>
      </c>
      <c r="L25" s="13">
        <v>0</v>
      </c>
      <c r="M25" s="13">
        <v>0</v>
      </c>
      <c r="N25" s="28">
        <v>0</v>
      </c>
      <c r="O25" s="28">
        <v>0</v>
      </c>
      <c r="P25" s="28">
        <v>0</v>
      </c>
      <c r="Q25" s="54">
        <v>0</v>
      </c>
      <c r="R25" s="54">
        <v>0</v>
      </c>
      <c r="S25" s="268">
        <f t="shared" si="0"/>
        <v>0</v>
      </c>
      <c r="T25" s="217"/>
    </row>
    <row r="26" spans="1:20" s="15" customFormat="1" ht="71.25" x14ac:dyDescent="0.2">
      <c r="A26" s="22">
        <v>11</v>
      </c>
      <c r="B26" s="24">
        <v>109646</v>
      </c>
      <c r="C26" s="25" t="s">
        <v>311</v>
      </c>
      <c r="D26" s="10" t="s">
        <v>1</v>
      </c>
      <c r="E26" s="26">
        <v>100000</v>
      </c>
      <c r="F26" s="27">
        <v>0</v>
      </c>
      <c r="G26" s="12">
        <v>0</v>
      </c>
      <c r="H26" s="13">
        <v>0.8</v>
      </c>
      <c r="I26" s="13">
        <v>0.8</v>
      </c>
      <c r="J26" s="13">
        <v>0</v>
      </c>
      <c r="K26" s="13">
        <v>0</v>
      </c>
      <c r="L26" s="13">
        <v>0</v>
      </c>
      <c r="M26" s="13">
        <v>0</v>
      </c>
      <c r="N26" s="28">
        <v>0</v>
      </c>
      <c r="O26" s="28">
        <v>0</v>
      </c>
      <c r="P26" s="28">
        <v>0</v>
      </c>
      <c r="Q26" s="54">
        <v>0</v>
      </c>
      <c r="R26" s="54">
        <v>0</v>
      </c>
      <c r="S26" s="268">
        <f t="shared" si="0"/>
        <v>0</v>
      </c>
      <c r="T26" s="217"/>
    </row>
    <row r="27" spans="1:20" s="15" customFormat="1" ht="71.25" x14ac:dyDescent="0.2">
      <c r="A27" s="22">
        <v>12</v>
      </c>
      <c r="B27" s="24">
        <v>109650</v>
      </c>
      <c r="C27" s="25" t="s">
        <v>312</v>
      </c>
      <c r="D27" s="10" t="s">
        <v>1</v>
      </c>
      <c r="E27" s="26">
        <v>122700</v>
      </c>
      <c r="F27" s="27">
        <v>0</v>
      </c>
      <c r="G27" s="12">
        <v>0</v>
      </c>
      <c r="H27" s="13">
        <v>0.5</v>
      </c>
      <c r="I27" s="13">
        <v>0.5</v>
      </c>
      <c r="J27" s="13">
        <v>0</v>
      </c>
      <c r="K27" s="13">
        <v>0</v>
      </c>
      <c r="L27" s="13">
        <v>0</v>
      </c>
      <c r="M27" s="13">
        <v>0</v>
      </c>
      <c r="N27" s="28">
        <v>0</v>
      </c>
      <c r="O27" s="28">
        <v>0</v>
      </c>
      <c r="P27" s="28">
        <v>0</v>
      </c>
      <c r="Q27" s="54">
        <v>0</v>
      </c>
      <c r="R27" s="54">
        <v>0</v>
      </c>
      <c r="S27" s="268">
        <f t="shared" si="0"/>
        <v>0</v>
      </c>
      <c r="T27" s="217"/>
    </row>
    <row r="28" spans="1:20" s="15" customFormat="1" ht="57" x14ac:dyDescent="0.2">
      <c r="A28" s="22">
        <v>13</v>
      </c>
      <c r="B28" s="24">
        <v>119174</v>
      </c>
      <c r="C28" s="25" t="s">
        <v>380</v>
      </c>
      <c r="D28" s="10" t="s">
        <v>1</v>
      </c>
      <c r="E28" s="26">
        <v>0</v>
      </c>
      <c r="F28" s="27">
        <v>486226</v>
      </c>
      <c r="G28" s="12">
        <v>486225.13</v>
      </c>
      <c r="H28" s="13">
        <v>1.3</v>
      </c>
      <c r="I28" s="13">
        <v>1.3</v>
      </c>
      <c r="J28" s="13">
        <v>0</v>
      </c>
      <c r="K28" s="13">
        <v>0</v>
      </c>
      <c r="L28" s="13">
        <v>0</v>
      </c>
      <c r="M28" s="13">
        <v>0</v>
      </c>
      <c r="N28" s="28">
        <v>0</v>
      </c>
      <c r="O28" s="28">
        <v>0</v>
      </c>
      <c r="P28" s="28">
        <v>0</v>
      </c>
      <c r="Q28" s="54">
        <v>0.11</v>
      </c>
      <c r="R28" s="54">
        <v>0</v>
      </c>
      <c r="S28" s="268">
        <f t="shared" si="0"/>
        <v>0.11</v>
      </c>
      <c r="T28" s="217"/>
    </row>
    <row r="29" spans="1:20" s="15" customFormat="1" ht="42.75" x14ac:dyDescent="0.2">
      <c r="A29" s="22">
        <v>14</v>
      </c>
      <c r="B29" s="24">
        <v>119226</v>
      </c>
      <c r="C29" s="25" t="s">
        <v>313</v>
      </c>
      <c r="D29" s="10" t="s">
        <v>1</v>
      </c>
      <c r="E29" s="26">
        <v>3000000</v>
      </c>
      <c r="F29" s="27">
        <v>0</v>
      </c>
      <c r="G29" s="12">
        <v>0</v>
      </c>
      <c r="H29" s="13">
        <v>2</v>
      </c>
      <c r="I29" s="13">
        <v>2</v>
      </c>
      <c r="J29" s="13">
        <v>0</v>
      </c>
      <c r="K29" s="13">
        <v>0</v>
      </c>
      <c r="L29" s="13">
        <v>0</v>
      </c>
      <c r="M29" s="13">
        <v>0</v>
      </c>
      <c r="N29" s="28">
        <v>0</v>
      </c>
      <c r="O29" s="28">
        <v>0</v>
      </c>
      <c r="P29" s="28">
        <v>0</v>
      </c>
      <c r="Q29" s="54">
        <v>0</v>
      </c>
      <c r="R29" s="54">
        <v>0</v>
      </c>
      <c r="S29" s="268">
        <f t="shared" si="0"/>
        <v>0</v>
      </c>
      <c r="T29" s="217"/>
    </row>
    <row r="30" spans="1:20" s="15" customFormat="1" ht="57" x14ac:dyDescent="0.2">
      <c r="A30" s="22">
        <v>15</v>
      </c>
      <c r="B30" s="24">
        <v>119457</v>
      </c>
      <c r="C30" s="25" t="s">
        <v>314</v>
      </c>
      <c r="D30" s="10" t="s">
        <v>1</v>
      </c>
      <c r="E30" s="26">
        <v>3000000</v>
      </c>
      <c r="F30" s="29">
        <v>33649798</v>
      </c>
      <c r="G30" s="12">
        <v>25197819.739999998</v>
      </c>
      <c r="H30" s="13">
        <v>0.94</v>
      </c>
      <c r="I30" s="13">
        <v>7.94</v>
      </c>
      <c r="J30" s="13">
        <v>0</v>
      </c>
      <c r="K30" s="13">
        <v>0</v>
      </c>
      <c r="L30" s="13">
        <v>0</v>
      </c>
      <c r="M30" s="13">
        <v>0</v>
      </c>
      <c r="N30" s="28">
        <v>4.71</v>
      </c>
      <c r="O30" s="28">
        <v>0</v>
      </c>
      <c r="P30" s="28">
        <v>0</v>
      </c>
      <c r="Q30" s="54">
        <v>1.01</v>
      </c>
      <c r="R30" s="54">
        <v>2.2200000000000002</v>
      </c>
      <c r="S30" s="268">
        <f t="shared" si="0"/>
        <v>7.9399999999999995</v>
      </c>
      <c r="T30" s="217"/>
    </row>
    <row r="31" spans="1:20" s="15" customFormat="1" ht="57" x14ac:dyDescent="0.2">
      <c r="A31" s="22">
        <v>16</v>
      </c>
      <c r="B31" s="24">
        <v>122412</v>
      </c>
      <c r="C31" s="25" t="s">
        <v>315</v>
      </c>
      <c r="D31" s="10" t="s">
        <v>1</v>
      </c>
      <c r="E31" s="26">
        <v>15000000</v>
      </c>
      <c r="F31" s="27">
        <v>0</v>
      </c>
      <c r="G31" s="12">
        <v>0</v>
      </c>
      <c r="H31" s="13">
        <v>3.23</v>
      </c>
      <c r="I31" s="13">
        <v>3.23</v>
      </c>
      <c r="J31" s="13">
        <v>0</v>
      </c>
      <c r="K31" s="13">
        <v>0</v>
      </c>
      <c r="L31" s="13">
        <v>0</v>
      </c>
      <c r="M31" s="13">
        <v>0</v>
      </c>
      <c r="N31" s="28">
        <v>0</v>
      </c>
      <c r="O31" s="28">
        <v>0</v>
      </c>
      <c r="P31" s="28">
        <v>0</v>
      </c>
      <c r="Q31" s="54">
        <v>0</v>
      </c>
      <c r="R31" s="54">
        <v>0</v>
      </c>
      <c r="S31" s="268">
        <f t="shared" si="0"/>
        <v>0</v>
      </c>
      <c r="T31" s="217"/>
    </row>
    <row r="32" spans="1:20" s="15" customFormat="1" ht="42.75" x14ac:dyDescent="0.2">
      <c r="A32" s="22">
        <v>17</v>
      </c>
      <c r="B32" s="24">
        <v>122477</v>
      </c>
      <c r="C32" s="25" t="s">
        <v>316</v>
      </c>
      <c r="D32" s="10" t="s">
        <v>1</v>
      </c>
      <c r="E32" s="26">
        <v>2000000</v>
      </c>
      <c r="F32" s="27">
        <v>3000000</v>
      </c>
      <c r="G32" s="12">
        <v>3000000</v>
      </c>
      <c r="H32" s="13">
        <v>5.09</v>
      </c>
      <c r="I32" s="13">
        <v>5.09</v>
      </c>
      <c r="J32" s="13">
        <v>0</v>
      </c>
      <c r="K32" s="13">
        <v>0</v>
      </c>
      <c r="L32" s="13">
        <v>0</v>
      </c>
      <c r="M32" s="13">
        <v>0</v>
      </c>
      <c r="N32" s="28">
        <v>0</v>
      </c>
      <c r="O32" s="28">
        <v>0</v>
      </c>
      <c r="P32" s="28">
        <v>0</v>
      </c>
      <c r="Q32" s="54">
        <v>1.95</v>
      </c>
      <c r="R32" s="54">
        <v>0</v>
      </c>
      <c r="S32" s="268">
        <f t="shared" si="0"/>
        <v>1.95</v>
      </c>
      <c r="T32" s="217"/>
    </row>
    <row r="33" spans="1:20" s="15" customFormat="1" ht="42.75" x14ac:dyDescent="0.2">
      <c r="A33" s="22">
        <v>18</v>
      </c>
      <c r="B33" s="24">
        <v>122576</v>
      </c>
      <c r="C33" s="25" t="s">
        <v>317</v>
      </c>
      <c r="D33" s="10" t="s">
        <v>1</v>
      </c>
      <c r="E33" s="26">
        <v>52000000</v>
      </c>
      <c r="F33" s="27">
        <v>20039634</v>
      </c>
      <c r="G33" s="12">
        <v>20039634</v>
      </c>
      <c r="H33" s="13">
        <v>4.97</v>
      </c>
      <c r="I33" s="13">
        <v>4.97</v>
      </c>
      <c r="J33" s="13">
        <v>0</v>
      </c>
      <c r="K33" s="13">
        <v>0</v>
      </c>
      <c r="L33" s="13">
        <v>0</v>
      </c>
      <c r="M33" s="13">
        <v>0</v>
      </c>
      <c r="N33" s="28">
        <v>1.53</v>
      </c>
      <c r="O33" s="28">
        <v>0.24</v>
      </c>
      <c r="P33" s="28">
        <v>0</v>
      </c>
      <c r="Q33" s="54">
        <v>0.96</v>
      </c>
      <c r="R33" s="54">
        <v>0</v>
      </c>
      <c r="S33" s="268">
        <f t="shared" si="0"/>
        <v>2.73</v>
      </c>
      <c r="T33" s="217"/>
    </row>
    <row r="34" spans="1:20" s="15" customFormat="1" ht="71.25" x14ac:dyDescent="0.2">
      <c r="A34" s="22">
        <v>19</v>
      </c>
      <c r="B34" s="24">
        <v>122699</v>
      </c>
      <c r="C34" s="25" t="s">
        <v>318</v>
      </c>
      <c r="D34" s="10" t="s">
        <v>1</v>
      </c>
      <c r="E34" s="26">
        <v>3000000</v>
      </c>
      <c r="F34" s="27">
        <v>8687554</v>
      </c>
      <c r="G34" s="12">
        <v>8687553.1799999997</v>
      </c>
      <c r="H34" s="13">
        <v>0.5</v>
      </c>
      <c r="I34" s="13">
        <v>1.1100000000000001</v>
      </c>
      <c r="J34" s="13">
        <v>0</v>
      </c>
      <c r="K34" s="13">
        <v>0</v>
      </c>
      <c r="L34" s="13">
        <v>0</v>
      </c>
      <c r="M34" s="13">
        <v>0</v>
      </c>
      <c r="N34" s="28">
        <v>0</v>
      </c>
      <c r="O34" s="28">
        <v>0</v>
      </c>
      <c r="P34" s="28">
        <v>0</v>
      </c>
      <c r="Q34" s="54">
        <v>1.1100000000000001</v>
      </c>
      <c r="R34" s="54">
        <v>0</v>
      </c>
      <c r="S34" s="268">
        <f t="shared" si="0"/>
        <v>1.1100000000000001</v>
      </c>
      <c r="T34" s="217"/>
    </row>
    <row r="35" spans="1:20" s="15" customFormat="1" ht="57" x14ac:dyDescent="0.2">
      <c r="A35" s="22">
        <v>20</v>
      </c>
      <c r="B35" s="24">
        <v>122866</v>
      </c>
      <c r="C35" s="25" t="s">
        <v>319</v>
      </c>
      <c r="D35" s="10" t="s">
        <v>1</v>
      </c>
      <c r="E35" s="26">
        <v>1500000</v>
      </c>
      <c r="F35" s="27">
        <v>5308494</v>
      </c>
      <c r="G35" s="12">
        <v>5308493.45</v>
      </c>
      <c r="H35" s="13">
        <v>0.2</v>
      </c>
      <c r="I35" s="13">
        <v>0.38</v>
      </c>
      <c r="J35" s="13">
        <v>0</v>
      </c>
      <c r="K35" s="13">
        <v>0</v>
      </c>
      <c r="L35" s="13">
        <v>0</v>
      </c>
      <c r="M35" s="13">
        <v>0</v>
      </c>
      <c r="N35" s="28">
        <v>0</v>
      </c>
      <c r="O35" s="28">
        <v>0</v>
      </c>
      <c r="P35" s="28">
        <v>0</v>
      </c>
      <c r="Q35" s="54">
        <v>0.38</v>
      </c>
      <c r="R35" s="54">
        <v>0</v>
      </c>
      <c r="S35" s="268">
        <f t="shared" si="0"/>
        <v>0.38</v>
      </c>
      <c r="T35" s="217"/>
    </row>
    <row r="36" spans="1:20" s="15" customFormat="1" ht="71.25" x14ac:dyDescent="0.2">
      <c r="A36" s="22">
        <v>21</v>
      </c>
      <c r="B36" s="24">
        <v>129914</v>
      </c>
      <c r="C36" s="25" t="s">
        <v>320</v>
      </c>
      <c r="D36" s="10" t="s">
        <v>1</v>
      </c>
      <c r="E36" s="26">
        <v>1500000</v>
      </c>
      <c r="F36" s="27">
        <v>0</v>
      </c>
      <c r="G36" s="12">
        <v>0</v>
      </c>
      <c r="H36" s="13">
        <v>0.3</v>
      </c>
      <c r="I36" s="13">
        <v>0.3</v>
      </c>
      <c r="J36" s="13">
        <v>0</v>
      </c>
      <c r="K36" s="13">
        <v>0</v>
      </c>
      <c r="L36" s="13">
        <v>0</v>
      </c>
      <c r="M36" s="13">
        <v>0</v>
      </c>
      <c r="N36" s="28">
        <v>0</v>
      </c>
      <c r="O36" s="28">
        <v>0</v>
      </c>
      <c r="P36" s="28">
        <v>0</v>
      </c>
      <c r="Q36" s="54">
        <v>0</v>
      </c>
      <c r="R36" s="54">
        <v>0</v>
      </c>
      <c r="S36" s="268">
        <f t="shared" si="0"/>
        <v>0</v>
      </c>
      <c r="T36" s="217"/>
    </row>
    <row r="37" spans="1:20" s="15" customFormat="1" ht="42.75" x14ac:dyDescent="0.2">
      <c r="A37" s="22">
        <v>22</v>
      </c>
      <c r="B37" s="24">
        <v>130902</v>
      </c>
      <c r="C37" s="25" t="s">
        <v>321</v>
      </c>
      <c r="D37" s="10" t="s">
        <v>1</v>
      </c>
      <c r="E37" s="26">
        <v>22500002</v>
      </c>
      <c r="F37" s="30">
        <v>7605977</v>
      </c>
      <c r="G37" s="12">
        <v>7605975.4800000004</v>
      </c>
      <c r="H37" s="13">
        <v>1.41</v>
      </c>
      <c r="I37" s="13">
        <v>1.41</v>
      </c>
      <c r="J37" s="13">
        <v>0</v>
      </c>
      <c r="K37" s="13">
        <v>0</v>
      </c>
      <c r="L37" s="13">
        <v>0</v>
      </c>
      <c r="M37" s="13">
        <v>0</v>
      </c>
      <c r="N37" s="28">
        <v>0</v>
      </c>
      <c r="O37" s="28">
        <v>0.06</v>
      </c>
      <c r="P37" s="28">
        <v>0</v>
      </c>
      <c r="Q37" s="54">
        <v>0.22</v>
      </c>
      <c r="R37" s="54">
        <v>0.24</v>
      </c>
      <c r="S37" s="268">
        <f t="shared" si="0"/>
        <v>0.52</v>
      </c>
      <c r="T37" s="217"/>
    </row>
    <row r="38" spans="1:20" s="15" customFormat="1" ht="85.5" x14ac:dyDescent="0.2">
      <c r="A38" s="22">
        <v>23</v>
      </c>
      <c r="B38" s="24">
        <v>133500</v>
      </c>
      <c r="C38" s="25" t="s">
        <v>322</v>
      </c>
      <c r="D38" s="10" t="s">
        <v>1</v>
      </c>
      <c r="E38" s="26">
        <v>16743462</v>
      </c>
      <c r="F38" s="27">
        <v>0</v>
      </c>
      <c r="G38" s="12">
        <v>0</v>
      </c>
      <c r="H38" s="13">
        <v>3.29</v>
      </c>
      <c r="I38" s="13">
        <v>3.29</v>
      </c>
      <c r="J38" s="13">
        <v>0</v>
      </c>
      <c r="K38" s="13">
        <v>0</v>
      </c>
      <c r="L38" s="13">
        <v>0</v>
      </c>
      <c r="M38" s="13">
        <v>0</v>
      </c>
      <c r="N38" s="28">
        <v>0</v>
      </c>
      <c r="O38" s="28">
        <v>0</v>
      </c>
      <c r="P38" s="28">
        <v>0</v>
      </c>
      <c r="Q38" s="54">
        <v>0</v>
      </c>
      <c r="R38" s="54">
        <v>0</v>
      </c>
      <c r="S38" s="268">
        <f t="shared" si="0"/>
        <v>0</v>
      </c>
      <c r="T38" s="217"/>
    </row>
    <row r="39" spans="1:20" s="15" customFormat="1" ht="42.75" x14ac:dyDescent="0.2">
      <c r="A39" s="22">
        <v>24</v>
      </c>
      <c r="B39" s="24">
        <v>137342</v>
      </c>
      <c r="C39" s="25" t="s">
        <v>323</v>
      </c>
      <c r="D39" s="10" t="s">
        <v>1</v>
      </c>
      <c r="E39" s="26">
        <v>4000000</v>
      </c>
      <c r="F39" s="27">
        <v>19536574</v>
      </c>
      <c r="G39" s="12">
        <v>19530339.77</v>
      </c>
      <c r="H39" s="13">
        <v>1.92</v>
      </c>
      <c r="I39" s="13">
        <v>2.04</v>
      </c>
      <c r="J39" s="13">
        <v>0</v>
      </c>
      <c r="K39" s="13">
        <v>0</v>
      </c>
      <c r="L39" s="13">
        <v>0</v>
      </c>
      <c r="M39" s="13">
        <v>0</v>
      </c>
      <c r="N39" s="28">
        <v>1.49</v>
      </c>
      <c r="O39" s="28">
        <v>0</v>
      </c>
      <c r="P39" s="28">
        <v>0</v>
      </c>
      <c r="Q39" s="54">
        <v>0</v>
      </c>
      <c r="R39" s="54">
        <v>0.55000000000000004</v>
      </c>
      <c r="S39" s="268">
        <f t="shared" si="0"/>
        <v>2.04</v>
      </c>
      <c r="T39" s="217"/>
    </row>
    <row r="40" spans="1:20" s="15" customFormat="1" ht="42.75" x14ac:dyDescent="0.2">
      <c r="A40" s="22">
        <v>25</v>
      </c>
      <c r="B40" s="24">
        <v>153128</v>
      </c>
      <c r="C40" s="25" t="s">
        <v>324</v>
      </c>
      <c r="D40" s="10" t="s">
        <v>1</v>
      </c>
      <c r="E40" s="26">
        <v>1000000</v>
      </c>
      <c r="F40" s="27">
        <v>0</v>
      </c>
      <c r="G40" s="12">
        <v>0</v>
      </c>
      <c r="H40" s="13">
        <v>0.18</v>
      </c>
      <c r="I40" s="13">
        <v>0.18</v>
      </c>
      <c r="J40" s="13">
        <v>0</v>
      </c>
      <c r="K40" s="13">
        <v>0</v>
      </c>
      <c r="L40" s="13">
        <v>0</v>
      </c>
      <c r="M40" s="13">
        <v>0</v>
      </c>
      <c r="N40" s="28">
        <v>0</v>
      </c>
      <c r="O40" s="28">
        <v>0</v>
      </c>
      <c r="P40" s="28">
        <v>0</v>
      </c>
      <c r="Q40" s="54">
        <v>0</v>
      </c>
      <c r="R40" s="54">
        <v>0</v>
      </c>
      <c r="S40" s="268">
        <f t="shared" si="0"/>
        <v>0</v>
      </c>
      <c r="T40" s="217"/>
    </row>
    <row r="41" spans="1:20" s="15" customFormat="1" ht="42.75" x14ac:dyDescent="0.2">
      <c r="A41" s="22">
        <v>26</v>
      </c>
      <c r="B41" s="24">
        <v>153130</v>
      </c>
      <c r="C41" s="25" t="s">
        <v>325</v>
      </c>
      <c r="D41" s="10" t="s">
        <v>1</v>
      </c>
      <c r="E41" s="26">
        <v>1000000</v>
      </c>
      <c r="F41" s="27">
        <v>20195566</v>
      </c>
      <c r="G41" s="12">
        <v>16015770.59</v>
      </c>
      <c r="H41" s="13">
        <v>0.38</v>
      </c>
      <c r="I41" s="13">
        <v>4.0199999999999996</v>
      </c>
      <c r="J41" s="13">
        <v>0</v>
      </c>
      <c r="K41" s="13">
        <v>0</v>
      </c>
      <c r="L41" s="13">
        <v>0</v>
      </c>
      <c r="M41" s="13">
        <v>0</v>
      </c>
      <c r="N41" s="28">
        <v>0.06</v>
      </c>
      <c r="O41" s="28">
        <v>0.01</v>
      </c>
      <c r="P41" s="28">
        <v>3.42</v>
      </c>
      <c r="Q41" s="54">
        <v>0.53</v>
      </c>
      <c r="R41" s="54">
        <v>0</v>
      </c>
      <c r="S41" s="268">
        <f t="shared" si="0"/>
        <v>4.0199999999999996</v>
      </c>
      <c r="T41" s="217"/>
    </row>
    <row r="42" spans="1:20" s="15" customFormat="1" ht="57" x14ac:dyDescent="0.2">
      <c r="A42" s="22">
        <v>27</v>
      </c>
      <c r="B42" s="24">
        <v>153131</v>
      </c>
      <c r="C42" s="25" t="s">
        <v>326</v>
      </c>
      <c r="D42" s="10" t="s">
        <v>1</v>
      </c>
      <c r="E42" s="26">
        <v>4000000</v>
      </c>
      <c r="F42" s="27">
        <v>1755225</v>
      </c>
      <c r="G42" s="12">
        <v>1755224.51</v>
      </c>
      <c r="H42" s="13">
        <v>0.4</v>
      </c>
      <c r="I42" s="13">
        <v>0.4</v>
      </c>
      <c r="J42" s="13">
        <v>0</v>
      </c>
      <c r="K42" s="13">
        <v>0</v>
      </c>
      <c r="L42" s="13">
        <v>0</v>
      </c>
      <c r="M42" s="13">
        <v>0</v>
      </c>
      <c r="N42" s="28">
        <v>0.2</v>
      </c>
      <c r="O42" s="28">
        <v>0</v>
      </c>
      <c r="P42" s="28">
        <v>0</v>
      </c>
      <c r="Q42" s="54">
        <v>0</v>
      </c>
      <c r="R42" s="54">
        <v>0.03</v>
      </c>
      <c r="S42" s="268">
        <f t="shared" si="0"/>
        <v>0.23</v>
      </c>
      <c r="T42" s="217"/>
    </row>
    <row r="43" spans="1:20" s="15" customFormat="1" ht="57" x14ac:dyDescent="0.2">
      <c r="A43" s="22">
        <v>28</v>
      </c>
      <c r="B43" s="24">
        <v>153132</v>
      </c>
      <c r="C43" s="25" t="s">
        <v>327</v>
      </c>
      <c r="D43" s="10" t="s">
        <v>1</v>
      </c>
      <c r="E43" s="26">
        <v>1500000</v>
      </c>
      <c r="F43" s="27">
        <v>93110</v>
      </c>
      <c r="G43" s="12">
        <v>93109</v>
      </c>
      <c r="H43" s="13">
        <v>0.32</v>
      </c>
      <c r="I43" s="13">
        <v>0.32</v>
      </c>
      <c r="J43" s="13">
        <v>0</v>
      </c>
      <c r="K43" s="13">
        <v>0</v>
      </c>
      <c r="L43" s="13">
        <v>0</v>
      </c>
      <c r="M43" s="13">
        <v>0</v>
      </c>
      <c r="N43" s="28">
        <v>0.02</v>
      </c>
      <c r="O43" s="28">
        <v>0</v>
      </c>
      <c r="P43" s="28">
        <v>0</v>
      </c>
      <c r="Q43" s="54">
        <v>0</v>
      </c>
      <c r="R43" s="54">
        <v>0</v>
      </c>
      <c r="S43" s="268">
        <f t="shared" si="0"/>
        <v>0.02</v>
      </c>
      <c r="T43" s="217"/>
    </row>
    <row r="44" spans="1:20" s="15" customFormat="1" ht="57" x14ac:dyDescent="0.2">
      <c r="A44" s="22">
        <v>29</v>
      </c>
      <c r="B44" s="24">
        <v>153133</v>
      </c>
      <c r="C44" s="25" t="s">
        <v>328</v>
      </c>
      <c r="D44" s="10" t="s">
        <v>1</v>
      </c>
      <c r="E44" s="26">
        <v>5000000</v>
      </c>
      <c r="F44" s="27">
        <v>12153290</v>
      </c>
      <c r="G44" s="12">
        <v>12153288.949999999</v>
      </c>
      <c r="H44" s="13">
        <v>1.05</v>
      </c>
      <c r="I44" s="13">
        <v>2.5499999999999998</v>
      </c>
      <c r="J44" s="13">
        <v>0</v>
      </c>
      <c r="K44" s="13">
        <v>0</v>
      </c>
      <c r="L44" s="13">
        <v>0</v>
      </c>
      <c r="M44" s="13">
        <v>0</v>
      </c>
      <c r="N44" s="28">
        <v>0</v>
      </c>
      <c r="O44" s="28">
        <v>0</v>
      </c>
      <c r="P44" s="28">
        <v>2.2000000000000002</v>
      </c>
      <c r="Q44" s="54">
        <v>0.23</v>
      </c>
      <c r="R44" s="54">
        <v>0.12</v>
      </c>
      <c r="S44" s="268">
        <f t="shared" si="0"/>
        <v>2.5500000000000003</v>
      </c>
      <c r="T44" s="217"/>
    </row>
    <row r="45" spans="1:20" s="15" customFormat="1" ht="57" x14ac:dyDescent="0.2">
      <c r="A45" s="22">
        <v>30</v>
      </c>
      <c r="B45" s="24">
        <v>153134</v>
      </c>
      <c r="C45" s="25" t="s">
        <v>329</v>
      </c>
      <c r="D45" s="10" t="s">
        <v>1</v>
      </c>
      <c r="E45" s="26">
        <v>4000000</v>
      </c>
      <c r="F45" s="27">
        <v>0</v>
      </c>
      <c r="G45" s="12">
        <v>0</v>
      </c>
      <c r="H45" s="13">
        <v>1.74</v>
      </c>
      <c r="I45" s="13">
        <v>1.74</v>
      </c>
      <c r="J45" s="13">
        <v>0</v>
      </c>
      <c r="K45" s="13">
        <v>0</v>
      </c>
      <c r="L45" s="13">
        <v>0</v>
      </c>
      <c r="M45" s="13">
        <v>0</v>
      </c>
      <c r="N45" s="28">
        <v>0</v>
      </c>
      <c r="O45" s="28">
        <v>0</v>
      </c>
      <c r="P45" s="28">
        <v>0</v>
      </c>
      <c r="Q45" s="54">
        <v>0</v>
      </c>
      <c r="R45" s="54">
        <v>0</v>
      </c>
      <c r="S45" s="268">
        <f t="shared" si="0"/>
        <v>0</v>
      </c>
      <c r="T45" s="217"/>
    </row>
    <row r="46" spans="1:20" s="15" customFormat="1" ht="42.75" x14ac:dyDescent="0.2">
      <c r="A46" s="22">
        <v>31</v>
      </c>
      <c r="B46" s="24">
        <v>154956</v>
      </c>
      <c r="C46" s="25" t="s">
        <v>330</v>
      </c>
      <c r="D46" s="10" t="s">
        <v>1</v>
      </c>
      <c r="E46" s="26">
        <v>15000000</v>
      </c>
      <c r="F46" s="27">
        <v>4142481</v>
      </c>
      <c r="G46" s="12">
        <v>4142480.03</v>
      </c>
      <c r="H46" s="13">
        <v>1.17</v>
      </c>
      <c r="I46" s="13">
        <v>1.17</v>
      </c>
      <c r="J46" s="13">
        <v>0</v>
      </c>
      <c r="K46" s="13">
        <v>0</v>
      </c>
      <c r="L46" s="13">
        <v>0</v>
      </c>
      <c r="M46" s="13">
        <v>0</v>
      </c>
      <c r="N46" s="28">
        <v>0.24</v>
      </c>
      <c r="O46" s="28">
        <v>0.08</v>
      </c>
      <c r="P46" s="28">
        <v>0</v>
      </c>
      <c r="Q46" s="54">
        <v>0</v>
      </c>
      <c r="R46" s="54">
        <v>0</v>
      </c>
      <c r="S46" s="268">
        <f t="shared" si="0"/>
        <v>0.32</v>
      </c>
      <c r="T46" s="217"/>
    </row>
    <row r="47" spans="1:20" s="15" customFormat="1" ht="42.75" x14ac:dyDescent="0.2">
      <c r="A47" s="22">
        <v>32</v>
      </c>
      <c r="B47" s="24">
        <v>154958</v>
      </c>
      <c r="C47" s="25" t="s">
        <v>331</v>
      </c>
      <c r="D47" s="10" t="s">
        <v>1</v>
      </c>
      <c r="E47" s="26">
        <v>20000000</v>
      </c>
      <c r="F47" s="31">
        <v>22842487</v>
      </c>
      <c r="G47" s="12">
        <v>22052840.109999999</v>
      </c>
      <c r="H47" s="13">
        <v>4.5199999999999996</v>
      </c>
      <c r="I47" s="13">
        <v>4.5199999999999996</v>
      </c>
      <c r="J47" s="13">
        <v>0</v>
      </c>
      <c r="K47" s="13">
        <v>0</v>
      </c>
      <c r="L47" s="13">
        <v>0</v>
      </c>
      <c r="M47" s="13">
        <v>0</v>
      </c>
      <c r="N47" s="28">
        <v>0</v>
      </c>
      <c r="O47" s="28">
        <v>0</v>
      </c>
      <c r="P47" s="28">
        <v>0</v>
      </c>
      <c r="Q47" s="54">
        <v>3.62</v>
      </c>
      <c r="R47" s="54">
        <v>0</v>
      </c>
      <c r="S47" s="268">
        <f t="shared" si="0"/>
        <v>3.62</v>
      </c>
      <c r="T47" s="217"/>
    </row>
    <row r="48" spans="1:20" s="15" customFormat="1" ht="42.75" x14ac:dyDescent="0.2">
      <c r="A48" s="22">
        <v>33</v>
      </c>
      <c r="B48" s="24">
        <v>154969</v>
      </c>
      <c r="C48" s="25" t="s">
        <v>332</v>
      </c>
      <c r="D48" s="10" t="s">
        <v>1</v>
      </c>
      <c r="E48" s="26">
        <v>2000000</v>
      </c>
      <c r="F48" s="27">
        <v>0</v>
      </c>
      <c r="G48" s="12">
        <v>0</v>
      </c>
      <c r="H48" s="13">
        <v>0.18</v>
      </c>
      <c r="I48" s="13">
        <v>0.18</v>
      </c>
      <c r="J48" s="13">
        <v>0</v>
      </c>
      <c r="K48" s="13">
        <v>0</v>
      </c>
      <c r="L48" s="13">
        <v>0</v>
      </c>
      <c r="M48" s="13">
        <v>0</v>
      </c>
      <c r="N48" s="28">
        <v>0</v>
      </c>
      <c r="O48" s="28">
        <v>0</v>
      </c>
      <c r="P48" s="28">
        <v>0</v>
      </c>
      <c r="Q48" s="54">
        <v>0</v>
      </c>
      <c r="R48" s="54">
        <v>0</v>
      </c>
      <c r="S48" s="268">
        <f t="shared" si="0"/>
        <v>0</v>
      </c>
      <c r="T48" s="217"/>
    </row>
    <row r="49" spans="1:20" s="15" customFormat="1" ht="71.25" x14ac:dyDescent="0.2">
      <c r="A49" s="22">
        <v>34</v>
      </c>
      <c r="B49" s="24">
        <v>154983</v>
      </c>
      <c r="C49" s="25" t="s">
        <v>333</v>
      </c>
      <c r="D49" s="10" t="s">
        <v>1</v>
      </c>
      <c r="E49" s="26">
        <v>8000000</v>
      </c>
      <c r="F49" s="27">
        <v>0</v>
      </c>
      <c r="G49" s="12">
        <v>0</v>
      </c>
      <c r="H49" s="13">
        <v>1.04</v>
      </c>
      <c r="I49" s="13">
        <v>1.04</v>
      </c>
      <c r="J49" s="13">
        <v>0</v>
      </c>
      <c r="K49" s="13">
        <v>0</v>
      </c>
      <c r="L49" s="13">
        <v>0</v>
      </c>
      <c r="M49" s="13">
        <v>0</v>
      </c>
      <c r="N49" s="28">
        <v>0</v>
      </c>
      <c r="O49" s="28">
        <v>0</v>
      </c>
      <c r="P49" s="28">
        <v>0</v>
      </c>
      <c r="Q49" s="54">
        <v>0</v>
      </c>
      <c r="R49" s="54">
        <v>0</v>
      </c>
      <c r="S49" s="268">
        <f t="shared" si="0"/>
        <v>0</v>
      </c>
      <c r="T49" s="217"/>
    </row>
    <row r="50" spans="1:20" s="15" customFormat="1" ht="57" x14ac:dyDescent="0.2">
      <c r="A50" s="22">
        <v>35</v>
      </c>
      <c r="B50" s="24">
        <v>155005</v>
      </c>
      <c r="C50" s="25" t="s">
        <v>334</v>
      </c>
      <c r="D50" s="10" t="s">
        <v>1</v>
      </c>
      <c r="E50" s="26">
        <v>30000000</v>
      </c>
      <c r="F50" s="27">
        <v>13301844</v>
      </c>
      <c r="G50" s="12">
        <v>13301812.42</v>
      </c>
      <c r="H50" s="13">
        <v>1.69</v>
      </c>
      <c r="I50" s="13">
        <v>1.69</v>
      </c>
      <c r="J50" s="13">
        <v>0</v>
      </c>
      <c r="K50" s="13">
        <v>0</v>
      </c>
      <c r="L50" s="13">
        <v>0</v>
      </c>
      <c r="M50" s="13">
        <v>0</v>
      </c>
      <c r="N50" s="28">
        <v>0.53</v>
      </c>
      <c r="O50" s="28">
        <v>0.02</v>
      </c>
      <c r="P50" s="28">
        <v>0</v>
      </c>
      <c r="Q50" s="54">
        <v>0.81</v>
      </c>
      <c r="R50" s="54">
        <v>0</v>
      </c>
      <c r="S50" s="268">
        <f t="shared" si="0"/>
        <v>1.36</v>
      </c>
      <c r="T50" s="217"/>
    </row>
    <row r="51" spans="1:20" s="15" customFormat="1" ht="57" x14ac:dyDescent="0.2">
      <c r="A51" s="22">
        <v>36</v>
      </c>
      <c r="B51" s="24">
        <v>155248</v>
      </c>
      <c r="C51" s="25" t="s">
        <v>335</v>
      </c>
      <c r="D51" s="10" t="s">
        <v>1</v>
      </c>
      <c r="E51" s="26">
        <v>1000000</v>
      </c>
      <c r="F51" s="27">
        <v>10778271</v>
      </c>
      <c r="G51" s="12">
        <v>10185717.630000001</v>
      </c>
      <c r="H51" s="13">
        <v>0.22</v>
      </c>
      <c r="I51" s="13">
        <v>2.11</v>
      </c>
      <c r="J51" s="13">
        <v>0</v>
      </c>
      <c r="K51" s="13">
        <v>0</v>
      </c>
      <c r="L51" s="13">
        <v>0</v>
      </c>
      <c r="M51" s="13">
        <v>0</v>
      </c>
      <c r="N51" s="28">
        <v>0.04</v>
      </c>
      <c r="O51" s="28">
        <v>0.01</v>
      </c>
      <c r="P51" s="28">
        <v>1.84</v>
      </c>
      <c r="Q51" s="54">
        <v>0.22</v>
      </c>
      <c r="R51" s="54">
        <v>0</v>
      </c>
      <c r="S51" s="268">
        <f t="shared" si="0"/>
        <v>2.1100000000000003</v>
      </c>
      <c r="T51" s="217"/>
    </row>
    <row r="52" spans="1:20" s="15" customFormat="1" ht="57" x14ac:dyDescent="0.2">
      <c r="A52" s="22">
        <v>37</v>
      </c>
      <c r="B52" s="24">
        <v>155771</v>
      </c>
      <c r="C52" s="25" t="s">
        <v>336</v>
      </c>
      <c r="D52" s="10" t="s">
        <v>1</v>
      </c>
      <c r="E52" s="26">
        <v>10000000</v>
      </c>
      <c r="F52" s="27">
        <v>11718178</v>
      </c>
      <c r="G52" s="12">
        <v>11718176.640000001</v>
      </c>
      <c r="H52" s="13">
        <v>1.93</v>
      </c>
      <c r="I52" s="13">
        <v>1.93</v>
      </c>
      <c r="J52" s="13">
        <v>0</v>
      </c>
      <c r="K52" s="13">
        <v>0</v>
      </c>
      <c r="L52" s="13">
        <v>0</v>
      </c>
      <c r="M52" s="13">
        <v>0</v>
      </c>
      <c r="N52" s="28">
        <v>0.57999999999999996</v>
      </c>
      <c r="O52" s="28">
        <v>0</v>
      </c>
      <c r="P52" s="28">
        <v>0</v>
      </c>
      <c r="Q52" s="54">
        <v>0</v>
      </c>
      <c r="R52" s="54">
        <v>0</v>
      </c>
      <c r="S52" s="268">
        <f t="shared" si="0"/>
        <v>0.57999999999999996</v>
      </c>
      <c r="T52" s="217"/>
    </row>
    <row r="53" spans="1:20" s="15" customFormat="1" ht="57" x14ac:dyDescent="0.2">
      <c r="A53" s="22">
        <v>38</v>
      </c>
      <c r="B53" s="32">
        <v>155808</v>
      </c>
      <c r="C53" s="25" t="s">
        <v>337</v>
      </c>
      <c r="D53" s="10" t="s">
        <v>1</v>
      </c>
      <c r="E53" s="33">
        <v>2000001</v>
      </c>
      <c r="F53" s="27">
        <v>5474283</v>
      </c>
      <c r="G53" s="12">
        <v>4376692.63</v>
      </c>
      <c r="H53" s="13">
        <v>0.4</v>
      </c>
      <c r="I53" s="13">
        <v>0.7</v>
      </c>
      <c r="J53" s="13">
        <v>0</v>
      </c>
      <c r="K53" s="13">
        <v>0</v>
      </c>
      <c r="L53" s="13">
        <v>0</v>
      </c>
      <c r="M53" s="13">
        <v>0</v>
      </c>
      <c r="N53" s="28">
        <v>0</v>
      </c>
      <c r="O53" s="28">
        <v>0</v>
      </c>
      <c r="P53" s="28">
        <v>0</v>
      </c>
      <c r="Q53" s="54">
        <v>0.44</v>
      </c>
      <c r="R53" s="54">
        <v>0.26</v>
      </c>
      <c r="S53" s="268">
        <f t="shared" si="0"/>
        <v>0.7</v>
      </c>
      <c r="T53" s="217"/>
    </row>
    <row r="54" spans="1:20" s="15" customFormat="1" ht="71.25" x14ac:dyDescent="0.2">
      <c r="A54" s="22">
        <v>39</v>
      </c>
      <c r="B54" s="32">
        <v>156117</v>
      </c>
      <c r="C54" s="34" t="s">
        <v>338</v>
      </c>
      <c r="D54" s="10" t="s">
        <v>1</v>
      </c>
      <c r="E54" s="12">
        <v>11000000</v>
      </c>
      <c r="F54" s="35">
        <v>46967173</v>
      </c>
      <c r="G54" s="12">
        <v>39937149.939999998</v>
      </c>
      <c r="H54" s="13">
        <v>3.19</v>
      </c>
      <c r="I54" s="13">
        <v>12.11</v>
      </c>
      <c r="J54" s="13">
        <v>0</v>
      </c>
      <c r="K54" s="13">
        <v>0</v>
      </c>
      <c r="L54" s="13">
        <v>0</v>
      </c>
      <c r="M54" s="13">
        <v>0</v>
      </c>
      <c r="N54" s="36">
        <v>6.66</v>
      </c>
      <c r="O54" s="36">
        <v>0.17</v>
      </c>
      <c r="P54" s="36">
        <v>0</v>
      </c>
      <c r="Q54" s="54">
        <v>5.28</v>
      </c>
      <c r="R54" s="54">
        <v>0</v>
      </c>
      <c r="S54" s="268">
        <f t="shared" si="0"/>
        <v>12.11</v>
      </c>
      <c r="T54" s="217"/>
    </row>
    <row r="55" spans="1:20" s="15" customFormat="1" ht="57" x14ac:dyDescent="0.2">
      <c r="A55" s="22">
        <v>40</v>
      </c>
      <c r="B55" s="32">
        <v>209289</v>
      </c>
      <c r="C55" s="34" t="s">
        <v>339</v>
      </c>
      <c r="D55" s="10" t="s">
        <v>1</v>
      </c>
      <c r="E55" s="12">
        <v>0</v>
      </c>
      <c r="F55" s="35">
        <v>831000</v>
      </c>
      <c r="G55" s="12">
        <v>0</v>
      </c>
      <c r="H55" s="13">
        <v>0.23</v>
      </c>
      <c r="I55" s="13">
        <v>0.23</v>
      </c>
      <c r="J55" s="13">
        <v>0</v>
      </c>
      <c r="K55" s="13">
        <v>0</v>
      </c>
      <c r="L55" s="13">
        <v>0</v>
      </c>
      <c r="M55" s="13">
        <v>0</v>
      </c>
      <c r="N55" s="36">
        <v>0.1</v>
      </c>
      <c r="O55" s="28">
        <v>0</v>
      </c>
      <c r="P55" s="28">
        <v>0</v>
      </c>
      <c r="Q55" s="54">
        <v>0</v>
      </c>
      <c r="R55" s="54">
        <v>0.1</v>
      </c>
      <c r="S55" s="268">
        <f t="shared" si="0"/>
        <v>0.2</v>
      </c>
      <c r="T55" s="217"/>
    </row>
    <row r="56" spans="1:20" s="15" customFormat="1" x14ac:dyDescent="0.2">
      <c r="A56" s="236"/>
      <c r="B56" s="222"/>
      <c r="C56" s="223"/>
      <c r="D56" s="222"/>
      <c r="E56" s="224">
        <f>SUM(E23:E55)</f>
        <v>245567165</v>
      </c>
      <c r="F56" s="224">
        <f>SUM(F23:F55)</f>
        <v>248567165</v>
      </c>
      <c r="G56" s="224">
        <f>SUM(G23:G55)</f>
        <v>225588303.19999999</v>
      </c>
      <c r="H56" s="228"/>
      <c r="I56" s="229"/>
      <c r="J56" s="225"/>
      <c r="K56" s="225"/>
      <c r="L56" s="225"/>
      <c r="M56" s="225"/>
      <c r="N56" s="225"/>
      <c r="O56" s="225"/>
      <c r="P56" s="225"/>
      <c r="Q56" s="226"/>
      <c r="R56" s="226"/>
      <c r="S56" s="239"/>
      <c r="T56" s="217"/>
    </row>
    <row r="57" spans="1:20" s="15" customFormat="1" x14ac:dyDescent="0.2">
      <c r="A57" s="237" t="s">
        <v>340</v>
      </c>
      <c r="B57" s="10"/>
      <c r="C57" s="11"/>
      <c r="D57" s="10"/>
      <c r="E57" s="12"/>
      <c r="F57" s="35"/>
      <c r="G57" s="12"/>
      <c r="H57" s="13"/>
      <c r="I57" s="13"/>
      <c r="J57" s="13"/>
      <c r="K57" s="13"/>
      <c r="L57" s="13"/>
      <c r="M57" s="13"/>
      <c r="N57" s="13"/>
      <c r="O57" s="13"/>
      <c r="P57" s="13"/>
      <c r="Q57" s="54"/>
      <c r="R57" s="54"/>
      <c r="S57" s="268"/>
      <c r="T57" s="217"/>
    </row>
    <row r="58" spans="1:20" s="15" customFormat="1" ht="42.75" x14ac:dyDescent="0.2">
      <c r="A58" s="22">
        <v>41</v>
      </c>
      <c r="B58" s="10">
        <v>153114</v>
      </c>
      <c r="C58" s="34" t="s">
        <v>341</v>
      </c>
      <c r="D58" s="38" t="s">
        <v>21</v>
      </c>
      <c r="E58" s="39">
        <v>1000000</v>
      </c>
      <c r="F58" s="40">
        <v>1000000</v>
      </c>
      <c r="G58" s="12">
        <v>0</v>
      </c>
      <c r="H58" s="13">
        <v>53</v>
      </c>
      <c r="I58" s="13">
        <v>53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54">
        <v>0</v>
      </c>
      <c r="R58" s="54">
        <v>0</v>
      </c>
      <c r="S58" s="268">
        <f t="shared" si="0"/>
        <v>0</v>
      </c>
      <c r="T58" s="217"/>
    </row>
    <row r="59" spans="1:20" s="15" customFormat="1" ht="42.75" x14ac:dyDescent="0.2">
      <c r="A59" s="22">
        <v>42</v>
      </c>
      <c r="B59" s="10">
        <v>153118</v>
      </c>
      <c r="C59" s="34" t="s">
        <v>342</v>
      </c>
      <c r="D59" s="38" t="s">
        <v>21</v>
      </c>
      <c r="E59" s="39">
        <v>1000000</v>
      </c>
      <c r="F59" s="40">
        <v>1000000</v>
      </c>
      <c r="G59" s="12">
        <v>0</v>
      </c>
      <c r="H59" s="13">
        <v>50.2</v>
      </c>
      <c r="I59" s="13">
        <v>50.2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54">
        <v>0</v>
      </c>
      <c r="R59" s="54">
        <v>0</v>
      </c>
      <c r="S59" s="268">
        <f t="shared" si="0"/>
        <v>0</v>
      </c>
      <c r="T59" s="217"/>
    </row>
    <row r="60" spans="1:20" s="15" customFormat="1" ht="42.75" x14ac:dyDescent="0.2">
      <c r="A60" s="22">
        <v>43</v>
      </c>
      <c r="B60" s="10">
        <v>153120</v>
      </c>
      <c r="C60" s="34" t="s">
        <v>343</v>
      </c>
      <c r="D60" s="38" t="s">
        <v>21</v>
      </c>
      <c r="E60" s="39">
        <v>900000</v>
      </c>
      <c r="F60" s="40">
        <v>869120</v>
      </c>
      <c r="G60" s="12">
        <v>0</v>
      </c>
      <c r="H60" s="13">
        <v>56</v>
      </c>
      <c r="I60" s="13">
        <v>56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54">
        <v>0</v>
      </c>
      <c r="R60" s="54">
        <v>0</v>
      </c>
      <c r="S60" s="268">
        <f t="shared" si="0"/>
        <v>0</v>
      </c>
      <c r="T60" s="217"/>
    </row>
    <row r="61" spans="1:20" s="15" customFormat="1" ht="42.75" x14ac:dyDescent="0.2">
      <c r="A61" s="22">
        <v>44</v>
      </c>
      <c r="B61" s="10">
        <v>153122</v>
      </c>
      <c r="C61" s="34" t="s">
        <v>344</v>
      </c>
      <c r="D61" s="38" t="s">
        <v>21</v>
      </c>
      <c r="E61" s="39">
        <v>1000000</v>
      </c>
      <c r="F61" s="40">
        <v>770670</v>
      </c>
      <c r="G61" s="12">
        <v>0</v>
      </c>
      <c r="H61" s="13">
        <v>124</v>
      </c>
      <c r="I61" s="13">
        <v>124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54">
        <v>0</v>
      </c>
      <c r="R61" s="54">
        <v>0</v>
      </c>
      <c r="S61" s="268">
        <f t="shared" si="0"/>
        <v>0</v>
      </c>
      <c r="T61" s="217"/>
    </row>
    <row r="62" spans="1:20" s="15" customFormat="1" ht="42.75" x14ac:dyDescent="0.2">
      <c r="A62" s="22">
        <v>45</v>
      </c>
      <c r="B62" s="10">
        <v>153125</v>
      </c>
      <c r="C62" s="34" t="s">
        <v>345</v>
      </c>
      <c r="D62" s="38" t="s">
        <v>21</v>
      </c>
      <c r="E62" s="39">
        <v>1000000</v>
      </c>
      <c r="F62" s="40">
        <v>892634</v>
      </c>
      <c r="G62" s="12">
        <v>0</v>
      </c>
      <c r="H62" s="13">
        <v>33.33</v>
      </c>
      <c r="I62" s="13">
        <v>33.33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54">
        <v>0</v>
      </c>
      <c r="R62" s="54">
        <v>0</v>
      </c>
      <c r="S62" s="268">
        <f t="shared" si="0"/>
        <v>0</v>
      </c>
      <c r="T62" s="217"/>
    </row>
    <row r="63" spans="1:20" s="15" customFormat="1" ht="57" x14ac:dyDescent="0.2">
      <c r="A63" s="22">
        <v>46</v>
      </c>
      <c r="B63" s="10">
        <v>153126</v>
      </c>
      <c r="C63" s="34" t="s">
        <v>346</v>
      </c>
      <c r="D63" s="38" t="s">
        <v>21</v>
      </c>
      <c r="E63" s="39">
        <v>1000000</v>
      </c>
      <c r="F63" s="40">
        <v>940000</v>
      </c>
      <c r="G63" s="12">
        <v>0</v>
      </c>
      <c r="H63" s="13">
        <v>80</v>
      </c>
      <c r="I63" s="13">
        <v>80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54">
        <v>0</v>
      </c>
      <c r="R63" s="54">
        <v>0</v>
      </c>
      <c r="S63" s="268">
        <f t="shared" si="0"/>
        <v>0</v>
      </c>
      <c r="T63" s="217"/>
    </row>
    <row r="64" spans="1:20" s="15" customFormat="1" ht="57" x14ac:dyDescent="0.2">
      <c r="A64" s="22">
        <v>47</v>
      </c>
      <c r="B64" s="10">
        <v>155004</v>
      </c>
      <c r="C64" s="34" t="s">
        <v>347</v>
      </c>
      <c r="D64" s="38" t="s">
        <v>21</v>
      </c>
      <c r="E64" s="39">
        <v>2000000</v>
      </c>
      <c r="F64" s="40">
        <v>6248601</v>
      </c>
      <c r="G64" s="12">
        <v>4162321.86</v>
      </c>
      <c r="H64" s="13">
        <v>2570</v>
      </c>
      <c r="I64" s="13">
        <v>7024.38</v>
      </c>
      <c r="J64" s="13">
        <v>0</v>
      </c>
      <c r="K64" s="13">
        <v>0</v>
      </c>
      <c r="L64" s="13">
        <v>0</v>
      </c>
      <c r="M64" s="13">
        <v>0</v>
      </c>
      <c r="N64" s="36">
        <v>7001.96</v>
      </c>
      <c r="O64" s="13">
        <v>0</v>
      </c>
      <c r="P64" s="13">
        <v>22.42</v>
      </c>
      <c r="Q64" s="54">
        <v>0</v>
      </c>
      <c r="R64" s="54">
        <v>0</v>
      </c>
      <c r="S64" s="268">
        <f t="shared" si="0"/>
        <v>7024.38</v>
      </c>
      <c r="T64" s="217"/>
    </row>
    <row r="65" spans="1:20" s="15" customFormat="1" ht="42.75" x14ac:dyDescent="0.2">
      <c r="A65" s="22">
        <v>48</v>
      </c>
      <c r="B65" s="10">
        <v>155007</v>
      </c>
      <c r="C65" s="34" t="s">
        <v>348</v>
      </c>
      <c r="D65" s="38" t="s">
        <v>21</v>
      </c>
      <c r="E65" s="39">
        <v>9000000</v>
      </c>
      <c r="F65" s="40">
        <v>4751399</v>
      </c>
      <c r="G65" s="12">
        <v>4276634.97</v>
      </c>
      <c r="H65" s="13">
        <v>307.02</v>
      </c>
      <c r="I65" s="13">
        <v>523.12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54">
        <v>271.7</v>
      </c>
      <c r="R65" s="54">
        <v>251.42</v>
      </c>
      <c r="S65" s="268">
        <f t="shared" si="0"/>
        <v>523.12</v>
      </c>
      <c r="T65" s="217"/>
    </row>
    <row r="66" spans="1:20" s="15" customFormat="1" ht="42.75" x14ac:dyDescent="0.2">
      <c r="A66" s="22">
        <v>49</v>
      </c>
      <c r="B66" s="10">
        <v>155643</v>
      </c>
      <c r="C66" s="34" t="s">
        <v>349</v>
      </c>
      <c r="D66" s="38" t="s">
        <v>21</v>
      </c>
      <c r="E66" s="39">
        <v>2000000</v>
      </c>
      <c r="F66" s="40">
        <v>1900000</v>
      </c>
      <c r="G66" s="12">
        <v>0</v>
      </c>
      <c r="H66" s="13">
        <v>390</v>
      </c>
      <c r="I66" s="13">
        <v>390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54">
        <v>0</v>
      </c>
      <c r="R66" s="54">
        <v>0</v>
      </c>
      <c r="S66" s="268">
        <f t="shared" si="0"/>
        <v>0</v>
      </c>
      <c r="T66" s="217"/>
    </row>
    <row r="67" spans="1:20" s="15" customFormat="1" ht="42.75" x14ac:dyDescent="0.2">
      <c r="A67" s="22">
        <v>50</v>
      </c>
      <c r="B67" s="10">
        <v>155753</v>
      </c>
      <c r="C67" s="34" t="s">
        <v>350</v>
      </c>
      <c r="D67" s="38" t="s">
        <v>21</v>
      </c>
      <c r="E67" s="39">
        <v>1000000</v>
      </c>
      <c r="F67" s="40">
        <v>850000</v>
      </c>
      <c r="G67" s="12">
        <v>0</v>
      </c>
      <c r="H67" s="13">
        <v>110</v>
      </c>
      <c r="I67" s="13">
        <v>110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54">
        <v>0</v>
      </c>
      <c r="R67" s="54">
        <v>0</v>
      </c>
      <c r="S67" s="268">
        <f t="shared" si="0"/>
        <v>0</v>
      </c>
      <c r="T67" s="217"/>
    </row>
    <row r="68" spans="1:20" s="17" customFormat="1" x14ac:dyDescent="0.25">
      <c r="A68" s="236"/>
      <c r="B68" s="222"/>
      <c r="C68" s="223"/>
      <c r="D68" s="222"/>
      <c r="E68" s="224">
        <f>SUM(E58:E67)</f>
        <v>19900000</v>
      </c>
      <c r="F68" s="230">
        <f>SUM(F58:F67)</f>
        <v>19222424</v>
      </c>
      <c r="G68" s="224">
        <f>SUM(G58:G67)</f>
        <v>8438956.8300000001</v>
      </c>
      <c r="H68" s="225"/>
      <c r="I68" s="225"/>
      <c r="J68" s="225"/>
      <c r="K68" s="225"/>
      <c r="L68" s="225"/>
      <c r="M68" s="225"/>
      <c r="N68" s="225"/>
      <c r="O68" s="225"/>
      <c r="P68" s="225"/>
      <c r="Q68" s="226"/>
      <c r="R68" s="226"/>
      <c r="S68" s="239"/>
      <c r="T68" s="217"/>
    </row>
    <row r="69" spans="1:20" s="15" customFormat="1" x14ac:dyDescent="0.2">
      <c r="A69" s="237" t="s">
        <v>258</v>
      </c>
      <c r="B69" s="10"/>
      <c r="C69" s="11"/>
      <c r="D69" s="10"/>
      <c r="E69" s="12"/>
      <c r="F69" s="35"/>
      <c r="G69" s="12"/>
      <c r="H69" s="13"/>
      <c r="I69" s="13"/>
      <c r="J69" s="13"/>
      <c r="K69" s="13"/>
      <c r="L69" s="13"/>
      <c r="M69" s="13"/>
      <c r="N69" s="13"/>
      <c r="O69" s="13"/>
      <c r="P69" s="13"/>
      <c r="Q69" s="54"/>
      <c r="R69" s="54"/>
      <c r="S69" s="268"/>
      <c r="T69" s="217"/>
    </row>
    <row r="70" spans="1:20" s="15" customFormat="1" ht="42.75" x14ac:dyDescent="0.2">
      <c r="A70" s="22">
        <v>51</v>
      </c>
      <c r="B70" s="10">
        <v>129342</v>
      </c>
      <c r="C70" s="34" t="s">
        <v>351</v>
      </c>
      <c r="D70" s="38" t="s">
        <v>124</v>
      </c>
      <c r="E70" s="39">
        <v>4000097</v>
      </c>
      <c r="F70" s="40">
        <v>4000097</v>
      </c>
      <c r="G70" s="12">
        <v>0</v>
      </c>
      <c r="H70" s="13">
        <v>3600</v>
      </c>
      <c r="I70" s="13">
        <v>3600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54">
        <v>0</v>
      </c>
      <c r="R70" s="54">
        <v>0</v>
      </c>
      <c r="S70" s="268">
        <f t="shared" si="0"/>
        <v>0</v>
      </c>
      <c r="T70" s="217"/>
    </row>
    <row r="71" spans="1:20" s="15" customFormat="1" ht="42.75" x14ac:dyDescent="0.2">
      <c r="A71" s="22">
        <v>52</v>
      </c>
      <c r="B71" s="10">
        <v>135690</v>
      </c>
      <c r="C71" s="34" t="s">
        <v>352</v>
      </c>
      <c r="D71" s="38" t="s">
        <v>124</v>
      </c>
      <c r="E71" s="39">
        <v>393159</v>
      </c>
      <c r="F71" s="40">
        <v>393159</v>
      </c>
      <c r="G71" s="12">
        <v>0</v>
      </c>
      <c r="H71" s="13">
        <v>525</v>
      </c>
      <c r="I71" s="13">
        <v>525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54">
        <v>0</v>
      </c>
      <c r="R71" s="54">
        <v>0</v>
      </c>
      <c r="S71" s="268">
        <f t="shared" si="0"/>
        <v>0</v>
      </c>
      <c r="T71" s="217"/>
    </row>
    <row r="72" spans="1:20" s="15" customFormat="1" ht="42.75" x14ac:dyDescent="0.2">
      <c r="A72" s="22">
        <v>53</v>
      </c>
      <c r="B72" s="10">
        <v>135764</v>
      </c>
      <c r="C72" s="34" t="s">
        <v>353</v>
      </c>
      <c r="D72" s="38" t="s">
        <v>124</v>
      </c>
      <c r="E72" s="39">
        <v>1000000</v>
      </c>
      <c r="F72" s="40">
        <v>1000000</v>
      </c>
      <c r="G72" s="12"/>
      <c r="H72" s="13">
        <v>714.4</v>
      </c>
      <c r="I72" s="13">
        <v>714.4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54">
        <v>0</v>
      </c>
      <c r="R72" s="54">
        <v>0</v>
      </c>
      <c r="S72" s="268">
        <f t="shared" si="0"/>
        <v>0</v>
      </c>
      <c r="T72" s="217"/>
    </row>
    <row r="73" spans="1:20" s="15" customFormat="1" ht="57" x14ac:dyDescent="0.2">
      <c r="A73" s="22">
        <v>54</v>
      </c>
      <c r="B73" s="10">
        <v>135770</v>
      </c>
      <c r="C73" s="34" t="s">
        <v>354</v>
      </c>
      <c r="D73" s="38" t="s">
        <v>124</v>
      </c>
      <c r="E73" s="39">
        <v>847080</v>
      </c>
      <c r="F73" s="40">
        <v>847080</v>
      </c>
      <c r="G73" s="12">
        <v>0</v>
      </c>
      <c r="H73" s="13">
        <v>428.5</v>
      </c>
      <c r="I73" s="13">
        <v>428.5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54">
        <v>0</v>
      </c>
      <c r="R73" s="54">
        <v>0</v>
      </c>
      <c r="S73" s="268">
        <f t="shared" si="0"/>
        <v>0</v>
      </c>
      <c r="T73" s="217"/>
    </row>
    <row r="74" spans="1:20" s="15" customFormat="1" ht="57" x14ac:dyDescent="0.2">
      <c r="A74" s="22">
        <v>55</v>
      </c>
      <c r="B74" s="10">
        <v>135854</v>
      </c>
      <c r="C74" s="34" t="s">
        <v>355</v>
      </c>
      <c r="D74" s="38" t="s">
        <v>124</v>
      </c>
      <c r="E74" s="39">
        <v>512398</v>
      </c>
      <c r="F74" s="40">
        <v>512398</v>
      </c>
      <c r="G74" s="12">
        <v>0</v>
      </c>
      <c r="H74" s="13">
        <v>568.70000000000005</v>
      </c>
      <c r="I74" s="13">
        <v>568.70000000000005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54">
        <v>0</v>
      </c>
      <c r="R74" s="54">
        <v>0</v>
      </c>
      <c r="S74" s="268">
        <f t="shared" si="0"/>
        <v>0</v>
      </c>
      <c r="T74" s="217"/>
    </row>
    <row r="75" spans="1:20" s="15" customFormat="1" ht="42.75" x14ac:dyDescent="0.2">
      <c r="A75" s="22">
        <v>56</v>
      </c>
      <c r="B75" s="10">
        <v>136403</v>
      </c>
      <c r="C75" s="34" t="s">
        <v>356</v>
      </c>
      <c r="D75" s="38" t="s">
        <v>124</v>
      </c>
      <c r="E75" s="39">
        <v>1000000</v>
      </c>
      <c r="F75" s="40">
        <v>1000000</v>
      </c>
      <c r="G75" s="12">
        <v>0</v>
      </c>
      <c r="H75" s="13">
        <v>714.3</v>
      </c>
      <c r="I75" s="13">
        <v>714.3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54">
        <v>0</v>
      </c>
      <c r="R75" s="54">
        <v>0</v>
      </c>
      <c r="S75" s="268">
        <f t="shared" si="0"/>
        <v>0</v>
      </c>
      <c r="T75" s="217"/>
    </row>
    <row r="76" spans="1:20" s="17" customFormat="1" x14ac:dyDescent="0.25">
      <c r="A76" s="236"/>
      <c r="B76" s="222"/>
      <c r="C76" s="223"/>
      <c r="D76" s="222"/>
      <c r="E76" s="224">
        <f>SUM(E70:E75)</f>
        <v>7752734</v>
      </c>
      <c r="F76" s="230">
        <f>SUM(F70:F75)</f>
        <v>7752734</v>
      </c>
      <c r="G76" s="224">
        <f>SUM(G70:G75)</f>
        <v>0</v>
      </c>
      <c r="H76" s="225"/>
      <c r="I76" s="225"/>
      <c r="J76" s="225"/>
      <c r="K76" s="225"/>
      <c r="L76" s="225"/>
      <c r="M76" s="225"/>
      <c r="N76" s="225"/>
      <c r="O76" s="225"/>
      <c r="P76" s="225"/>
      <c r="Q76" s="226"/>
      <c r="R76" s="226"/>
      <c r="S76" s="239"/>
      <c r="T76" s="217"/>
    </row>
    <row r="77" spans="1:20" s="15" customFormat="1" x14ac:dyDescent="0.2">
      <c r="A77" s="237" t="s">
        <v>357</v>
      </c>
      <c r="B77" s="222"/>
      <c r="C77" s="223"/>
      <c r="D77" s="222"/>
      <c r="E77" s="224"/>
      <c r="F77" s="230"/>
      <c r="G77" s="224"/>
      <c r="H77" s="225"/>
      <c r="I77" s="225"/>
      <c r="J77" s="225"/>
      <c r="K77" s="225"/>
      <c r="L77" s="225"/>
      <c r="M77" s="225"/>
      <c r="N77" s="225"/>
      <c r="O77" s="225"/>
      <c r="P77" s="225"/>
      <c r="Q77" s="54"/>
      <c r="R77" s="54"/>
      <c r="S77" s="268"/>
      <c r="T77" s="217"/>
    </row>
    <row r="78" spans="1:20" s="15" customFormat="1" ht="43.5" customHeight="1" x14ac:dyDescent="0.2">
      <c r="A78" s="22">
        <v>57</v>
      </c>
      <c r="B78" s="10">
        <v>98375</v>
      </c>
      <c r="C78" s="231" t="s">
        <v>358</v>
      </c>
      <c r="D78" s="38" t="s">
        <v>124</v>
      </c>
      <c r="E78" s="39">
        <v>800000</v>
      </c>
      <c r="F78" s="40">
        <v>1477576</v>
      </c>
      <c r="G78" s="12">
        <v>0</v>
      </c>
      <c r="H78" s="13">
        <v>1458.37</v>
      </c>
      <c r="I78" s="13">
        <v>1458.37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54">
        <v>0</v>
      </c>
      <c r="R78" s="54">
        <v>0</v>
      </c>
      <c r="S78" s="268">
        <f t="shared" ref="S78:S81" si="1">+J78+K78+L78+M78+N78+O78+P78+Q78+R78</f>
        <v>0</v>
      </c>
      <c r="T78" s="217"/>
    </row>
    <row r="79" spans="1:20" s="17" customFormat="1" x14ac:dyDescent="0.25">
      <c r="A79" s="236"/>
      <c r="B79" s="222"/>
      <c r="C79" s="232"/>
      <c r="D79" s="233"/>
      <c r="E79" s="234">
        <f>+E78</f>
        <v>800000</v>
      </c>
      <c r="F79" s="235">
        <f>+F78</f>
        <v>1477576</v>
      </c>
      <c r="G79" s="224">
        <f>+G78</f>
        <v>0</v>
      </c>
      <c r="H79" s="225"/>
      <c r="I79" s="225"/>
      <c r="J79" s="225"/>
      <c r="K79" s="225"/>
      <c r="L79" s="225"/>
      <c r="M79" s="225"/>
      <c r="N79" s="225"/>
      <c r="O79" s="225"/>
      <c r="P79" s="225"/>
      <c r="Q79" s="226"/>
      <c r="R79" s="226"/>
      <c r="S79" s="239"/>
      <c r="T79" s="217"/>
    </row>
    <row r="80" spans="1:20" s="15" customFormat="1" x14ac:dyDescent="0.2">
      <c r="A80" s="237" t="s">
        <v>381</v>
      </c>
      <c r="B80" s="222"/>
      <c r="C80" s="232"/>
      <c r="D80" s="233"/>
      <c r="E80" s="234"/>
      <c r="F80" s="235"/>
      <c r="G80" s="224"/>
      <c r="H80" s="225"/>
      <c r="I80" s="225"/>
      <c r="J80" s="225"/>
      <c r="K80" s="225"/>
      <c r="L80" s="225"/>
      <c r="M80" s="225"/>
      <c r="N80" s="225"/>
      <c r="O80" s="225"/>
      <c r="P80" s="225"/>
      <c r="Q80" s="54"/>
      <c r="R80" s="54"/>
      <c r="S80" s="268"/>
      <c r="T80" s="217"/>
    </row>
    <row r="81" spans="1:20" s="15" customFormat="1" ht="42.75" x14ac:dyDescent="0.2">
      <c r="A81" s="22">
        <v>58</v>
      </c>
      <c r="B81" s="10">
        <v>226898</v>
      </c>
      <c r="C81" s="231" t="s">
        <v>382</v>
      </c>
      <c r="D81" s="38" t="s">
        <v>124</v>
      </c>
      <c r="E81" s="39">
        <v>0</v>
      </c>
      <c r="F81" s="39">
        <v>33000000</v>
      </c>
      <c r="G81" s="39">
        <v>0</v>
      </c>
      <c r="H81" s="13">
        <v>99073</v>
      </c>
      <c r="I81" s="13">
        <v>99073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54">
        <v>0</v>
      </c>
      <c r="R81" s="54">
        <v>0</v>
      </c>
      <c r="S81" s="268">
        <f t="shared" si="1"/>
        <v>0</v>
      </c>
      <c r="T81" s="217"/>
    </row>
    <row r="82" spans="1:20" s="17" customFormat="1" ht="15.75" thickBot="1" x14ac:dyDescent="0.3">
      <c r="A82" s="269"/>
      <c r="B82" s="240"/>
      <c r="C82" s="241"/>
      <c r="D82" s="242"/>
      <c r="E82" s="243">
        <f>SUM(E81)</f>
        <v>0</v>
      </c>
      <c r="F82" s="243">
        <f>SUM(F81)</f>
        <v>33000000</v>
      </c>
      <c r="G82" s="243">
        <f>SUM(G81)</f>
        <v>0</v>
      </c>
      <c r="H82" s="244"/>
      <c r="I82" s="244"/>
      <c r="J82" s="244"/>
      <c r="K82" s="244"/>
      <c r="L82" s="244"/>
      <c r="M82" s="244"/>
      <c r="N82" s="244"/>
      <c r="O82" s="244"/>
      <c r="P82" s="244"/>
      <c r="Q82" s="60"/>
      <c r="R82" s="60"/>
      <c r="S82" s="61"/>
      <c r="T82" s="217"/>
    </row>
    <row r="83" spans="1:20" x14ac:dyDescent="0.2">
      <c r="F83" s="41"/>
    </row>
    <row r="84" spans="1:20" x14ac:dyDescent="0.2">
      <c r="F84" s="41"/>
    </row>
    <row r="85" spans="1:20" x14ac:dyDescent="0.2">
      <c r="F85" s="41"/>
    </row>
    <row r="86" spans="1:20" x14ac:dyDescent="0.2">
      <c r="F86" s="41"/>
    </row>
    <row r="87" spans="1:20" x14ac:dyDescent="0.2">
      <c r="F87" s="41"/>
    </row>
    <row r="88" spans="1:20" x14ac:dyDescent="0.2">
      <c r="F88" s="41"/>
    </row>
    <row r="89" spans="1:20" x14ac:dyDescent="0.2">
      <c r="F89" s="41"/>
    </row>
    <row r="90" spans="1:20" x14ac:dyDescent="0.2">
      <c r="F90" s="41"/>
    </row>
    <row r="91" spans="1:20" x14ac:dyDescent="0.2">
      <c r="F91" s="41"/>
    </row>
    <row r="92" spans="1:20" x14ac:dyDescent="0.2">
      <c r="F92" s="41"/>
    </row>
    <row r="93" spans="1:20" x14ac:dyDescent="0.2">
      <c r="F93" s="41"/>
    </row>
    <row r="94" spans="1:20" x14ac:dyDescent="0.2">
      <c r="F94" s="41"/>
    </row>
    <row r="95" spans="1:20" x14ac:dyDescent="0.2">
      <c r="F95" s="41"/>
    </row>
    <row r="96" spans="1:20" x14ac:dyDescent="0.2">
      <c r="F96" s="41"/>
    </row>
    <row r="97" spans="6:6" x14ac:dyDescent="0.2">
      <c r="F97" s="41"/>
    </row>
    <row r="98" spans="6:6" x14ac:dyDescent="0.2">
      <c r="F98" s="41"/>
    </row>
    <row r="99" spans="6:6" x14ac:dyDescent="0.2">
      <c r="F99" s="41"/>
    </row>
    <row r="100" spans="6:6" x14ac:dyDescent="0.2">
      <c r="F100" s="41"/>
    </row>
    <row r="101" spans="6:6" x14ac:dyDescent="0.2">
      <c r="F101" s="41"/>
    </row>
    <row r="102" spans="6:6" x14ac:dyDescent="0.2">
      <c r="F102" s="41"/>
    </row>
    <row r="103" spans="6:6" x14ac:dyDescent="0.2">
      <c r="F103" s="41"/>
    </row>
    <row r="104" spans="6:6" x14ac:dyDescent="0.2">
      <c r="F104" s="41"/>
    </row>
    <row r="105" spans="6:6" x14ac:dyDescent="0.2">
      <c r="F105" s="41"/>
    </row>
    <row r="106" spans="6:6" x14ac:dyDescent="0.2">
      <c r="F106" s="41"/>
    </row>
    <row r="107" spans="6:6" x14ac:dyDescent="0.2">
      <c r="F107" s="41"/>
    </row>
    <row r="108" spans="6:6" x14ac:dyDescent="0.2">
      <c r="F108" s="41"/>
    </row>
    <row r="109" spans="6:6" x14ac:dyDescent="0.2">
      <c r="F109" s="41"/>
    </row>
    <row r="110" spans="6:6" x14ac:dyDescent="0.2">
      <c r="F110" s="41"/>
    </row>
    <row r="111" spans="6:6" x14ac:dyDescent="0.2">
      <c r="F111" s="41"/>
    </row>
    <row r="112" spans="6:6" x14ac:dyDescent="0.2">
      <c r="F112" s="41"/>
    </row>
    <row r="113" spans="6:6" x14ac:dyDescent="0.2">
      <c r="F113" s="41"/>
    </row>
    <row r="114" spans="6:6" x14ac:dyDescent="0.2">
      <c r="F114" s="41"/>
    </row>
    <row r="115" spans="6:6" x14ac:dyDescent="0.2">
      <c r="F115" s="41"/>
    </row>
    <row r="116" spans="6:6" x14ac:dyDescent="0.2">
      <c r="F116" s="41"/>
    </row>
    <row r="117" spans="6:6" x14ac:dyDescent="0.2">
      <c r="F117" s="41"/>
    </row>
    <row r="118" spans="6:6" x14ac:dyDescent="0.2">
      <c r="F118" s="41"/>
    </row>
    <row r="119" spans="6:6" x14ac:dyDescent="0.2">
      <c r="F119" s="41"/>
    </row>
    <row r="120" spans="6:6" x14ac:dyDescent="0.2">
      <c r="F120" s="41"/>
    </row>
    <row r="121" spans="6:6" x14ac:dyDescent="0.2">
      <c r="F121" s="41"/>
    </row>
    <row r="122" spans="6:6" x14ac:dyDescent="0.2">
      <c r="F122" s="41"/>
    </row>
    <row r="123" spans="6:6" x14ac:dyDescent="0.2">
      <c r="F123" s="41"/>
    </row>
    <row r="124" spans="6:6" x14ac:dyDescent="0.2">
      <c r="F124" s="41"/>
    </row>
    <row r="125" spans="6:6" x14ac:dyDescent="0.2">
      <c r="F125" s="41"/>
    </row>
    <row r="126" spans="6:6" x14ac:dyDescent="0.2">
      <c r="F126" s="41"/>
    </row>
    <row r="127" spans="6:6" x14ac:dyDescent="0.2">
      <c r="F127" s="41"/>
    </row>
    <row r="128" spans="6:6" x14ac:dyDescent="0.2">
      <c r="F128" s="41"/>
    </row>
    <row r="129" spans="6:6" x14ac:dyDescent="0.2">
      <c r="F129" s="41"/>
    </row>
  </sheetData>
  <mergeCells count="16">
    <mergeCell ref="A1:P1"/>
    <mergeCell ref="A2:P2"/>
    <mergeCell ref="A3:P3"/>
    <mergeCell ref="H7:H8"/>
    <mergeCell ref="I7:I8"/>
    <mergeCell ref="E6:G6"/>
    <mergeCell ref="E7:E8"/>
    <mergeCell ref="F7:F8"/>
    <mergeCell ref="G7:G8"/>
    <mergeCell ref="A5:B5"/>
    <mergeCell ref="H6:S6"/>
    <mergeCell ref="J7:S7"/>
    <mergeCell ref="A6:A8"/>
    <mergeCell ref="B6:B8"/>
    <mergeCell ref="C6:C8"/>
    <mergeCell ref="D6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DGC </vt:lpstr>
      <vt:lpstr>UCEE</vt:lpstr>
      <vt:lpstr>FSS</vt:lpstr>
      <vt:lpstr>'DGC '!Área_de_impresión</vt:lpstr>
      <vt:lpstr>'DGC '!Títulos_a_imprimir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2018-07-25T21:30:18Z</cp:lastPrinted>
  <dcterms:created xsi:type="dcterms:W3CDTF">2018-05-03T18:27:26Z</dcterms:created>
  <dcterms:modified xsi:type="dcterms:W3CDTF">2018-10-08T16:46:30Z</dcterms:modified>
</cp:coreProperties>
</file>