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2.08.2018\"/>
    </mc:Choice>
  </mc:AlternateContent>
  <bookViews>
    <workbookView xWindow="0" yWindow="0" windowWidth="20490" windowHeight="5805"/>
  </bookViews>
  <sheets>
    <sheet name="DGC " sheetId="5" r:id="rId1"/>
    <sheet name="UCEE" sheetId="2" r:id="rId2"/>
    <sheet name="FSS" sheetId="4" r:id="rId3"/>
  </sheets>
  <definedNames>
    <definedName name="_xlnm.Print_Area" localSheetId="0">'DGC '!$A$1:$P$190</definedName>
    <definedName name="_xlnm.Print_Titles" localSheetId="0">'DGC '!$1:$8</definedName>
    <definedName name="_xlnm.Print_Titles" localSheetId="1">UCEE!$5:$8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0" i="2" l="1"/>
  <c r="P142" i="2"/>
  <c r="P169" i="2"/>
  <c r="P178" i="2"/>
  <c r="I189" i="2"/>
  <c r="H189" i="2"/>
  <c r="P166" i="2"/>
  <c r="P159" i="2"/>
  <c r="P151" i="2"/>
  <c r="P147" i="2"/>
  <c r="P81" i="2"/>
  <c r="P76" i="2"/>
  <c r="P71" i="2"/>
  <c r="P18" i="2"/>
  <c r="O18" i="2"/>
  <c r="N18" i="2"/>
  <c r="M18" i="2"/>
  <c r="L18" i="2"/>
  <c r="K18" i="2"/>
  <c r="J18" i="2"/>
  <c r="I18" i="2"/>
  <c r="H18" i="2"/>
  <c r="P83" i="4"/>
  <c r="O83" i="4"/>
  <c r="N83" i="4"/>
  <c r="M83" i="4"/>
  <c r="L83" i="4"/>
  <c r="K83" i="4"/>
  <c r="J83" i="4"/>
  <c r="P76" i="4"/>
  <c r="P68" i="4"/>
  <c r="P56" i="4"/>
  <c r="P18" i="4"/>
  <c r="I18" i="4"/>
  <c r="H18" i="4"/>
  <c r="P178" i="5"/>
  <c r="P188" i="5" s="1"/>
  <c r="O178" i="5"/>
  <c r="P162" i="5"/>
  <c r="P152" i="5"/>
  <c r="O152" i="5"/>
  <c r="N152" i="5"/>
  <c r="M152" i="5"/>
  <c r="L152" i="5"/>
  <c r="K152" i="5"/>
  <c r="J152" i="5"/>
  <c r="P148" i="5"/>
  <c r="P119" i="5"/>
  <c r="P99" i="5"/>
  <c r="P80" i="5"/>
  <c r="P58" i="5"/>
  <c r="O162" i="5"/>
  <c r="N162" i="5"/>
  <c r="M162" i="5"/>
  <c r="I162" i="5"/>
  <c r="H162" i="5"/>
  <c r="O119" i="5"/>
  <c r="N119" i="5"/>
  <c r="M119" i="5"/>
  <c r="L119" i="5"/>
  <c r="K119" i="5"/>
  <c r="J119" i="5"/>
  <c r="I119" i="5"/>
  <c r="H119" i="5"/>
  <c r="O99" i="5"/>
  <c r="N99" i="5"/>
  <c r="M99" i="5"/>
  <c r="L99" i="5"/>
  <c r="K99" i="5"/>
  <c r="J99" i="5"/>
  <c r="I99" i="5"/>
  <c r="H99" i="5"/>
  <c r="P30" i="5"/>
  <c r="P22" i="5"/>
  <c r="P16" i="5"/>
  <c r="O16" i="5"/>
  <c r="N16" i="5"/>
  <c r="M16" i="5"/>
  <c r="L16" i="5"/>
  <c r="K16" i="5"/>
  <c r="J16" i="5"/>
  <c r="I16" i="5"/>
  <c r="H16" i="5"/>
  <c r="F152" i="5" l="1"/>
  <c r="F188" i="5" s="1"/>
  <c r="A181" i="5"/>
  <c r="A182" i="5" s="1"/>
  <c r="A183" i="5" s="1"/>
  <c r="A184" i="5" s="1"/>
  <c r="A185" i="5" s="1"/>
  <c r="A186" i="5" s="1"/>
  <c r="A173" i="5"/>
  <c r="A174" i="5" s="1"/>
  <c r="A175" i="5" s="1"/>
  <c r="A176" i="5" s="1"/>
  <c r="A177" i="5" s="1"/>
  <c r="A172" i="5"/>
  <c r="A171" i="5"/>
  <c r="A170" i="5"/>
  <c r="A165" i="5"/>
  <c r="A166" i="5" s="1"/>
  <c r="G189" i="2"/>
  <c r="F189" i="2"/>
  <c r="E189" i="2"/>
  <c r="F178" i="5"/>
  <c r="F187" i="5"/>
  <c r="E162" i="5"/>
  <c r="G162" i="5"/>
  <c r="F162" i="5"/>
  <c r="G119" i="5"/>
  <c r="F119" i="5"/>
  <c r="E119" i="5"/>
  <c r="G99" i="5"/>
  <c r="F99" i="5"/>
  <c r="E99" i="5"/>
  <c r="A155" i="5"/>
  <c r="A156" i="5" s="1"/>
  <c r="A157" i="5" s="1"/>
  <c r="A158" i="5" s="1"/>
  <c r="A159" i="5" s="1"/>
  <c r="A160" i="5" s="1"/>
  <c r="A161" i="5" s="1"/>
  <c r="A122" i="5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02" i="5"/>
  <c r="G16" i="5"/>
  <c r="F16" i="5"/>
  <c r="E16" i="5"/>
  <c r="A35" i="5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34" i="5"/>
  <c r="A33" i="5"/>
  <c r="J166" i="2" l="1"/>
  <c r="I166" i="2"/>
  <c r="H166" i="2"/>
  <c r="O189" i="2"/>
  <c r="O178" i="2"/>
  <c r="O169" i="2"/>
  <c r="O166" i="2"/>
  <c r="O159" i="2"/>
  <c r="O151" i="2"/>
  <c r="O142" i="2"/>
  <c r="O81" i="2"/>
  <c r="O76" i="2"/>
  <c r="O71" i="2"/>
  <c r="O79" i="4"/>
  <c r="O76" i="4"/>
  <c r="O68" i="4"/>
  <c r="O56" i="4"/>
  <c r="O21" i="4"/>
  <c r="O18" i="4"/>
  <c r="O190" i="2" l="1"/>
  <c r="O22" i="5"/>
  <c r="N22" i="5"/>
  <c r="M22" i="5"/>
  <c r="L22" i="5"/>
  <c r="K22" i="5"/>
  <c r="J22" i="5"/>
  <c r="I22" i="5"/>
  <c r="H22" i="5"/>
  <c r="O188" i="5"/>
  <c r="O148" i="5"/>
  <c r="O80" i="5"/>
  <c r="O58" i="5"/>
  <c r="N178" i="2" l="1"/>
  <c r="M178" i="2"/>
  <c r="L178" i="2"/>
  <c r="K178" i="2"/>
  <c r="J178" i="2"/>
  <c r="I178" i="2"/>
  <c r="H178" i="2"/>
  <c r="G178" i="2"/>
  <c r="E178" i="2"/>
  <c r="F178" i="2"/>
  <c r="N189" i="2"/>
  <c r="M189" i="2"/>
  <c r="L189" i="2"/>
  <c r="K189" i="2"/>
  <c r="J189" i="2"/>
  <c r="G166" i="2"/>
  <c r="F166" i="2"/>
  <c r="E166" i="2"/>
  <c r="N166" i="2"/>
  <c r="M166" i="2"/>
  <c r="L166" i="2"/>
  <c r="K166" i="2"/>
  <c r="N169" i="2"/>
  <c r="M169" i="2"/>
  <c r="L169" i="2"/>
  <c r="K169" i="2"/>
  <c r="J169" i="2"/>
  <c r="I169" i="2"/>
  <c r="H169" i="2"/>
  <c r="G169" i="2"/>
  <c r="F169" i="2"/>
  <c r="E169" i="2"/>
  <c r="G18" i="2"/>
  <c r="F18" i="2"/>
  <c r="E18" i="2"/>
  <c r="G83" i="4" l="1"/>
  <c r="E83" i="4"/>
  <c r="G82" i="4"/>
  <c r="F82" i="4"/>
  <c r="E82" i="4"/>
  <c r="F56" i="4"/>
  <c r="F83" i="4" s="1"/>
  <c r="F18" i="4"/>
  <c r="E18" i="4"/>
  <c r="G178" i="5"/>
  <c r="G187" i="5"/>
  <c r="E187" i="5"/>
  <c r="G22" i="5"/>
  <c r="F22" i="5"/>
  <c r="E22" i="5"/>
  <c r="M188" i="5" l="1"/>
  <c r="L188" i="5"/>
  <c r="K188" i="5"/>
  <c r="J188" i="5"/>
  <c r="I188" i="5"/>
  <c r="H188" i="5"/>
  <c r="E178" i="5"/>
  <c r="G167" i="5"/>
  <c r="F167" i="5"/>
  <c r="E167" i="5"/>
  <c r="G152" i="5"/>
  <c r="E152" i="5"/>
  <c r="N148" i="5"/>
  <c r="M148" i="5"/>
  <c r="L148" i="5"/>
  <c r="K148" i="5"/>
  <c r="J148" i="5"/>
  <c r="I148" i="5"/>
  <c r="H148" i="5"/>
  <c r="G148" i="5"/>
  <c r="F148" i="5"/>
  <c r="E148" i="5"/>
  <c r="G87" i="5"/>
  <c r="F87" i="5"/>
  <c r="E87" i="5"/>
  <c r="G84" i="5"/>
  <c r="N80" i="5"/>
  <c r="M80" i="5"/>
  <c r="L80" i="5"/>
  <c r="K80" i="5"/>
  <c r="J80" i="5"/>
  <c r="I80" i="5"/>
  <c r="H80" i="5"/>
  <c r="G80" i="5"/>
  <c r="F80" i="5"/>
  <c r="E80" i="5"/>
  <c r="N58" i="5"/>
  <c r="M58" i="5"/>
  <c r="L58" i="5"/>
  <c r="K58" i="5"/>
  <c r="J58" i="5"/>
  <c r="I58" i="5"/>
  <c r="H58" i="5"/>
  <c r="G58" i="5"/>
  <c r="G188" i="5" s="1"/>
  <c r="F58" i="5"/>
  <c r="E58" i="5"/>
  <c r="I30" i="5"/>
  <c r="H30" i="5"/>
  <c r="G30" i="5"/>
  <c r="F30" i="5"/>
  <c r="E30" i="5"/>
  <c r="G25" i="5"/>
  <c r="F25" i="5"/>
  <c r="E25" i="5"/>
  <c r="E188" i="5" l="1"/>
  <c r="N188" i="5"/>
  <c r="N79" i="4"/>
  <c r="I79" i="4"/>
  <c r="H79" i="4"/>
  <c r="G79" i="4"/>
  <c r="F79" i="4"/>
  <c r="E79" i="4"/>
  <c r="N76" i="4"/>
  <c r="I76" i="4"/>
  <c r="H76" i="4"/>
  <c r="G76" i="4"/>
  <c r="F76" i="4"/>
  <c r="E76" i="4"/>
  <c r="N68" i="4"/>
  <c r="I68" i="4"/>
  <c r="H68" i="4"/>
  <c r="G68" i="4"/>
  <c r="F68" i="4"/>
  <c r="E68" i="4"/>
  <c r="N56" i="4"/>
  <c r="I56" i="4"/>
  <c r="H56" i="4"/>
  <c r="G56" i="4"/>
  <c r="E56" i="4"/>
  <c r="N21" i="4"/>
  <c r="G21" i="4"/>
  <c r="F21" i="4"/>
  <c r="E21" i="4"/>
  <c r="N18" i="4"/>
  <c r="G18" i="4"/>
  <c r="G11" i="4"/>
  <c r="F11" i="4"/>
  <c r="E11" i="4"/>
  <c r="E71" i="2" l="1"/>
  <c r="N159" i="2" l="1"/>
  <c r="N71" i="2" l="1"/>
  <c r="N76" i="2"/>
  <c r="N151" i="2"/>
  <c r="N142" i="2"/>
  <c r="N81" i="2"/>
  <c r="N190" i="2" l="1"/>
  <c r="G181" i="2"/>
  <c r="G151" i="2"/>
  <c r="G142" i="2"/>
  <c r="M76" i="2" l="1"/>
  <c r="M71" i="2"/>
  <c r="L71" i="2"/>
  <c r="K71" i="2"/>
  <c r="J71" i="2"/>
  <c r="L76" i="2"/>
  <c r="K76" i="2"/>
  <c r="J76" i="2"/>
  <c r="L81" i="2"/>
  <c r="K81" i="2"/>
  <c r="J81" i="2"/>
  <c r="L142" i="2"/>
  <c r="K142" i="2"/>
  <c r="J142" i="2"/>
  <c r="K147" i="2"/>
  <c r="J147" i="2"/>
  <c r="L147" i="2"/>
  <c r="M151" i="2"/>
  <c r="M159" i="2"/>
  <c r="M190" i="2" s="1"/>
  <c r="L159" i="2"/>
  <c r="K159" i="2"/>
  <c r="J159" i="2"/>
  <c r="L151" i="2"/>
  <c r="K151" i="2"/>
  <c r="G159" i="2"/>
  <c r="G147" i="2"/>
  <c r="G81" i="2"/>
  <c r="G76" i="2"/>
  <c r="G71" i="2"/>
  <c r="G190" i="2" l="1"/>
  <c r="J190" i="2"/>
  <c r="K190" i="2"/>
  <c r="L190" i="2"/>
  <c r="I159" i="2"/>
  <c r="H159" i="2"/>
  <c r="F159" i="2"/>
  <c r="E159" i="2"/>
  <c r="I151" i="2"/>
  <c r="H151" i="2"/>
  <c r="F151" i="2"/>
  <c r="E151" i="2"/>
  <c r="I147" i="2"/>
  <c r="H147" i="2"/>
  <c r="F147" i="2"/>
  <c r="E147" i="2"/>
  <c r="I142" i="2"/>
  <c r="H142" i="2"/>
  <c r="F142" i="2"/>
  <c r="E142" i="2"/>
  <c r="I81" i="2"/>
  <c r="H81" i="2"/>
  <c r="F81" i="2"/>
  <c r="E81" i="2"/>
  <c r="I76" i="2"/>
  <c r="H76" i="2"/>
  <c r="F76" i="2"/>
  <c r="E76" i="2"/>
  <c r="I71" i="2"/>
  <c r="H71" i="2"/>
  <c r="F71" i="2"/>
  <c r="A157" i="2"/>
  <c r="A158" i="2" s="1"/>
  <c r="A14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5" i="2" s="1"/>
  <c r="A66" i="2" s="1"/>
  <c r="A67" i="2" s="1"/>
  <c r="A68" i="2" s="1"/>
  <c r="A69" i="2" s="1"/>
  <c r="A70" i="2" s="1"/>
  <c r="A10" i="2"/>
  <c r="A11" i="2" s="1"/>
  <c r="A12" i="2" s="1"/>
  <c r="A13" i="2" s="1"/>
  <c r="A14" i="2" s="1"/>
  <c r="A15" i="2" s="1"/>
  <c r="A16" i="2" s="1"/>
  <c r="F190" i="2" l="1"/>
  <c r="H190" i="2"/>
  <c r="I190" i="2"/>
  <c r="E190" i="2"/>
</calcChain>
</file>

<file path=xl/sharedStrings.xml><?xml version="1.0" encoding="utf-8"?>
<sst xmlns="http://schemas.openxmlformats.org/spreadsheetml/2006/main" count="822" uniqueCount="412">
  <si>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</si>
  <si>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</si>
  <si>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</si>
  <si>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</si>
  <si>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</si>
  <si>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</si>
  <si>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</si>
  <si>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</si>
  <si>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</si>
  <si>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</si>
  <si>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</si>
  <si>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</si>
  <si>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</si>
  <si>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</si>
  <si>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</si>
  <si>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</si>
  <si>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</si>
  <si>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</si>
  <si>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</si>
  <si>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</si>
  <si>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</si>
  <si>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</si>
  <si>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</si>
  <si>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</si>
  <si>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</si>
  <si>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</si>
  <si>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</si>
  <si>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</si>
  <si>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</si>
  <si>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</si>
  <si>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</si>
  <si>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</si>
  <si>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</si>
  <si>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</si>
  <si>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</si>
  <si>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</si>
  <si>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</si>
  <si>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</si>
  <si>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</si>
  <si>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</si>
  <si>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</si>
  <si>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</si>
  <si>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</si>
  <si>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</si>
  <si>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</si>
  <si>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</si>
  <si>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</si>
  <si>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</si>
  <si>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</si>
  <si>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</si>
  <si>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</si>
  <si>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</si>
  <si>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</si>
  <si>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</si>
  <si>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</si>
  <si>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</si>
  <si>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</si>
  <si>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</si>
  <si>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</si>
  <si>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</si>
  <si>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</si>
  <si>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</si>
  <si>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</si>
  <si>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</si>
  <si>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</si>
  <si>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</si>
  <si>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</si>
  <si>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</si>
  <si>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</si>
  <si>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</si>
  <si>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</si>
  <si>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</si>
  <si>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</si>
  <si>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</si>
  <si>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</si>
  <si>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</si>
  <si>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</si>
  <si>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</si>
  <si>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</si>
  <si>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</si>
  <si>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</si>
  <si>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</si>
  <si>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</si>
  <si>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</si>
  <si>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</si>
  <si>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</si>
  <si>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</si>
  <si>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</si>
  <si>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</si>
  <si>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</si>
  <si>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</si>
  <si>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</si>
  <si>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</si>
  <si>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</si>
  <si>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</si>
  <si>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</si>
  <si>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</si>
  <si>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</si>
  <si>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</si>
  <si>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</si>
  <si>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</si>
  <si>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</si>
  <si>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</si>
  <si>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</si>
  <si>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</si>
  <si>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</si>
  <si>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</si>
  <si>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</si>
  <si>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</si>
  <si>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</si>
  <si>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</si>
  <si>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</si>
  <si>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</si>
  <si>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</si>
  <si>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</si>
  <si>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</si>
  <si>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</si>
  <si>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</si>
  <si>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</si>
  <si>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</si>
  <si>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</si>
  <si>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</si>
  <si>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</si>
  <si>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</si>
  <si>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</si>
  <si>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</si>
  <si>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</si>
  <si>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</si>
  <si>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</si>
  <si>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</si>
  <si>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</si>
  <si>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</si>
  <si>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</si>
  <si>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</si>
  <si>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</si>
  <si>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</si>
  <si>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</si>
  <si>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</si>
  <si>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</si>
  <si>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</si>
  <si>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</si>
  <si>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</si>
  <si>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</si>
  <si>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</si>
  <si>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</si>
  <si>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</si>
  <si>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</si>
  <si>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</si>
  <si>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</si>
  <si>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</si>
  <si>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</si>
  <si>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</si>
  <si>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</si>
  <si>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</si>
  <si>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</si>
  <si>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</si>
  <si>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</si>
  <si>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</si>
  <si>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</si>
  <si>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</si>
  <si>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</si>
  <si>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</si>
  <si>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</si>
  <si>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</si>
  <si>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</si>
  <si>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</si>
  <si>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</si>
  <si>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</si>
  <si>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</si>
  <si>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</si>
  <si>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</si>
  <si>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</si>
  <si>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</si>
  <si>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</si>
  <si>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</si>
  <si>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</si>
  <si>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</si>
  <si>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</si>
  <si>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</si>
  <si>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</si>
  <si>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</si>
  <si>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</si>
  <si>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</si>
  <si>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</si>
  <si>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</si>
  <si>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</si>
  <si>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</si>
  <si>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</si>
  <si>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</si>
  <si>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</si>
  <si>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</si>
  <si>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</si>
  <si>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</si>
  <si>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</si>
  <si>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</si>
  <si>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</si>
  <si>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</si>
  <si>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</si>
  <si>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</si>
  <si>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</si>
  <si>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</si>
  <si>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</si>
  <si>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</si>
  <si>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</si>
  <si>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</si>
  <si>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</si>
  <si>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</si>
  <si>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</si>
  <si>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</si>
  <si>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</si>
  <si>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</si>
  <si>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</si>
  <si>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</si>
  <si>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</si>
  <si>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</si>
  <si>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</si>
  <si>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</si>
  <si>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</si>
  <si>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</si>
  <si>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</si>
  <si>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</si>
  <si>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</si>
  <si>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</si>
  <si>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</si>
  <si>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</si>
  <si>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</si>
  <si>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</si>
  <si>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</si>
  <si>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</si>
  <si>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</si>
  <si>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</si>
  <si>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</si>
  <si>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</si>
  <si>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</si>
  <si>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</si>
  <si>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</si>
  <si>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</si>
  <si>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</si>
  <si>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</si>
  <si>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</si>
  <si>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</si>
  <si>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</si>
  <si>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</si>
  <si>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</si>
  <si>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</si>
  <si>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</si>
  <si>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</si>
  <si>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</si>
  <si>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</si>
  <si>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</si>
  <si>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</si>
  <si>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</si>
  <si>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</si>
  <si>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5..0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</si>
  <si>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</si>
  <si>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</si>
  <si>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</si>
  <si>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</si>
  <si>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</si>
  <si>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</si>
  <si>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</si>
  <si>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</si>
  <si>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</si>
  <si>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</si>
  <si>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</si>
  <si>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</si>
  <si>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</si>
  <si>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</si>
  <si>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</si>
  <si>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</si>
  <si>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</si>
  <si>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</si>
  <si>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</si>
  <si>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</si>
  <si>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</si>
  <si>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</si>
  <si>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</si>
  <si>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</si>
  <si>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</si>
  <si>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</si>
  <si>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</si>
  <si>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</si>
  <si>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</si>
  <si>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</si>
  <si>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</si>
  <si>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</si>
  <si>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</si>
  <si>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</si>
  <si>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</si>
  <si>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</si>
  <si>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</si>
  <si>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</si>
  <si>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</si>
  <si>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</si>
  <si>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</si>
  <si>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</si>
  <si>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</si>
  <si>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</si>
  <si>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</si>
  <si>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</si>
  <si>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</si>
  <si>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</si>
  <si>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FONDO SOCIAL DE SOLIDARIDAD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</si>
  <si>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</si>
  <si>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</si>
  <si>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</si>
  <si>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</si>
  <si>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</si>
  <si>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</si>
  <si>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</si>
  <si>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</si>
  <si>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</si>
  <si>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</si>
  <si>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</si>
  <si>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</si>
  <si>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</si>
  <si>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</si>
  <si>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</si>
  <si>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</si>
  <si>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</si>
  <si>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</si>
  <si>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</si>
  <si>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</si>
  <si>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</si>
  <si>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</si>
  <si>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</si>
  <si>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</si>
  <si>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</si>
  <si>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</si>
  <si>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</si>
  <si>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</si>
  <si>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</si>
  <si>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</si>
  <si>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</si>
  <si>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</si>
  <si>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</si>
  <si>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</si>
  <si>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</si>
  <si>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</si>
  <si>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</si>
  <si>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</si>
  <si>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</si>
  <si>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</si>
  <si>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</si>
  <si>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</si>
  <si>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</si>
  <si>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</si>
  <si>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</si>
  <si>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</si>
  <si>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</si>
  <si>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</si>
  <si>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</si>
  <si>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</si>
  <si>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</si>
  <si>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</si>
  <si>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</si>
  <si>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</si>
  <si>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</si>
  <si>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</si>
  <si>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</si>
  <si>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</si>
  <si>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</si>
  <si>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</si>
  <si>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</si>
  <si>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</si>
  <si>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</si>
  <si>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</si>
  <si>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</si>
  <si>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</si>
  <si>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</si>
  <si>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</si>
  <si>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</si>
  <si>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</si>
  <si>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</si>
  <si>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</si>
  <si>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</si>
  <si>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</si>
  <si>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</si>
  <si>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</si>
  <si>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</si>
  <si>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</si>
  <si>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</si>
  <si>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</si>
  <si>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</si>
  <si>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</si>
  <si>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</si>
  <si>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</si>
  <si>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</si>
  <si>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</si>
  <si>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</si>
  <si>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</si>
  <si>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</si>
  <si>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</si>
  <si>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</si>
  <si>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</si>
  <si>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</si>
  <si>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</si>
  <si>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</si>
  <si>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</si>
  <si>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</si>
  <si>
    <t>JUNIO</t>
  </si>
  <si>
    <t>AMPLIACION CARRETERA A CUATRO CARRILES DE LA RUTA CA 09 NORTE TRAMO EL RANCHO EL PROGRESO MAYUELAS ZACAPA</t>
  </si>
  <si>
    <t>CONSTRUCCION CARRETERA , LIBRAMIENTO SAYAXCHÉ, RD PET-11, PETEN</t>
  </si>
  <si>
    <t>REPOSICION CARRETERA RD-ESC-27, TRAMO: IPALA - EL SEMILLERO, ESCUINTLA</t>
  </si>
  <si>
    <t>REPOSICION CARRETERA RD-JUT-2, TRAMO: CA-1 OR (KM 124) - LAS ANONAS, JUTIAPA</t>
  </si>
  <si>
    <t>MEJORAMIENTO CAMINO RURAL CR-HUE-36,TRAMO: SAN MARTIN CUCHUMATAN - UNION CANTINIL, HUEHUETENANGO</t>
  </si>
  <si>
    <t>MEJORAMIENTO CAMINO RURAL CR-HUE-48, TRAMO: BIF. RD-HUE-12 - AGUA ZARCA, HUEHUETENANGO</t>
  </si>
  <si>
    <t> MEJORAMIENTO CENTRO DE ATENCION PERMANENTE (CAP) SANTA CRUZ, ALTA VERAPAZ.</t>
  </si>
  <si>
    <t>CONSTRUCCION ESCUELA DE LA REFORMA (EDR) LA DIGNIDAD ESCUINTLA,ESCUINTLA.</t>
  </si>
  <si>
    <t>MEJORAMIENTO CARRETERA TRAMO: ALDEA CHINCHILLA - SAN LUIS, PETÉN</t>
  </si>
  <si>
    <t>AGOSTO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</si>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</sst>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63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4" fontId="3" fillId="2" borderId="3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4" fontId="3" fillId="2" borderId="7" xfId="1" applyNumberFormat="1" applyFont="1" applyFill="1" applyBorder="1" applyAlignment="1">
      <alignment horizontal="center" vertical="center"/>
    </xf>
    <xf numFmtId="44" fontId="3" fillId="2" borderId="7" xfId="1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4" fontId="5" fillId="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44" fontId="4" fillId="0" borderId="30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4" fontId="5" fillId="0" borderId="7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44" fontId="5" fillId="0" borderId="18" xfId="0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1" fontId="7" fillId="0" borderId="3" xfId="3" applyNumberFormat="1" applyFont="1" applyFill="1" applyBorder="1" applyAlignment="1">
      <alignment horizontal="center" vertical="center" shrinkToFit="1"/>
    </xf>
    <xf numFmtId="0" fontId="6" fillId="0" borderId="3" xfId="3" applyFont="1" applyFill="1" applyBorder="1" applyAlignment="1">
      <alignment vertical="top" wrapText="1"/>
    </xf>
    <xf numFmtId="44" fontId="6" fillId="0" borderId="3" xfId="3" applyNumberFormat="1" applyFont="1" applyFill="1" applyBorder="1" applyAlignment="1">
      <alignment horizontal="right" vertical="center" wrapText="1"/>
    </xf>
    <xf numFmtId="44" fontId="7" fillId="0" borderId="3" xfId="3" applyNumberFormat="1" applyFont="1" applyFill="1" applyBorder="1" applyAlignment="1">
      <alignment horizontal="left" vertical="center" shrinkToFit="1"/>
    </xf>
    <xf numFmtId="4" fontId="7" fillId="0" borderId="3" xfId="3" applyNumberFormat="1" applyFont="1" applyFill="1" applyBorder="1" applyAlignment="1">
      <alignment horizontal="center" vertical="center" shrinkToFit="1"/>
    </xf>
    <xf numFmtId="4" fontId="7" fillId="0" borderId="5" xfId="3" applyNumberFormat="1" applyFont="1" applyFill="1" applyBorder="1" applyAlignment="1">
      <alignment horizontal="center" vertical="center" shrinkToFit="1"/>
    </xf>
    <xf numFmtId="1" fontId="7" fillId="0" borderId="1" xfId="3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vertical="top" wrapText="1"/>
    </xf>
    <xf numFmtId="44" fontId="6" fillId="0" borderId="1" xfId="3" applyNumberFormat="1" applyFont="1" applyFill="1" applyBorder="1" applyAlignment="1">
      <alignment horizontal="right" vertical="center" wrapText="1"/>
    </xf>
    <xf numFmtId="44" fontId="7" fillId="0" borderId="1" xfId="3" applyNumberFormat="1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center" vertical="center" shrinkToFit="1"/>
    </xf>
    <xf numFmtId="4" fontId="7" fillId="0" borderId="6" xfId="3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shrinkToFit="1"/>
    </xf>
    <xf numFmtId="44" fontId="6" fillId="0" borderId="1" xfId="3" applyNumberFormat="1" applyFont="1" applyFill="1" applyBorder="1" applyAlignment="1">
      <alignment horizontal="left" vertical="center" wrapText="1"/>
    </xf>
    <xf numFmtId="44" fontId="6" fillId="0" borderId="1" xfId="3" applyNumberFormat="1" applyFont="1" applyFill="1" applyBorder="1" applyAlignment="1">
      <alignment horizontal="left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Fill="1" applyBorder="1" applyAlignment="1">
      <alignment horizontal="center" vertical="center" shrinkToFit="1"/>
    </xf>
    <xf numFmtId="1" fontId="7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top" wrapText="1"/>
    </xf>
    <xf numFmtId="44" fontId="5" fillId="0" borderId="7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 shrinkToFit="1"/>
    </xf>
    <xf numFmtId="4" fontId="7" fillId="0" borderId="7" xfId="3" applyNumberFormat="1" applyFont="1" applyFill="1" applyBorder="1" applyAlignment="1">
      <alignment horizontal="center" vertical="center" shrinkToFit="1"/>
    </xf>
    <xf numFmtId="4" fontId="7" fillId="0" borderId="8" xfId="3" applyNumberFormat="1" applyFont="1" applyFill="1" applyBorder="1" applyAlignment="1">
      <alignment horizontal="center" vertical="center" shrinkToFit="1"/>
    </xf>
    <xf numFmtId="43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4" fontId="5" fillId="0" borderId="30" xfId="0" applyNumberFormat="1" applyFont="1" applyFill="1" applyBorder="1" applyAlignment="1">
      <alignment horizontal="right" vertical="center"/>
    </xf>
    <xf numFmtId="44" fontId="5" fillId="0" borderId="30" xfId="0" applyNumberFormat="1" applyFont="1" applyFill="1" applyBorder="1" applyAlignment="1">
      <alignment horizontal="left" vertical="center"/>
    </xf>
    <xf numFmtId="4" fontId="5" fillId="0" borderId="3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right" vertical="center" wrapText="1"/>
    </xf>
    <xf numFmtId="44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0" applyNumberFormat="1" applyFont="1" applyFill="1" applyBorder="1" applyAlignment="1">
      <alignment horizontal="right" vertical="center" wrapText="1"/>
    </xf>
    <xf numFmtId="44" fontId="6" fillId="0" borderId="7" xfId="0" applyNumberFormat="1" applyFont="1" applyFill="1" applyBorder="1" applyAlignment="1">
      <alignment horizontal="left" vertical="center" wrapText="1"/>
    </xf>
    <xf numFmtId="44" fontId="4" fillId="0" borderId="15" xfId="0" applyNumberFormat="1" applyFont="1" applyFill="1" applyBorder="1" applyAlignment="1">
      <alignment horizontal="left" vertical="center"/>
    </xf>
    <xf numFmtId="44" fontId="4" fillId="0" borderId="30" xfId="0" applyNumberFormat="1" applyFont="1" applyFill="1" applyBorder="1" applyAlignment="1">
      <alignment horizontal="left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44" fontId="6" fillId="0" borderId="18" xfId="0" applyNumberFormat="1" applyFont="1" applyFill="1" applyBorder="1" applyAlignment="1">
      <alignment horizontal="right" vertical="center" wrapText="1"/>
    </xf>
    <xf numFmtId="44" fontId="6" fillId="0" borderId="18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3" fillId="0" borderId="15" xfId="0" applyNumberFormat="1" applyFont="1" applyFill="1" applyBorder="1" applyAlignment="1">
      <alignment horizontal="right" vertical="center" wrapText="1"/>
    </xf>
    <xf numFmtId="44" fontId="3" fillId="0" borderId="15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 wrapText="1"/>
    </xf>
    <xf numFmtId="44" fontId="3" fillId="0" borderId="30" xfId="0" applyNumberFormat="1" applyFont="1" applyFill="1" applyBorder="1" applyAlignment="1">
      <alignment horizontal="right" vertical="center" wrapText="1"/>
    </xf>
    <xf numFmtId="44" fontId="3" fillId="0" borderId="30" xfId="0" applyNumberFormat="1" applyFont="1" applyFill="1" applyBorder="1" applyAlignment="1">
      <alignment horizontal="left" vertical="center" wrapText="1"/>
    </xf>
    <xf numFmtId="4" fontId="4" fillId="0" borderId="3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44" fontId="3" fillId="0" borderId="11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right" vertical="center"/>
    </xf>
    <xf numFmtId="0" fontId="3" fillId="3" borderId="34" xfId="0" applyFont="1" applyFill="1" applyBorder="1" applyAlignment="1">
      <alignment horizontal="right" vertical="center"/>
    </xf>
    <xf numFmtId="0" fontId="3" fillId="3" borderId="35" xfId="0" applyFont="1" applyFill="1" applyBorder="1" applyAlignment="1">
      <alignment horizontal="right" vertical="center"/>
    </xf>
    <xf numFmtId="44" fontId="3" fillId="3" borderId="15" xfId="0" applyNumberFormat="1" applyFont="1" applyFill="1" applyBorder="1" applyAlignment="1">
      <alignment horizontal="right" vertical="center"/>
    </xf>
    <xf numFmtId="4" fontId="3" fillId="3" borderId="15" xfId="0" applyNumberFormat="1" applyFont="1" applyFill="1" applyBorder="1" applyAlignment="1">
      <alignment horizontal="right" vertical="center"/>
    </xf>
    <xf numFmtId="4" fontId="3" fillId="3" borderId="15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0" fontId="4" fillId="0" borderId="0" xfId="0" applyFont="1"/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 wrapText="1"/>
    </xf>
    <xf numFmtId="44" fontId="3" fillId="0" borderId="30" xfId="1" applyFont="1" applyFill="1" applyBorder="1" applyAlignment="1">
      <alignment horizontal="center" vertical="center"/>
    </xf>
    <xf numFmtId="44" fontId="3" fillId="0" borderId="21" xfId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0" fontId="5" fillId="0" borderId="3" xfId="0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0" xfId="0" applyNumberFormat="1" applyFont="1" applyFill="1"/>
    <xf numFmtId="0" fontId="6" fillId="0" borderId="0" xfId="0" applyFont="1" applyFill="1"/>
    <xf numFmtId="0" fontId="5" fillId="0" borderId="11" xfId="0" applyFont="1" applyFill="1" applyBorder="1" applyAlignment="1">
      <alignment horizontal="center" vertical="center" wrapText="1"/>
    </xf>
    <xf numFmtId="44" fontId="5" fillId="0" borderId="11" xfId="1" applyFont="1" applyFill="1" applyBorder="1" applyAlignment="1">
      <alignment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44" fontId="4" fillId="0" borderId="15" xfId="0" applyNumberFormat="1" applyFont="1" applyFill="1" applyBorder="1"/>
    <xf numFmtId="44" fontId="4" fillId="0" borderId="20" xfId="0" applyNumberFormat="1" applyFont="1" applyFill="1" applyBorder="1"/>
    <xf numFmtId="2" fontId="4" fillId="0" borderId="15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29" xfId="0" applyFont="1" applyFill="1" applyBorder="1"/>
    <xf numFmtId="0" fontId="5" fillId="0" borderId="30" xfId="0" applyFont="1" applyFill="1" applyBorder="1"/>
    <xf numFmtId="0" fontId="5" fillId="0" borderId="21" xfId="0" applyFont="1" applyFill="1" applyBorder="1"/>
    <xf numFmtId="2" fontId="5" fillId="0" borderId="30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21" xfId="0" applyFont="1" applyFill="1" applyBorder="1"/>
    <xf numFmtId="2" fontId="4" fillId="0" borderId="30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5" fillId="0" borderId="10" xfId="0" applyFont="1" applyFill="1" applyBorder="1"/>
    <xf numFmtId="0" fontId="5" fillId="0" borderId="11" xfId="0" applyFont="1" applyFill="1" applyBorder="1"/>
    <xf numFmtId="44" fontId="4" fillId="0" borderId="11" xfId="1" applyFont="1" applyFill="1" applyBorder="1" applyAlignment="1">
      <alignment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44" fontId="4" fillId="0" borderId="30" xfId="1" applyFont="1" applyFill="1" applyBorder="1" applyAlignment="1">
      <alignment vertical="center"/>
    </xf>
    <xf numFmtId="44" fontId="4" fillId="0" borderId="21" xfId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44" fontId="4" fillId="0" borderId="15" xfId="1" applyFont="1" applyFill="1" applyBorder="1" applyAlignment="1">
      <alignment vertical="center"/>
    </xf>
    <xf numFmtId="0" fontId="5" fillId="0" borderId="15" xfId="0" applyFont="1" applyFill="1" applyBorder="1"/>
    <xf numFmtId="2" fontId="5" fillId="0" borderId="21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0" fontId="4" fillId="0" borderId="28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Alignment="1">
      <alignment horizontal="center" vertical="center"/>
    </xf>
    <xf numFmtId="0" fontId="5" fillId="0" borderId="37" xfId="0" applyFont="1" applyFill="1" applyBorder="1"/>
    <xf numFmtId="2" fontId="5" fillId="0" borderId="22" xfId="0" applyNumberFormat="1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37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center" vertical="center"/>
    </xf>
    <xf numFmtId="44" fontId="5" fillId="0" borderId="25" xfId="1" applyFont="1" applyFill="1" applyBorder="1" applyAlignment="1">
      <alignment vertical="center"/>
    </xf>
    <xf numFmtId="2" fontId="5" fillId="0" borderId="2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44" fontId="4" fillId="0" borderId="20" xfId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44" fontId="5" fillId="0" borderId="30" xfId="1" applyFont="1" applyFill="1" applyBorder="1" applyAlignment="1">
      <alignment vertical="center"/>
    </xf>
    <xf numFmtId="44" fontId="5" fillId="0" borderId="21" xfId="1" applyFont="1" applyFill="1" applyBorder="1" applyAlignment="1">
      <alignment vertical="center"/>
    </xf>
    <xf numFmtId="2" fontId="5" fillId="0" borderId="2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4" fillId="0" borderId="0" xfId="0" applyNumberFormat="1" applyFont="1"/>
    <xf numFmtId="2" fontId="4" fillId="0" borderId="7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4" fillId="2" borderId="15" xfId="0" applyNumberFormat="1" applyFont="1" applyFill="1" applyBorder="1" applyAlignment="1">
      <alignment vertical="center"/>
    </xf>
    <xf numFmtId="44" fontId="4" fillId="2" borderId="20" xfId="0" applyNumberFormat="1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44" fontId="3" fillId="2" borderId="3" xfId="2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4" fontId="3" fillId="2" borderId="7" xfId="2" applyFont="1" applyFill="1" applyBorder="1" applyAlignment="1">
      <alignment horizontal="center" vertical="center"/>
    </xf>
    <xf numFmtId="44" fontId="3" fillId="2" borderId="7" xfId="2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4" fontId="6" fillId="0" borderId="7" xfId="2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44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4" fontId="6" fillId="0" borderId="18" xfId="2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 vertical="center"/>
    </xf>
    <xf numFmtId="44" fontId="3" fillId="0" borderId="11" xfId="0" applyNumberFormat="1" applyFont="1" applyFill="1" applyBorder="1"/>
    <xf numFmtId="2" fontId="3" fillId="0" borderId="11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44" fontId="3" fillId="0" borderId="18" xfId="2" applyFont="1" applyFill="1" applyBorder="1" applyAlignment="1">
      <alignment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4" fontId="3" fillId="0" borderId="7" xfId="2" applyFont="1" applyFill="1" applyBorder="1" applyAlignment="1">
      <alignment vertical="center"/>
    </xf>
    <xf numFmtId="2" fontId="3" fillId="0" borderId="16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4" fontId="3" fillId="0" borderId="32" xfId="2" applyFont="1" applyFill="1" applyBorder="1" applyAlignment="1">
      <alignment vertical="center"/>
    </xf>
    <xf numFmtId="2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44" fontId="3" fillId="3" borderId="27" xfId="0" applyNumberFormat="1" applyFont="1" applyFill="1" applyBorder="1" applyAlignment="1">
      <alignment vertical="center"/>
    </xf>
    <xf numFmtId="2" fontId="3" fillId="3" borderId="27" xfId="0" applyNumberFormat="1" applyFont="1" applyFill="1" applyBorder="1" applyAlignment="1">
      <alignment horizontal="center" vertical="center"/>
    </xf>
    <xf numFmtId="2" fontId="3" fillId="3" borderId="38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44" fontId="6" fillId="0" borderId="0" xfId="0" applyNumberFormat="1" applyFont="1" applyFill="1"/>
    <xf numFmtId="0" fontId="6" fillId="0" borderId="0" xfId="0" applyFont="1" applyFill="1" applyAlignment="1">
      <alignment horizontal="center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0"/>
  <sheetViews>
    <sheetView tabSelected="1" view="pageBreakPreview" topLeftCell="A187" zoomScale="64" zoomScaleNormal="120" zoomScaleSheetLayoutView="64" workbookViewId="0">
      <selection activeCell="D10" sqref="D10"/>
    </sheetView>
  </sheetViews>
  <sheetFormatPr baseColWidth="10" defaultRowHeight="14.25" x14ac:dyDescent="0.2"/>
  <cols>
    <col min="1" max="1" width="11.42578125" style="201"/>
    <col min="2" max="2" width="9.42578125" style="201" customWidth="1"/>
    <col min="3" max="3" width="41.5703125" style="322" customWidth="1"/>
    <col min="4" max="4" width="16.42578125" style="201" customWidth="1"/>
    <col min="5" max="5" width="24.28515625" style="201" customWidth="1"/>
    <col min="6" max="6" width="26" style="201" customWidth="1"/>
    <col min="7" max="7" width="23.28515625" style="201" customWidth="1"/>
    <col min="8" max="8" width="14.85546875" style="161" bestFit="1" customWidth="1"/>
    <col min="9" max="9" width="12.42578125" style="161" bestFit="1" customWidth="1"/>
    <col min="10" max="10" width="11.42578125" style="161" customWidth="1"/>
    <col min="11" max="11" width="13.7109375" style="161" bestFit="1" customWidth="1"/>
    <col min="12" max="12" width="11.42578125" style="161" customWidth="1"/>
    <col min="13" max="15" width="11.42578125" style="280" customWidth="1"/>
    <col min="16" max="16" width="11.42578125" style="280"/>
    <col min="17" max="16384" width="11.42578125" style="201"/>
  </cols>
  <sheetData>
    <row r="1" spans="1:16" ht="15" x14ac:dyDescent="0.25">
      <c r="A1" s="4" t="s">
        <v>267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x14ac:dyDescent="0.25">
      <c r="A2" s="4" t="s">
        <v>268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" x14ac:dyDescent="0.25">
      <c r="A3" s="4" t="s">
        <v>269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" x14ac:dyDescent="0.25">
      <c r="A4" s="5" t="s">
        <v>270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75" thickBot="1" x14ac:dyDescent="0.3">
      <c r="A5" s="2" t="s">
        <v>410</v>
      </c>
      <c r="B5" s="2"/>
      <c r="C5" s="3"/>
      <c r="D5" s="2"/>
      <c r="E5" s="2"/>
      <c r="F5" s="2"/>
      <c r="G5" s="2"/>
      <c r="H5" s="1"/>
      <c r="I5" s="1"/>
      <c r="J5" s="1"/>
      <c r="K5" s="1"/>
      <c r="L5" s="1"/>
      <c r="M5" s="1"/>
      <c r="N5" s="161"/>
      <c r="O5" s="161"/>
    </row>
    <row r="6" spans="1:16" ht="31.5" customHeight="1" x14ac:dyDescent="0.2">
      <c r="A6" s="15" t="s">
        <v>2</v>
      </c>
      <c r="B6" s="16" t="s">
        <v>3</v>
      </c>
      <c r="C6" s="16" t="s">
        <v>4</v>
      </c>
      <c r="D6" s="17" t="s">
        <v>5</v>
      </c>
      <c r="E6" s="281" t="s">
        <v>6</v>
      </c>
      <c r="F6" s="281"/>
      <c r="G6" s="281"/>
      <c r="H6" s="16" t="s">
        <v>7</v>
      </c>
      <c r="I6" s="16"/>
      <c r="J6" s="16"/>
      <c r="K6" s="16"/>
      <c r="L6" s="16"/>
      <c r="M6" s="16"/>
      <c r="N6" s="16"/>
      <c r="O6" s="16"/>
      <c r="P6" s="19"/>
    </row>
    <row r="7" spans="1:16" ht="27" customHeight="1" x14ac:dyDescent="0.2">
      <c r="A7" s="20"/>
      <c r="B7" s="21"/>
      <c r="C7" s="21"/>
      <c r="D7" s="22"/>
      <c r="E7" s="282" t="s">
        <v>8</v>
      </c>
      <c r="F7" s="282" t="s">
        <v>9</v>
      </c>
      <c r="G7" s="283" t="s">
        <v>10</v>
      </c>
      <c r="H7" s="168" t="s">
        <v>8</v>
      </c>
      <c r="I7" s="168" t="s">
        <v>9</v>
      </c>
      <c r="J7" s="21" t="s">
        <v>246</v>
      </c>
      <c r="K7" s="21"/>
      <c r="L7" s="21"/>
      <c r="M7" s="21"/>
      <c r="N7" s="21"/>
      <c r="O7" s="21"/>
      <c r="P7" s="284"/>
    </row>
    <row r="8" spans="1:16" ht="27.75" customHeight="1" thickBot="1" x14ac:dyDescent="0.25">
      <c r="A8" s="27"/>
      <c r="B8" s="28"/>
      <c r="C8" s="28"/>
      <c r="D8" s="29"/>
      <c r="E8" s="285"/>
      <c r="F8" s="285"/>
      <c r="G8" s="286"/>
      <c r="H8" s="287"/>
      <c r="I8" s="287"/>
      <c r="J8" s="288" t="s">
        <v>11</v>
      </c>
      <c r="K8" s="288" t="s">
        <v>12</v>
      </c>
      <c r="L8" s="288" t="s">
        <v>13</v>
      </c>
      <c r="M8" s="288" t="s">
        <v>245</v>
      </c>
      <c r="N8" s="288" t="s">
        <v>272</v>
      </c>
      <c r="O8" s="288" t="s">
        <v>400</v>
      </c>
      <c r="P8" s="289" t="s">
        <v>411</v>
      </c>
    </row>
    <row r="9" spans="1:16" s="295" customFormat="1" ht="15" x14ac:dyDescent="0.25">
      <c r="A9" s="290" t="s">
        <v>18</v>
      </c>
      <c r="B9" s="291"/>
      <c r="C9" s="292"/>
      <c r="D9" s="291"/>
      <c r="E9" s="291"/>
      <c r="F9" s="291"/>
      <c r="G9" s="291"/>
      <c r="H9" s="293"/>
      <c r="I9" s="293"/>
      <c r="J9" s="293"/>
      <c r="K9" s="293"/>
      <c r="L9" s="293"/>
      <c r="M9" s="293"/>
      <c r="N9" s="293"/>
      <c r="O9" s="293"/>
      <c r="P9" s="294"/>
    </row>
    <row r="10" spans="1:16" ht="42.75" x14ac:dyDescent="0.2">
      <c r="A10" s="296">
        <v>1</v>
      </c>
      <c r="B10" s="196">
        <v>24234</v>
      </c>
      <c r="C10" s="121" t="s">
        <v>0</v>
      </c>
      <c r="D10" s="196" t="s">
        <v>1</v>
      </c>
      <c r="E10" s="297">
        <v>329625000</v>
      </c>
      <c r="F10" s="297">
        <v>174625000</v>
      </c>
      <c r="G10" s="297">
        <v>155293379.66999999</v>
      </c>
      <c r="H10" s="198">
        <v>15</v>
      </c>
      <c r="I10" s="198">
        <v>15</v>
      </c>
      <c r="J10" s="198">
        <v>0</v>
      </c>
      <c r="K10" s="198">
        <v>0</v>
      </c>
      <c r="L10" s="198">
        <v>0</v>
      </c>
      <c r="M10" s="198">
        <v>2.17</v>
      </c>
      <c r="N10" s="198">
        <v>0</v>
      </c>
      <c r="O10" s="198">
        <v>0</v>
      </c>
      <c r="P10" s="199">
        <v>2.65</v>
      </c>
    </row>
    <row r="11" spans="1:16" ht="57" x14ac:dyDescent="0.2">
      <c r="A11" s="296">
        <v>2</v>
      </c>
      <c r="B11" s="196">
        <v>60132</v>
      </c>
      <c r="C11" s="121" t="s">
        <v>14</v>
      </c>
      <c r="D11" s="196" t="s">
        <v>1</v>
      </c>
      <c r="E11" s="297">
        <v>150000000</v>
      </c>
      <c r="F11" s="297">
        <v>150000000</v>
      </c>
      <c r="G11" s="297">
        <v>15578805.49</v>
      </c>
      <c r="H11" s="198">
        <v>2</v>
      </c>
      <c r="I11" s="198">
        <v>2</v>
      </c>
      <c r="J11" s="198">
        <v>0</v>
      </c>
      <c r="K11" s="198">
        <v>0</v>
      </c>
      <c r="L11" s="198">
        <v>0</v>
      </c>
      <c r="M11" s="198">
        <v>1.33</v>
      </c>
      <c r="N11" s="198">
        <v>0</v>
      </c>
      <c r="O11" s="198">
        <v>0</v>
      </c>
      <c r="P11" s="199">
        <v>0</v>
      </c>
    </row>
    <row r="12" spans="1:16" ht="99.75" x14ac:dyDescent="0.2">
      <c r="A12" s="296">
        <v>3</v>
      </c>
      <c r="B12" s="196">
        <v>130705</v>
      </c>
      <c r="C12" s="121" t="s">
        <v>15</v>
      </c>
      <c r="D12" s="196" t="s">
        <v>1</v>
      </c>
      <c r="E12" s="297">
        <v>190000000</v>
      </c>
      <c r="F12" s="297">
        <v>262030401</v>
      </c>
      <c r="G12" s="297">
        <v>103316237.5</v>
      </c>
      <c r="H12" s="198">
        <v>12</v>
      </c>
      <c r="I12" s="198">
        <v>12</v>
      </c>
      <c r="J12" s="198">
        <v>0</v>
      </c>
      <c r="K12" s="198">
        <v>1</v>
      </c>
      <c r="L12" s="198">
        <v>1.92</v>
      </c>
      <c r="M12" s="198">
        <v>0.79</v>
      </c>
      <c r="N12" s="198">
        <v>0.27</v>
      </c>
      <c r="O12" s="198">
        <v>0</v>
      </c>
      <c r="P12" s="199">
        <v>0.35</v>
      </c>
    </row>
    <row r="13" spans="1:16" ht="85.5" x14ac:dyDescent="0.2">
      <c r="A13" s="296">
        <v>4</v>
      </c>
      <c r="B13" s="196">
        <v>171379</v>
      </c>
      <c r="C13" s="121" t="s">
        <v>16</v>
      </c>
      <c r="D13" s="196" t="s">
        <v>1</v>
      </c>
      <c r="E13" s="297">
        <v>500000</v>
      </c>
      <c r="F13" s="297">
        <v>0</v>
      </c>
      <c r="G13" s="297">
        <v>0</v>
      </c>
      <c r="H13" s="198">
        <v>1</v>
      </c>
      <c r="I13" s="198">
        <v>1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9">
        <v>0</v>
      </c>
    </row>
    <row r="14" spans="1:16" ht="42.75" x14ac:dyDescent="0.2">
      <c r="A14" s="296">
        <v>5</v>
      </c>
      <c r="B14" s="196">
        <v>189902</v>
      </c>
      <c r="C14" s="121" t="s">
        <v>17</v>
      </c>
      <c r="D14" s="196" t="s">
        <v>1</v>
      </c>
      <c r="E14" s="297">
        <v>30000000</v>
      </c>
      <c r="F14" s="297">
        <v>0</v>
      </c>
      <c r="G14" s="297">
        <v>0</v>
      </c>
      <c r="H14" s="198">
        <v>8</v>
      </c>
      <c r="I14" s="198">
        <v>8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9">
        <v>0</v>
      </c>
    </row>
    <row r="15" spans="1:16" ht="57.75" thickBot="1" x14ac:dyDescent="0.25">
      <c r="A15" s="298">
        <v>6</v>
      </c>
      <c r="B15" s="299">
        <v>221396</v>
      </c>
      <c r="C15" s="124" t="s">
        <v>401</v>
      </c>
      <c r="D15" s="299" t="s">
        <v>1</v>
      </c>
      <c r="E15" s="300">
        <v>0</v>
      </c>
      <c r="F15" s="300">
        <v>2314514</v>
      </c>
      <c r="G15" s="300">
        <v>0</v>
      </c>
      <c r="H15" s="301">
        <v>0</v>
      </c>
      <c r="I15" s="301">
        <v>0</v>
      </c>
      <c r="J15" s="301">
        <v>0</v>
      </c>
      <c r="K15" s="301">
        <v>0</v>
      </c>
      <c r="L15" s="301">
        <v>0</v>
      </c>
      <c r="M15" s="301">
        <v>0</v>
      </c>
      <c r="N15" s="301">
        <v>0</v>
      </c>
      <c r="O15" s="301">
        <v>0</v>
      </c>
      <c r="P15" s="302">
        <v>0</v>
      </c>
    </row>
    <row r="16" spans="1:16" s="310" customFormat="1" ht="15.75" thickBot="1" x14ac:dyDescent="0.3">
      <c r="A16" s="303"/>
      <c r="B16" s="304"/>
      <c r="C16" s="305"/>
      <c r="D16" s="304"/>
      <c r="E16" s="306">
        <f t="shared" ref="E16:P16" si="0">SUM(E10:E15)</f>
        <v>700125000</v>
      </c>
      <c r="F16" s="306">
        <f t="shared" si="0"/>
        <v>588969915</v>
      </c>
      <c r="G16" s="306">
        <f t="shared" si="0"/>
        <v>274188422.65999997</v>
      </c>
      <c r="H16" s="307">
        <f t="shared" si="0"/>
        <v>38</v>
      </c>
      <c r="I16" s="307">
        <f t="shared" si="0"/>
        <v>38</v>
      </c>
      <c r="J16" s="307">
        <f t="shared" si="0"/>
        <v>0</v>
      </c>
      <c r="K16" s="307">
        <f t="shared" si="0"/>
        <v>1</v>
      </c>
      <c r="L16" s="307">
        <f t="shared" si="0"/>
        <v>1.92</v>
      </c>
      <c r="M16" s="308">
        <f t="shared" si="0"/>
        <v>4.29</v>
      </c>
      <c r="N16" s="308">
        <f t="shared" si="0"/>
        <v>0.27</v>
      </c>
      <c r="O16" s="308">
        <f t="shared" si="0"/>
        <v>0</v>
      </c>
      <c r="P16" s="309">
        <f t="shared" si="0"/>
        <v>3</v>
      </c>
    </row>
    <row r="17" spans="1:16" ht="15.75" thickBot="1" x14ac:dyDescent="0.25">
      <c r="A17" s="311" t="s">
        <v>19</v>
      </c>
      <c r="B17" s="311"/>
      <c r="C17" s="312"/>
      <c r="D17" s="295"/>
      <c r="N17" s="313"/>
    </row>
    <row r="18" spans="1:16" ht="42.75" x14ac:dyDescent="0.2">
      <c r="A18" s="314">
        <v>7</v>
      </c>
      <c r="B18" s="315">
        <v>154599</v>
      </c>
      <c r="C18" s="118" t="s">
        <v>20</v>
      </c>
      <c r="D18" s="315" t="s">
        <v>21</v>
      </c>
      <c r="E18" s="316">
        <v>40000000</v>
      </c>
      <c r="F18" s="316">
        <v>0</v>
      </c>
      <c r="G18" s="316">
        <v>0</v>
      </c>
      <c r="H18" s="317">
        <v>70</v>
      </c>
      <c r="I18" s="317">
        <v>70</v>
      </c>
      <c r="J18" s="317">
        <v>0</v>
      </c>
      <c r="K18" s="317">
        <v>0</v>
      </c>
      <c r="L18" s="317">
        <v>0</v>
      </c>
      <c r="M18" s="317">
        <v>0</v>
      </c>
      <c r="N18" s="317">
        <v>0</v>
      </c>
      <c r="O18" s="317">
        <v>0</v>
      </c>
      <c r="P18" s="318">
        <v>0</v>
      </c>
    </row>
    <row r="19" spans="1:16" ht="57" x14ac:dyDescent="0.2">
      <c r="A19" s="296">
        <v>8</v>
      </c>
      <c r="B19" s="196">
        <v>189823</v>
      </c>
      <c r="C19" s="121" t="s">
        <v>22</v>
      </c>
      <c r="D19" s="196" t="s">
        <v>21</v>
      </c>
      <c r="E19" s="297">
        <v>500000</v>
      </c>
      <c r="F19" s="297">
        <v>500000</v>
      </c>
      <c r="G19" s="297">
        <v>0</v>
      </c>
      <c r="H19" s="198">
        <v>1</v>
      </c>
      <c r="I19" s="198">
        <v>1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9">
        <v>0</v>
      </c>
    </row>
    <row r="20" spans="1:16" ht="57" x14ac:dyDescent="0.2">
      <c r="A20" s="296">
        <v>9</v>
      </c>
      <c r="B20" s="196">
        <v>189831</v>
      </c>
      <c r="C20" s="121" t="s">
        <v>23</v>
      </c>
      <c r="D20" s="196" t="s">
        <v>21</v>
      </c>
      <c r="E20" s="297">
        <v>250000</v>
      </c>
      <c r="F20" s="297">
        <v>250000</v>
      </c>
      <c r="G20" s="297">
        <v>0</v>
      </c>
      <c r="H20" s="198">
        <v>1</v>
      </c>
      <c r="I20" s="198">
        <v>1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9">
        <v>0</v>
      </c>
    </row>
    <row r="21" spans="1:16" ht="29.25" thickBot="1" x14ac:dyDescent="0.25">
      <c r="A21" s="298">
        <v>10</v>
      </c>
      <c r="B21" s="299">
        <v>210328</v>
      </c>
      <c r="C21" s="124" t="s">
        <v>368</v>
      </c>
      <c r="D21" s="299" t="s">
        <v>21</v>
      </c>
      <c r="E21" s="300">
        <v>0</v>
      </c>
      <c r="F21" s="300">
        <v>9200000</v>
      </c>
      <c r="G21" s="300">
        <v>0</v>
      </c>
      <c r="H21" s="301">
        <v>99.62</v>
      </c>
      <c r="I21" s="301">
        <v>33</v>
      </c>
      <c r="J21" s="301">
        <v>0</v>
      </c>
      <c r="K21" s="301">
        <v>0</v>
      </c>
      <c r="L21" s="301">
        <v>0</v>
      </c>
      <c r="M21" s="301">
        <v>0</v>
      </c>
      <c r="N21" s="301">
        <v>0</v>
      </c>
      <c r="O21" s="301">
        <v>0</v>
      </c>
      <c r="P21" s="302">
        <v>0</v>
      </c>
    </row>
    <row r="22" spans="1:16" ht="15.75" thickBot="1" x14ac:dyDescent="0.3">
      <c r="A22" s="319"/>
      <c r="B22" s="320"/>
      <c r="C22" s="321"/>
      <c r="D22" s="320"/>
      <c r="E22" s="306">
        <f t="shared" ref="E22:O22" si="1">SUM(E18:E21)</f>
        <v>40750000</v>
      </c>
      <c r="F22" s="306">
        <f t="shared" si="1"/>
        <v>9950000</v>
      </c>
      <c r="G22" s="306">
        <f t="shared" si="1"/>
        <v>0</v>
      </c>
      <c r="H22" s="307">
        <f t="shared" si="1"/>
        <v>171.62</v>
      </c>
      <c r="I22" s="307">
        <f t="shared" si="1"/>
        <v>105</v>
      </c>
      <c r="J22" s="307">
        <f t="shared" si="1"/>
        <v>0</v>
      </c>
      <c r="K22" s="307">
        <f t="shared" si="1"/>
        <v>0</v>
      </c>
      <c r="L22" s="307">
        <f t="shared" si="1"/>
        <v>0</v>
      </c>
      <c r="M22" s="307">
        <f t="shared" si="1"/>
        <v>0</v>
      </c>
      <c r="N22" s="307">
        <f t="shared" si="1"/>
        <v>0</v>
      </c>
      <c r="O22" s="307">
        <f t="shared" si="1"/>
        <v>0</v>
      </c>
      <c r="P22" s="309">
        <f>SUM(P18:P21)</f>
        <v>0</v>
      </c>
    </row>
    <row r="23" spans="1:16" ht="15.75" thickBot="1" x14ac:dyDescent="0.25">
      <c r="A23" s="311" t="s">
        <v>19</v>
      </c>
      <c r="N23" s="313"/>
    </row>
    <row r="24" spans="1:16" ht="29.25" thickBot="1" x14ac:dyDescent="0.25">
      <c r="A24" s="323">
        <v>11</v>
      </c>
      <c r="B24" s="324">
        <v>136547</v>
      </c>
      <c r="C24" s="131" t="s">
        <v>24</v>
      </c>
      <c r="D24" s="324" t="s">
        <v>25</v>
      </c>
      <c r="E24" s="325">
        <v>1200000</v>
      </c>
      <c r="F24" s="325">
        <v>0</v>
      </c>
      <c r="G24" s="325">
        <v>0</v>
      </c>
      <c r="H24" s="326">
        <v>1</v>
      </c>
      <c r="I24" s="326">
        <v>1</v>
      </c>
      <c r="J24" s="326">
        <v>0</v>
      </c>
      <c r="K24" s="326">
        <v>0</v>
      </c>
      <c r="L24" s="326">
        <v>0</v>
      </c>
      <c r="M24" s="326">
        <v>0</v>
      </c>
      <c r="N24" s="326">
        <v>0</v>
      </c>
      <c r="O24" s="326">
        <v>0</v>
      </c>
      <c r="P24" s="327">
        <v>0</v>
      </c>
    </row>
    <row r="25" spans="1:16" ht="15.75" thickBot="1" x14ac:dyDescent="0.3">
      <c r="A25" s="303"/>
      <c r="B25" s="304"/>
      <c r="C25" s="305"/>
      <c r="D25" s="304"/>
      <c r="E25" s="328">
        <f>+E24</f>
        <v>1200000</v>
      </c>
      <c r="F25" s="328">
        <f>+F24</f>
        <v>0</v>
      </c>
      <c r="G25" s="328">
        <f>+G24</f>
        <v>0</v>
      </c>
      <c r="H25" s="307">
        <v>1</v>
      </c>
      <c r="I25" s="307">
        <v>1</v>
      </c>
      <c r="J25" s="308">
        <v>0</v>
      </c>
      <c r="K25" s="308">
        <v>0</v>
      </c>
      <c r="L25" s="308">
        <v>0</v>
      </c>
      <c r="M25" s="308">
        <v>0</v>
      </c>
      <c r="N25" s="308">
        <v>0</v>
      </c>
      <c r="O25" s="308">
        <v>0</v>
      </c>
      <c r="P25" s="309">
        <v>0</v>
      </c>
    </row>
    <row r="26" spans="1:16" ht="15.75" thickBot="1" x14ac:dyDescent="0.25">
      <c r="A26" s="311" t="s">
        <v>26</v>
      </c>
      <c r="N26" s="313"/>
    </row>
    <row r="27" spans="1:16" ht="51.75" customHeight="1" x14ac:dyDescent="0.2">
      <c r="A27" s="314">
        <v>12</v>
      </c>
      <c r="B27" s="315">
        <v>190098</v>
      </c>
      <c r="C27" s="118" t="s">
        <v>27</v>
      </c>
      <c r="D27" s="315" t="s">
        <v>21</v>
      </c>
      <c r="E27" s="316">
        <v>40000000</v>
      </c>
      <c r="F27" s="316">
        <v>0</v>
      </c>
      <c r="G27" s="316">
        <v>0</v>
      </c>
      <c r="H27" s="317">
        <v>1</v>
      </c>
      <c r="I27" s="317">
        <v>1</v>
      </c>
      <c r="J27" s="317">
        <v>0</v>
      </c>
      <c r="K27" s="317">
        <v>0</v>
      </c>
      <c r="L27" s="317">
        <v>0</v>
      </c>
      <c r="M27" s="317">
        <v>0</v>
      </c>
      <c r="N27" s="317">
        <v>0</v>
      </c>
      <c r="O27" s="317">
        <v>0</v>
      </c>
      <c r="P27" s="318">
        <v>0</v>
      </c>
    </row>
    <row r="28" spans="1:16" ht="48.75" customHeight="1" x14ac:dyDescent="0.2">
      <c r="A28" s="296">
        <v>13</v>
      </c>
      <c r="B28" s="196">
        <v>209134</v>
      </c>
      <c r="C28" s="121" t="s">
        <v>28</v>
      </c>
      <c r="D28" s="196" t="s">
        <v>21</v>
      </c>
      <c r="E28" s="297">
        <v>0</v>
      </c>
      <c r="F28" s="297">
        <v>2459861</v>
      </c>
      <c r="G28" s="297">
        <v>0</v>
      </c>
      <c r="H28" s="198">
        <v>0</v>
      </c>
      <c r="I28" s="198">
        <v>2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9">
        <v>0.7</v>
      </c>
    </row>
    <row r="29" spans="1:16" ht="55.5" customHeight="1" thickBot="1" x14ac:dyDescent="0.25">
      <c r="A29" s="298">
        <v>14</v>
      </c>
      <c r="B29" s="299">
        <v>209418</v>
      </c>
      <c r="C29" s="124" t="s">
        <v>29</v>
      </c>
      <c r="D29" s="299" t="s">
        <v>21</v>
      </c>
      <c r="E29" s="300">
        <v>0</v>
      </c>
      <c r="F29" s="300">
        <v>2800000</v>
      </c>
      <c r="G29" s="300">
        <v>0</v>
      </c>
      <c r="H29" s="301">
        <v>1</v>
      </c>
      <c r="I29" s="301">
        <v>1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2">
        <v>0</v>
      </c>
    </row>
    <row r="30" spans="1:16" ht="15.75" thickBot="1" x14ac:dyDescent="0.3">
      <c r="A30" s="319"/>
      <c r="B30" s="320"/>
      <c r="C30" s="321"/>
      <c r="D30" s="320"/>
      <c r="E30" s="306">
        <f>SUM(E27:E29)</f>
        <v>40000000</v>
      </c>
      <c r="F30" s="306">
        <f>SUM(F27:F29)</f>
        <v>5259861</v>
      </c>
      <c r="G30" s="306">
        <f>SUM(G27:G29)</f>
        <v>0</v>
      </c>
      <c r="H30" s="307">
        <f>SUM(H27:H29)</f>
        <v>2</v>
      </c>
      <c r="I30" s="307">
        <f>SUM(I27:I29)</f>
        <v>4</v>
      </c>
      <c r="J30" s="307">
        <v>0</v>
      </c>
      <c r="K30" s="307">
        <v>0</v>
      </c>
      <c r="L30" s="307">
        <v>0</v>
      </c>
      <c r="M30" s="308">
        <v>0</v>
      </c>
      <c r="N30" s="308">
        <v>0</v>
      </c>
      <c r="O30" s="308">
        <v>0</v>
      </c>
      <c r="P30" s="309">
        <f>SUM(P27:P29)</f>
        <v>0.7</v>
      </c>
    </row>
    <row r="31" spans="1:16" ht="15.75" thickBot="1" x14ac:dyDescent="0.25">
      <c r="A31" s="311" t="s">
        <v>30</v>
      </c>
      <c r="N31" s="313"/>
    </row>
    <row r="32" spans="1:16" ht="85.5" x14ac:dyDescent="0.2">
      <c r="A32" s="314">
        <v>15</v>
      </c>
      <c r="B32" s="315">
        <v>4332</v>
      </c>
      <c r="C32" s="118" t="s">
        <v>31</v>
      </c>
      <c r="D32" s="315" t="s">
        <v>1</v>
      </c>
      <c r="E32" s="316">
        <v>10000000</v>
      </c>
      <c r="F32" s="316">
        <v>0</v>
      </c>
      <c r="G32" s="316">
        <v>0</v>
      </c>
      <c r="H32" s="317">
        <v>7</v>
      </c>
      <c r="I32" s="317">
        <v>7</v>
      </c>
      <c r="J32" s="317">
        <v>0</v>
      </c>
      <c r="K32" s="317">
        <v>0</v>
      </c>
      <c r="L32" s="317">
        <v>0</v>
      </c>
      <c r="M32" s="317">
        <v>0</v>
      </c>
      <c r="N32" s="317">
        <v>0</v>
      </c>
      <c r="O32" s="317">
        <v>0</v>
      </c>
      <c r="P32" s="318">
        <v>0</v>
      </c>
    </row>
    <row r="33" spans="1:16" ht="42.75" x14ac:dyDescent="0.2">
      <c r="A33" s="296">
        <f>A32+1</f>
        <v>16</v>
      </c>
      <c r="B33" s="196">
        <v>37474</v>
      </c>
      <c r="C33" s="121" t="s">
        <v>32</v>
      </c>
      <c r="D33" s="196" t="s">
        <v>1</v>
      </c>
      <c r="E33" s="297">
        <v>25000000</v>
      </c>
      <c r="F33" s="297">
        <v>0</v>
      </c>
      <c r="G33" s="297">
        <v>0</v>
      </c>
      <c r="H33" s="198">
        <v>3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9">
        <v>0</v>
      </c>
    </row>
    <row r="34" spans="1:16" ht="42.75" x14ac:dyDescent="0.2">
      <c r="A34" s="296">
        <f>A33+1</f>
        <v>17</v>
      </c>
      <c r="B34" s="196">
        <v>149860</v>
      </c>
      <c r="C34" s="121" t="s">
        <v>247</v>
      </c>
      <c r="D34" s="196" t="s">
        <v>1</v>
      </c>
      <c r="E34" s="297">
        <v>0</v>
      </c>
      <c r="F34" s="297">
        <v>28500000</v>
      </c>
      <c r="G34" s="297">
        <v>20500757.93</v>
      </c>
      <c r="H34" s="198">
        <v>8.9</v>
      </c>
      <c r="I34" s="198">
        <v>8.9</v>
      </c>
      <c r="J34" s="198">
        <v>0</v>
      </c>
      <c r="K34" s="198">
        <v>0</v>
      </c>
      <c r="L34" s="198">
        <v>0</v>
      </c>
      <c r="M34" s="198">
        <v>5.96</v>
      </c>
      <c r="N34" s="198">
        <v>0.01</v>
      </c>
      <c r="O34" s="198">
        <v>0</v>
      </c>
      <c r="P34" s="199">
        <v>0.19</v>
      </c>
    </row>
    <row r="35" spans="1:16" ht="57" x14ac:dyDescent="0.2">
      <c r="A35" s="296">
        <f t="shared" ref="A35:A79" si="2">A34+1</f>
        <v>18</v>
      </c>
      <c r="B35" s="196">
        <v>201976</v>
      </c>
      <c r="C35" s="121" t="s">
        <v>33</v>
      </c>
      <c r="D35" s="196" t="s">
        <v>1</v>
      </c>
      <c r="E35" s="297">
        <v>0</v>
      </c>
      <c r="F35" s="297">
        <v>60500000</v>
      </c>
      <c r="G35" s="297">
        <v>32809930.870000001</v>
      </c>
      <c r="H35" s="198">
        <v>19</v>
      </c>
      <c r="I35" s="198">
        <v>19</v>
      </c>
      <c r="J35" s="198">
        <v>0</v>
      </c>
      <c r="K35" s="198">
        <v>0</v>
      </c>
      <c r="L35" s="198">
        <v>0</v>
      </c>
      <c r="M35" s="198">
        <v>4.8099999999999996</v>
      </c>
      <c r="N35" s="198">
        <v>2.2200000000000002</v>
      </c>
      <c r="O35" s="198">
        <v>1.92</v>
      </c>
      <c r="P35" s="199">
        <v>1.97</v>
      </c>
    </row>
    <row r="36" spans="1:16" ht="57" x14ac:dyDescent="0.2">
      <c r="A36" s="296">
        <f t="shared" si="2"/>
        <v>19</v>
      </c>
      <c r="B36" s="196">
        <v>207422</v>
      </c>
      <c r="C36" s="121" t="s">
        <v>34</v>
      </c>
      <c r="D36" s="196" t="s">
        <v>1</v>
      </c>
      <c r="E36" s="297">
        <v>0</v>
      </c>
      <c r="F36" s="297">
        <v>35910486</v>
      </c>
      <c r="G36" s="297">
        <v>28724833.760000002</v>
      </c>
      <c r="H36" s="198">
        <v>7.6</v>
      </c>
      <c r="I36" s="198">
        <v>7.6</v>
      </c>
      <c r="J36" s="198">
        <v>0</v>
      </c>
      <c r="K36" s="198">
        <v>0</v>
      </c>
      <c r="L36" s="198">
        <v>0</v>
      </c>
      <c r="M36" s="198">
        <v>3.16</v>
      </c>
      <c r="N36" s="198">
        <v>1.86</v>
      </c>
      <c r="O36" s="198">
        <v>2.73</v>
      </c>
      <c r="P36" s="199">
        <v>1.61</v>
      </c>
    </row>
    <row r="37" spans="1:16" ht="42.75" x14ac:dyDescent="0.2">
      <c r="A37" s="296">
        <f t="shared" si="2"/>
        <v>20</v>
      </c>
      <c r="B37" s="196">
        <v>207434</v>
      </c>
      <c r="C37" s="121" t="s">
        <v>35</v>
      </c>
      <c r="D37" s="196" t="s">
        <v>1</v>
      </c>
      <c r="E37" s="297">
        <v>0</v>
      </c>
      <c r="F37" s="297">
        <v>16000000</v>
      </c>
      <c r="G37" s="297">
        <v>4852273.8899999997</v>
      </c>
      <c r="H37" s="198">
        <v>7.6</v>
      </c>
      <c r="I37" s="198">
        <v>7.6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0.3</v>
      </c>
      <c r="P37" s="199">
        <v>0.14000000000000001</v>
      </c>
    </row>
    <row r="38" spans="1:16" ht="57" x14ac:dyDescent="0.2">
      <c r="A38" s="296">
        <f t="shared" si="2"/>
        <v>21</v>
      </c>
      <c r="B38" s="196">
        <v>207590</v>
      </c>
      <c r="C38" s="121" t="s">
        <v>36</v>
      </c>
      <c r="D38" s="196" t="s">
        <v>1</v>
      </c>
      <c r="E38" s="297">
        <v>0</v>
      </c>
      <c r="F38" s="297">
        <v>37367460</v>
      </c>
      <c r="G38" s="297">
        <v>36827729.450000003</v>
      </c>
      <c r="H38" s="198">
        <v>17.5</v>
      </c>
      <c r="I38" s="198">
        <v>17.5</v>
      </c>
      <c r="J38" s="198">
        <v>0</v>
      </c>
      <c r="K38" s="198">
        <v>0</v>
      </c>
      <c r="L38" s="198">
        <v>0</v>
      </c>
      <c r="M38" s="198">
        <v>0</v>
      </c>
      <c r="N38" s="198">
        <v>0.35</v>
      </c>
      <c r="O38" s="198">
        <v>3.32</v>
      </c>
      <c r="P38" s="199">
        <v>7.54</v>
      </c>
    </row>
    <row r="39" spans="1:16" ht="57" x14ac:dyDescent="0.2">
      <c r="A39" s="296">
        <f t="shared" si="2"/>
        <v>22</v>
      </c>
      <c r="B39" s="196">
        <v>207592</v>
      </c>
      <c r="C39" s="121" t="s">
        <v>37</v>
      </c>
      <c r="D39" s="196" t="s">
        <v>1</v>
      </c>
      <c r="E39" s="297">
        <v>0</v>
      </c>
      <c r="F39" s="297">
        <v>14500000</v>
      </c>
      <c r="G39" s="297">
        <v>9906270.8699999992</v>
      </c>
      <c r="H39" s="198">
        <v>4.2</v>
      </c>
      <c r="I39" s="198">
        <v>4.2</v>
      </c>
      <c r="J39" s="198">
        <v>0</v>
      </c>
      <c r="K39" s="198">
        <v>0</v>
      </c>
      <c r="L39" s="198">
        <v>0</v>
      </c>
      <c r="M39" s="198">
        <v>0.78</v>
      </c>
      <c r="N39" s="198">
        <v>0</v>
      </c>
      <c r="O39" s="198">
        <v>1.8</v>
      </c>
      <c r="P39" s="199">
        <v>0.4</v>
      </c>
    </row>
    <row r="40" spans="1:16" ht="42.75" x14ac:dyDescent="0.2">
      <c r="A40" s="296">
        <f t="shared" si="2"/>
        <v>23</v>
      </c>
      <c r="B40" s="196">
        <v>207593</v>
      </c>
      <c r="C40" s="121" t="s">
        <v>38</v>
      </c>
      <c r="D40" s="196" t="s">
        <v>1</v>
      </c>
      <c r="E40" s="297">
        <v>0</v>
      </c>
      <c r="F40" s="297">
        <v>15500000</v>
      </c>
      <c r="G40" s="297">
        <v>4392002.74</v>
      </c>
      <c r="H40" s="198">
        <v>8.6999999999999993</v>
      </c>
      <c r="I40" s="198">
        <v>7</v>
      </c>
      <c r="J40" s="198">
        <v>0</v>
      </c>
      <c r="K40" s="198">
        <v>0</v>
      </c>
      <c r="L40" s="198">
        <v>0</v>
      </c>
      <c r="M40" s="198">
        <v>0</v>
      </c>
      <c r="N40" s="198">
        <v>1.07</v>
      </c>
      <c r="O40" s="198">
        <v>0</v>
      </c>
      <c r="P40" s="199">
        <v>0.32</v>
      </c>
    </row>
    <row r="41" spans="1:16" ht="42.75" x14ac:dyDescent="0.2">
      <c r="A41" s="296">
        <f t="shared" si="2"/>
        <v>24</v>
      </c>
      <c r="B41" s="196">
        <v>207594</v>
      </c>
      <c r="C41" s="121" t="s">
        <v>39</v>
      </c>
      <c r="D41" s="196" t="s">
        <v>1</v>
      </c>
      <c r="E41" s="297">
        <v>0</v>
      </c>
      <c r="F41" s="297">
        <v>11250000</v>
      </c>
      <c r="G41" s="297">
        <v>3955732.47</v>
      </c>
      <c r="H41" s="198">
        <v>3.5</v>
      </c>
      <c r="I41" s="198">
        <v>3.5</v>
      </c>
      <c r="J41" s="198">
        <v>0</v>
      </c>
      <c r="K41" s="198">
        <v>0</v>
      </c>
      <c r="L41" s="198">
        <v>0</v>
      </c>
      <c r="M41" s="198">
        <v>0.6</v>
      </c>
      <c r="N41" s="198">
        <v>1.17</v>
      </c>
      <c r="O41" s="198">
        <v>0</v>
      </c>
      <c r="P41" s="199">
        <v>1.3</v>
      </c>
    </row>
    <row r="42" spans="1:16" ht="42.75" x14ac:dyDescent="0.2">
      <c r="A42" s="296">
        <f t="shared" si="2"/>
        <v>25</v>
      </c>
      <c r="B42" s="196">
        <v>208025</v>
      </c>
      <c r="C42" s="121" t="s">
        <v>39</v>
      </c>
      <c r="D42" s="196" t="s">
        <v>1</v>
      </c>
      <c r="E42" s="297">
        <v>0</v>
      </c>
      <c r="F42" s="297">
        <v>16000000</v>
      </c>
      <c r="G42" s="297">
        <v>10309553</v>
      </c>
      <c r="H42" s="198">
        <v>3.5</v>
      </c>
      <c r="I42" s="198">
        <v>3.5</v>
      </c>
      <c r="J42" s="198">
        <v>0</v>
      </c>
      <c r="K42" s="198">
        <v>0</v>
      </c>
      <c r="L42" s="198">
        <v>0</v>
      </c>
      <c r="M42" s="198">
        <v>0.15</v>
      </c>
      <c r="N42" s="198">
        <v>0.64</v>
      </c>
      <c r="O42" s="198">
        <v>0</v>
      </c>
      <c r="P42" s="199">
        <v>0.87</v>
      </c>
    </row>
    <row r="43" spans="1:16" ht="71.25" x14ac:dyDescent="0.2">
      <c r="A43" s="296">
        <f t="shared" si="2"/>
        <v>26</v>
      </c>
      <c r="B43" s="196">
        <v>208416</v>
      </c>
      <c r="C43" s="121" t="s">
        <v>40</v>
      </c>
      <c r="D43" s="196" t="s">
        <v>1</v>
      </c>
      <c r="E43" s="297">
        <v>0</v>
      </c>
      <c r="F43" s="297">
        <v>5500000</v>
      </c>
      <c r="G43" s="297">
        <v>3427874.16</v>
      </c>
      <c r="H43" s="198">
        <v>6.7</v>
      </c>
      <c r="I43" s="198">
        <v>5</v>
      </c>
      <c r="J43" s="198">
        <v>0</v>
      </c>
      <c r="K43" s="198">
        <v>0</v>
      </c>
      <c r="L43" s="198">
        <v>0</v>
      </c>
      <c r="M43" s="198">
        <v>0</v>
      </c>
      <c r="N43" s="198">
        <v>0.75</v>
      </c>
      <c r="O43" s="198">
        <v>0</v>
      </c>
      <c r="P43" s="199">
        <v>0.43</v>
      </c>
    </row>
    <row r="44" spans="1:16" ht="42.75" x14ac:dyDescent="0.2">
      <c r="A44" s="296">
        <f t="shared" si="2"/>
        <v>27</v>
      </c>
      <c r="B44" s="196">
        <v>208419</v>
      </c>
      <c r="C44" s="121" t="s">
        <v>248</v>
      </c>
      <c r="D44" s="196" t="s">
        <v>1</v>
      </c>
      <c r="E44" s="297">
        <v>0</v>
      </c>
      <c r="F44" s="297">
        <v>16000000</v>
      </c>
      <c r="G44" s="297">
        <v>7421085.4900000002</v>
      </c>
      <c r="H44" s="198">
        <v>9.9</v>
      </c>
      <c r="I44" s="198">
        <v>9.9</v>
      </c>
      <c r="J44" s="198">
        <v>0</v>
      </c>
      <c r="K44" s="198">
        <v>0</v>
      </c>
      <c r="L44" s="198">
        <v>0</v>
      </c>
      <c r="M44" s="198">
        <v>8.39</v>
      </c>
      <c r="N44" s="198">
        <v>0</v>
      </c>
      <c r="O44" s="198">
        <v>0</v>
      </c>
      <c r="P44" s="199">
        <v>0.24</v>
      </c>
    </row>
    <row r="45" spans="1:16" ht="28.5" x14ac:dyDescent="0.2">
      <c r="A45" s="296">
        <f t="shared" si="2"/>
        <v>28</v>
      </c>
      <c r="B45" s="196">
        <v>208645</v>
      </c>
      <c r="C45" s="121" t="s">
        <v>41</v>
      </c>
      <c r="D45" s="196" t="s">
        <v>1</v>
      </c>
      <c r="E45" s="297">
        <v>0</v>
      </c>
      <c r="F45" s="297">
        <v>20500000</v>
      </c>
      <c r="G45" s="297">
        <v>18712441.98</v>
      </c>
      <c r="H45" s="198">
        <v>15.33</v>
      </c>
      <c r="I45" s="198">
        <v>11</v>
      </c>
      <c r="J45" s="198">
        <v>0</v>
      </c>
      <c r="K45" s="198">
        <v>0</v>
      </c>
      <c r="L45" s="198">
        <v>0</v>
      </c>
      <c r="M45" s="198">
        <v>15.01</v>
      </c>
      <c r="N45" s="198">
        <v>0</v>
      </c>
      <c r="O45" s="198">
        <v>0</v>
      </c>
      <c r="P45" s="199">
        <v>0</v>
      </c>
    </row>
    <row r="46" spans="1:16" ht="42.75" x14ac:dyDescent="0.2">
      <c r="A46" s="296">
        <f t="shared" si="2"/>
        <v>29</v>
      </c>
      <c r="B46" s="196">
        <v>208647</v>
      </c>
      <c r="C46" s="121" t="s">
        <v>42</v>
      </c>
      <c r="D46" s="196" t="s">
        <v>1</v>
      </c>
      <c r="E46" s="297">
        <v>0</v>
      </c>
      <c r="F46" s="297">
        <v>24033381</v>
      </c>
      <c r="G46" s="297">
        <v>16138563.310000001</v>
      </c>
      <c r="H46" s="198">
        <v>12.67</v>
      </c>
      <c r="I46" s="198">
        <v>9</v>
      </c>
      <c r="J46" s="198">
        <v>0</v>
      </c>
      <c r="K46" s="198">
        <v>0</v>
      </c>
      <c r="L46" s="198">
        <v>0</v>
      </c>
      <c r="M46" s="198">
        <v>5.15</v>
      </c>
      <c r="N46" s="198">
        <v>1.1000000000000001</v>
      </c>
      <c r="O46" s="198">
        <v>0</v>
      </c>
      <c r="P46" s="199">
        <v>0.48</v>
      </c>
    </row>
    <row r="47" spans="1:16" ht="42.75" x14ac:dyDescent="0.2">
      <c r="A47" s="296">
        <f t="shared" si="2"/>
        <v>30</v>
      </c>
      <c r="B47" s="196">
        <v>208924</v>
      </c>
      <c r="C47" s="121" t="s">
        <v>43</v>
      </c>
      <c r="D47" s="196" t="s">
        <v>1</v>
      </c>
      <c r="E47" s="297">
        <v>0</v>
      </c>
      <c r="F47" s="297">
        <v>27859537</v>
      </c>
      <c r="G47" s="297">
        <v>10898297.109999999</v>
      </c>
      <c r="H47" s="198">
        <v>14.67</v>
      </c>
      <c r="I47" s="198">
        <v>13</v>
      </c>
      <c r="J47" s="198">
        <v>0</v>
      </c>
      <c r="K47" s="198">
        <v>0</v>
      </c>
      <c r="L47" s="198">
        <v>0</v>
      </c>
      <c r="M47" s="198">
        <v>0</v>
      </c>
      <c r="N47" s="198">
        <v>1.39</v>
      </c>
      <c r="O47" s="198">
        <v>1.62</v>
      </c>
      <c r="P47" s="199">
        <v>0.53</v>
      </c>
    </row>
    <row r="48" spans="1:16" ht="57" x14ac:dyDescent="0.2">
      <c r="A48" s="296">
        <f t="shared" si="2"/>
        <v>31</v>
      </c>
      <c r="B48" s="196">
        <v>209051</v>
      </c>
      <c r="C48" s="121" t="s">
        <v>249</v>
      </c>
      <c r="D48" s="196" t="s">
        <v>1</v>
      </c>
      <c r="E48" s="297"/>
      <c r="F48" s="297">
        <v>13882164</v>
      </c>
      <c r="G48" s="297">
        <v>645784.16</v>
      </c>
      <c r="H48" s="198">
        <v>7.2</v>
      </c>
      <c r="I48" s="198">
        <v>7.2</v>
      </c>
      <c r="J48" s="198">
        <v>0</v>
      </c>
      <c r="K48" s="198">
        <v>0</v>
      </c>
      <c r="L48" s="198">
        <v>0</v>
      </c>
      <c r="M48" s="198">
        <v>0.28000000000000003</v>
      </c>
      <c r="N48" s="198">
        <v>0</v>
      </c>
      <c r="O48" s="198">
        <v>0.98</v>
      </c>
      <c r="P48" s="199">
        <v>0.83</v>
      </c>
    </row>
    <row r="49" spans="1:16" ht="42.75" x14ac:dyDescent="0.2">
      <c r="A49" s="296">
        <f t="shared" si="2"/>
        <v>32</v>
      </c>
      <c r="B49" s="196">
        <v>209064</v>
      </c>
      <c r="C49" s="121" t="s">
        <v>250</v>
      </c>
      <c r="D49" s="196" t="s">
        <v>1</v>
      </c>
      <c r="E49" s="297">
        <v>0</v>
      </c>
      <c r="F49" s="297">
        <v>19500000</v>
      </c>
      <c r="G49" s="297">
        <v>19000000</v>
      </c>
      <c r="H49" s="198">
        <v>16.3</v>
      </c>
      <c r="I49" s="198">
        <v>16.3</v>
      </c>
      <c r="J49" s="198">
        <v>0</v>
      </c>
      <c r="K49" s="198">
        <v>0</v>
      </c>
      <c r="L49" s="198">
        <v>0</v>
      </c>
      <c r="M49" s="198">
        <v>5.56</v>
      </c>
      <c r="N49" s="198">
        <v>0</v>
      </c>
      <c r="O49" s="198">
        <v>0</v>
      </c>
      <c r="P49" s="199">
        <v>0</v>
      </c>
    </row>
    <row r="50" spans="1:16" ht="57" x14ac:dyDescent="0.2">
      <c r="A50" s="296">
        <f t="shared" si="2"/>
        <v>33</v>
      </c>
      <c r="B50" s="196">
        <v>209679</v>
      </c>
      <c r="C50" s="121" t="s">
        <v>265</v>
      </c>
      <c r="D50" s="196" t="s">
        <v>1</v>
      </c>
      <c r="E50" s="297">
        <v>0</v>
      </c>
      <c r="F50" s="297">
        <v>16721706</v>
      </c>
      <c r="G50" s="297">
        <v>10820093.039999999</v>
      </c>
      <c r="H50" s="198">
        <v>5.4</v>
      </c>
      <c r="I50" s="198">
        <v>1.08</v>
      </c>
      <c r="J50" s="198">
        <v>0</v>
      </c>
      <c r="K50" s="198">
        <v>0</v>
      </c>
      <c r="L50" s="198">
        <v>0</v>
      </c>
      <c r="M50" s="198">
        <v>0</v>
      </c>
      <c r="N50" s="198">
        <v>1.85</v>
      </c>
      <c r="O50" s="198">
        <v>0.16</v>
      </c>
      <c r="P50" s="199">
        <v>0.25</v>
      </c>
    </row>
    <row r="51" spans="1:16" ht="57" x14ac:dyDescent="0.2">
      <c r="A51" s="296">
        <f t="shared" si="2"/>
        <v>34</v>
      </c>
      <c r="B51" s="196">
        <v>209020</v>
      </c>
      <c r="C51" s="121" t="s">
        <v>44</v>
      </c>
      <c r="D51" s="196" t="s">
        <v>1</v>
      </c>
      <c r="E51" s="297">
        <v>0</v>
      </c>
      <c r="F51" s="297">
        <v>9609682</v>
      </c>
      <c r="G51" s="297">
        <v>0</v>
      </c>
      <c r="H51" s="198">
        <v>15</v>
      </c>
      <c r="I51" s="198">
        <v>15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9">
        <v>2</v>
      </c>
    </row>
    <row r="52" spans="1:16" ht="28.5" x14ac:dyDescent="0.2">
      <c r="A52" s="296">
        <f t="shared" si="2"/>
        <v>35</v>
      </c>
      <c r="B52" s="196">
        <v>209043</v>
      </c>
      <c r="C52" s="121" t="s">
        <v>45</v>
      </c>
      <c r="D52" s="196" t="s">
        <v>1</v>
      </c>
      <c r="E52" s="297">
        <v>0</v>
      </c>
      <c r="F52" s="297">
        <v>6000000</v>
      </c>
      <c r="G52" s="297">
        <v>0</v>
      </c>
      <c r="H52" s="198">
        <v>18</v>
      </c>
      <c r="I52" s="198">
        <v>18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9">
        <v>0.74</v>
      </c>
    </row>
    <row r="53" spans="1:16" ht="57" x14ac:dyDescent="0.2">
      <c r="A53" s="296">
        <f t="shared" si="2"/>
        <v>36</v>
      </c>
      <c r="B53" s="196">
        <v>209047</v>
      </c>
      <c r="C53" s="121" t="s">
        <v>46</v>
      </c>
      <c r="D53" s="196" t="s">
        <v>1</v>
      </c>
      <c r="E53" s="297">
        <v>0</v>
      </c>
      <c r="F53" s="297">
        <v>9000000</v>
      </c>
      <c r="G53" s="297">
        <v>0</v>
      </c>
      <c r="H53" s="198">
        <v>9</v>
      </c>
      <c r="I53" s="198">
        <v>9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9">
        <v>0</v>
      </c>
    </row>
    <row r="54" spans="1:16" ht="57" x14ac:dyDescent="0.2">
      <c r="A54" s="296">
        <f t="shared" si="2"/>
        <v>37</v>
      </c>
      <c r="B54" s="196">
        <v>209677</v>
      </c>
      <c r="C54" s="121" t="s">
        <v>47</v>
      </c>
      <c r="D54" s="196" t="s">
        <v>1</v>
      </c>
      <c r="E54" s="297">
        <v>0</v>
      </c>
      <c r="F54" s="297">
        <v>8800000</v>
      </c>
      <c r="G54" s="297">
        <v>61989.69</v>
      </c>
      <c r="H54" s="198">
        <v>3.98</v>
      </c>
      <c r="I54" s="198">
        <v>3.98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0.18</v>
      </c>
      <c r="P54" s="199">
        <v>0</v>
      </c>
    </row>
    <row r="55" spans="1:16" ht="57" x14ac:dyDescent="0.2">
      <c r="A55" s="296">
        <f t="shared" si="2"/>
        <v>38</v>
      </c>
      <c r="B55" s="196">
        <v>209678</v>
      </c>
      <c r="C55" s="121" t="s">
        <v>48</v>
      </c>
      <c r="D55" s="196" t="s">
        <v>1</v>
      </c>
      <c r="E55" s="297">
        <v>0</v>
      </c>
      <c r="F55" s="297">
        <v>46000000</v>
      </c>
      <c r="G55" s="297">
        <v>39615013.729999997</v>
      </c>
      <c r="H55" s="198">
        <v>5.4</v>
      </c>
      <c r="I55" s="198">
        <v>5.4</v>
      </c>
      <c r="J55" s="198">
        <v>0</v>
      </c>
      <c r="K55" s="198">
        <v>0</v>
      </c>
      <c r="L55" s="198">
        <v>0</v>
      </c>
      <c r="M55" s="198">
        <v>0</v>
      </c>
      <c r="N55" s="198">
        <v>5.45</v>
      </c>
      <c r="O55" s="198">
        <v>0.08</v>
      </c>
      <c r="P55" s="199">
        <v>0</v>
      </c>
    </row>
    <row r="56" spans="1:16" ht="71.25" x14ac:dyDescent="0.2">
      <c r="A56" s="296">
        <f t="shared" si="2"/>
        <v>39</v>
      </c>
      <c r="B56" s="196">
        <v>209682</v>
      </c>
      <c r="C56" s="121" t="s">
        <v>49</v>
      </c>
      <c r="D56" s="196" t="s">
        <v>1</v>
      </c>
      <c r="E56" s="297">
        <v>0</v>
      </c>
      <c r="F56" s="297">
        <v>26499235</v>
      </c>
      <c r="G56" s="297">
        <v>19331991.940000001</v>
      </c>
      <c r="H56" s="198">
        <v>7</v>
      </c>
      <c r="I56" s="198">
        <v>7</v>
      </c>
      <c r="J56" s="198">
        <v>0</v>
      </c>
      <c r="K56" s="198">
        <v>0</v>
      </c>
      <c r="L56" s="198">
        <v>0</v>
      </c>
      <c r="M56" s="198">
        <v>1.1100000000000001</v>
      </c>
      <c r="N56" s="198">
        <v>0.14000000000000001</v>
      </c>
      <c r="O56" s="198">
        <v>0.67</v>
      </c>
      <c r="P56" s="199">
        <v>2.81</v>
      </c>
    </row>
    <row r="57" spans="1:16" ht="51" customHeight="1" thickBot="1" x14ac:dyDescent="0.25">
      <c r="A57" s="298">
        <f t="shared" si="2"/>
        <v>40</v>
      </c>
      <c r="B57" s="299">
        <v>209708</v>
      </c>
      <c r="C57" s="124" t="s">
        <v>50</v>
      </c>
      <c r="D57" s="299" t="s">
        <v>1</v>
      </c>
      <c r="E57" s="300">
        <v>0</v>
      </c>
      <c r="F57" s="300">
        <v>17000000</v>
      </c>
      <c r="G57" s="300">
        <v>0</v>
      </c>
      <c r="H57" s="301">
        <v>6.4</v>
      </c>
      <c r="I57" s="301">
        <v>6.4</v>
      </c>
      <c r="J57" s="301">
        <v>0</v>
      </c>
      <c r="K57" s="301">
        <v>0</v>
      </c>
      <c r="L57" s="301">
        <v>0</v>
      </c>
      <c r="M57" s="301">
        <v>0</v>
      </c>
      <c r="N57" s="301">
        <v>0</v>
      </c>
      <c r="O57" s="301">
        <v>0</v>
      </c>
      <c r="P57" s="302">
        <v>0.17</v>
      </c>
    </row>
    <row r="58" spans="1:16" ht="15.75" thickBot="1" x14ac:dyDescent="0.3">
      <c r="A58" s="329"/>
      <c r="B58" s="304"/>
      <c r="C58" s="305"/>
      <c r="D58" s="304"/>
      <c r="E58" s="306">
        <f>SUM(E32:E57)</f>
        <v>35000000</v>
      </c>
      <c r="F58" s="306">
        <f>SUM(F32:F57)</f>
        <v>502433651</v>
      </c>
      <c r="G58" s="306">
        <f>SUM(G32:G57)</f>
        <v>298352219.59000003</v>
      </c>
      <c r="H58" s="307">
        <f t="shared" ref="H58:N58" si="3">SUM(H32:H57)</f>
        <v>243.45</v>
      </c>
      <c r="I58" s="307">
        <f t="shared" si="3"/>
        <v>223.06</v>
      </c>
      <c r="J58" s="307">
        <f t="shared" si="3"/>
        <v>0</v>
      </c>
      <c r="K58" s="307">
        <f t="shared" si="3"/>
        <v>0</v>
      </c>
      <c r="L58" s="307">
        <f t="shared" si="3"/>
        <v>0</v>
      </c>
      <c r="M58" s="307">
        <f t="shared" si="3"/>
        <v>50.96</v>
      </c>
      <c r="N58" s="307">
        <f t="shared" si="3"/>
        <v>18</v>
      </c>
      <c r="O58" s="307">
        <f t="shared" ref="O58" si="4">SUM(O32:O57)</f>
        <v>13.760000000000002</v>
      </c>
      <c r="P58" s="309">
        <f>SUM(P32:P57)</f>
        <v>22.82</v>
      </c>
    </row>
    <row r="59" spans="1:16" ht="15" thickBot="1" x14ac:dyDescent="0.25">
      <c r="A59" s="330"/>
      <c r="N59" s="313"/>
    </row>
    <row r="60" spans="1:16" ht="57" x14ac:dyDescent="0.2">
      <c r="A60" s="314">
        <v>41</v>
      </c>
      <c r="B60" s="315">
        <v>2431</v>
      </c>
      <c r="C60" s="118" t="s">
        <v>51</v>
      </c>
      <c r="D60" s="315" t="s">
        <v>1</v>
      </c>
      <c r="E60" s="316">
        <v>25000000</v>
      </c>
      <c r="F60" s="316">
        <v>25000000</v>
      </c>
      <c r="G60" s="316">
        <v>0</v>
      </c>
      <c r="H60" s="317">
        <v>6</v>
      </c>
      <c r="I60" s="317">
        <v>6</v>
      </c>
      <c r="J60" s="317">
        <v>0</v>
      </c>
      <c r="K60" s="317">
        <v>0</v>
      </c>
      <c r="L60" s="317">
        <v>0</v>
      </c>
      <c r="M60" s="317">
        <v>0</v>
      </c>
      <c r="N60" s="317">
        <v>0</v>
      </c>
      <c r="O60" s="317">
        <v>0</v>
      </c>
      <c r="P60" s="318">
        <v>0</v>
      </c>
    </row>
    <row r="61" spans="1:16" ht="99.75" x14ac:dyDescent="0.2">
      <c r="A61" s="296">
        <f t="shared" si="2"/>
        <v>42</v>
      </c>
      <c r="B61" s="196">
        <v>6412</v>
      </c>
      <c r="C61" s="121" t="s">
        <v>52</v>
      </c>
      <c r="D61" s="196" t="s">
        <v>1</v>
      </c>
      <c r="E61" s="297">
        <v>5000000</v>
      </c>
      <c r="F61" s="297">
        <v>0</v>
      </c>
      <c r="G61" s="297">
        <v>0</v>
      </c>
      <c r="H61" s="198">
        <v>7</v>
      </c>
      <c r="I61" s="198">
        <v>7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9">
        <v>0</v>
      </c>
    </row>
    <row r="62" spans="1:16" ht="71.25" x14ac:dyDescent="0.2">
      <c r="A62" s="296">
        <f t="shared" si="2"/>
        <v>43</v>
      </c>
      <c r="B62" s="196">
        <v>10109</v>
      </c>
      <c r="C62" s="121" t="s">
        <v>53</v>
      </c>
      <c r="D62" s="196" t="s">
        <v>1</v>
      </c>
      <c r="E62" s="297">
        <v>20000000</v>
      </c>
      <c r="F62" s="297">
        <v>0</v>
      </c>
      <c r="G62" s="297">
        <v>0</v>
      </c>
      <c r="H62" s="198">
        <v>8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0</v>
      </c>
      <c r="P62" s="199">
        <v>0</v>
      </c>
    </row>
    <row r="63" spans="1:16" ht="71.25" x14ac:dyDescent="0.2">
      <c r="A63" s="296">
        <f t="shared" si="2"/>
        <v>44</v>
      </c>
      <c r="B63" s="196">
        <v>15149</v>
      </c>
      <c r="C63" s="121" t="s">
        <v>54</v>
      </c>
      <c r="D63" s="196" t="s">
        <v>1</v>
      </c>
      <c r="E63" s="297">
        <v>40000000</v>
      </c>
      <c r="F63" s="297">
        <v>9000000</v>
      </c>
      <c r="G63" s="297">
        <v>0</v>
      </c>
      <c r="H63" s="198">
        <v>9</v>
      </c>
      <c r="I63" s="198">
        <v>9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0</v>
      </c>
      <c r="P63" s="199">
        <v>0</v>
      </c>
    </row>
    <row r="64" spans="1:16" ht="42.75" x14ac:dyDescent="0.2">
      <c r="A64" s="296">
        <f t="shared" si="2"/>
        <v>45</v>
      </c>
      <c r="B64" s="196">
        <v>34968</v>
      </c>
      <c r="C64" s="121" t="s">
        <v>55</v>
      </c>
      <c r="D64" s="196" t="s">
        <v>1</v>
      </c>
      <c r="E64" s="297">
        <v>35014763</v>
      </c>
      <c r="F64" s="297">
        <v>85780859</v>
      </c>
      <c r="G64" s="297">
        <v>12422530.01</v>
      </c>
      <c r="H64" s="198">
        <v>4</v>
      </c>
      <c r="I64" s="198">
        <v>4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0.46</v>
      </c>
      <c r="P64" s="199">
        <v>0.35</v>
      </c>
    </row>
    <row r="65" spans="1:16" ht="57" x14ac:dyDescent="0.2">
      <c r="A65" s="296">
        <f t="shared" si="2"/>
        <v>46</v>
      </c>
      <c r="B65" s="196">
        <v>34973</v>
      </c>
      <c r="C65" s="121" t="s">
        <v>56</v>
      </c>
      <c r="D65" s="196" t="s">
        <v>1</v>
      </c>
      <c r="E65" s="297">
        <v>30000000</v>
      </c>
      <c r="F65" s="297">
        <v>0</v>
      </c>
      <c r="G65" s="297">
        <v>0</v>
      </c>
      <c r="H65" s="198">
        <v>4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9">
        <v>0</v>
      </c>
    </row>
    <row r="66" spans="1:16" ht="57" x14ac:dyDescent="0.2">
      <c r="A66" s="296">
        <f t="shared" si="2"/>
        <v>47</v>
      </c>
      <c r="B66" s="196">
        <v>37470</v>
      </c>
      <c r="C66" s="121" t="s">
        <v>57</v>
      </c>
      <c r="D66" s="196" t="s">
        <v>1</v>
      </c>
      <c r="E66" s="297">
        <v>30000000</v>
      </c>
      <c r="F66" s="297">
        <v>0</v>
      </c>
      <c r="G66" s="297">
        <v>0</v>
      </c>
      <c r="H66" s="198">
        <v>7</v>
      </c>
      <c r="I66" s="198">
        <v>2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9">
        <v>0</v>
      </c>
    </row>
    <row r="67" spans="1:16" ht="42.75" x14ac:dyDescent="0.2">
      <c r="A67" s="296">
        <f t="shared" si="2"/>
        <v>48</v>
      </c>
      <c r="B67" s="196">
        <v>37502</v>
      </c>
      <c r="C67" s="121" t="s">
        <v>58</v>
      </c>
      <c r="D67" s="196" t="s">
        <v>1</v>
      </c>
      <c r="E67" s="297">
        <v>5000000</v>
      </c>
      <c r="F67" s="297">
        <v>0</v>
      </c>
      <c r="G67" s="297">
        <v>0</v>
      </c>
      <c r="H67" s="198">
        <v>3</v>
      </c>
      <c r="I67" s="198">
        <v>3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9">
        <v>0</v>
      </c>
    </row>
    <row r="68" spans="1:16" ht="42.75" x14ac:dyDescent="0.2">
      <c r="A68" s="296">
        <f t="shared" si="2"/>
        <v>49</v>
      </c>
      <c r="B68" s="196">
        <v>59458</v>
      </c>
      <c r="C68" s="121" t="s">
        <v>59</v>
      </c>
      <c r="D68" s="196" t="s">
        <v>1</v>
      </c>
      <c r="E68" s="297">
        <v>0</v>
      </c>
      <c r="F68" s="297">
        <v>6000000</v>
      </c>
      <c r="G68" s="297">
        <v>0</v>
      </c>
      <c r="H68" s="198">
        <v>2.78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9">
        <v>0</v>
      </c>
    </row>
    <row r="69" spans="1:16" ht="71.25" x14ac:dyDescent="0.2">
      <c r="A69" s="296">
        <f t="shared" si="2"/>
        <v>50</v>
      </c>
      <c r="B69" s="196">
        <v>66159</v>
      </c>
      <c r="C69" s="121" t="s">
        <v>60</v>
      </c>
      <c r="D69" s="196" t="s">
        <v>1</v>
      </c>
      <c r="E69" s="297">
        <v>70000000</v>
      </c>
      <c r="F69" s="297">
        <v>60000000</v>
      </c>
      <c r="G69" s="297">
        <v>11005488.109999999</v>
      </c>
      <c r="H69" s="198">
        <v>6</v>
      </c>
      <c r="I69" s="198">
        <v>6</v>
      </c>
      <c r="J69" s="198">
        <v>0</v>
      </c>
      <c r="K69" s="198">
        <v>0</v>
      </c>
      <c r="L69" s="198">
        <v>0</v>
      </c>
      <c r="M69" s="198">
        <v>0.92</v>
      </c>
      <c r="N69" s="198">
        <v>0</v>
      </c>
      <c r="O69" s="198">
        <v>0</v>
      </c>
      <c r="P69" s="199">
        <v>0</v>
      </c>
    </row>
    <row r="70" spans="1:16" ht="57" x14ac:dyDescent="0.2">
      <c r="A70" s="296">
        <f t="shared" si="2"/>
        <v>51</v>
      </c>
      <c r="B70" s="196">
        <v>75943</v>
      </c>
      <c r="C70" s="121" t="s">
        <v>61</v>
      </c>
      <c r="D70" s="196" t="s">
        <v>1</v>
      </c>
      <c r="E70" s="297">
        <v>10000000</v>
      </c>
      <c r="F70" s="297">
        <v>0</v>
      </c>
      <c r="G70" s="297">
        <v>0</v>
      </c>
      <c r="H70" s="198">
        <v>12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9">
        <v>0</v>
      </c>
    </row>
    <row r="71" spans="1:16" ht="57" x14ac:dyDescent="0.2">
      <c r="A71" s="296">
        <f t="shared" si="2"/>
        <v>52</v>
      </c>
      <c r="B71" s="196">
        <v>96096</v>
      </c>
      <c r="C71" s="121" t="s">
        <v>62</v>
      </c>
      <c r="D71" s="196" t="s">
        <v>1</v>
      </c>
      <c r="E71" s="297">
        <v>5000000</v>
      </c>
      <c r="F71" s="297">
        <v>0</v>
      </c>
      <c r="G71" s="297">
        <v>0</v>
      </c>
      <c r="H71" s="198">
        <v>7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  <c r="O71" s="198">
        <v>0</v>
      </c>
      <c r="P71" s="199">
        <v>0</v>
      </c>
    </row>
    <row r="72" spans="1:16" ht="85.5" x14ac:dyDescent="0.2">
      <c r="A72" s="296">
        <f t="shared" si="2"/>
        <v>53</v>
      </c>
      <c r="B72" s="196">
        <v>102580</v>
      </c>
      <c r="C72" s="121" t="s">
        <v>63</v>
      </c>
      <c r="D72" s="196" t="s">
        <v>1</v>
      </c>
      <c r="E72" s="297">
        <v>10000000</v>
      </c>
      <c r="F72" s="297">
        <v>0</v>
      </c>
      <c r="G72" s="297">
        <v>0</v>
      </c>
      <c r="H72" s="198">
        <v>7</v>
      </c>
      <c r="I72" s="198">
        <v>6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9">
        <v>0</v>
      </c>
    </row>
    <row r="73" spans="1:16" ht="42.75" x14ac:dyDescent="0.2">
      <c r="A73" s="296">
        <f t="shared" si="2"/>
        <v>54</v>
      </c>
      <c r="B73" s="196">
        <v>189880</v>
      </c>
      <c r="C73" s="121" t="s">
        <v>64</v>
      </c>
      <c r="D73" s="196" t="s">
        <v>1</v>
      </c>
      <c r="E73" s="297">
        <v>15000000</v>
      </c>
      <c r="F73" s="297">
        <v>15000000</v>
      </c>
      <c r="G73" s="297">
        <v>8611910.7100000009</v>
      </c>
      <c r="H73" s="198">
        <v>4</v>
      </c>
      <c r="I73" s="198">
        <v>4</v>
      </c>
      <c r="J73" s="198">
        <v>0</v>
      </c>
      <c r="K73" s="198">
        <v>0</v>
      </c>
      <c r="L73" s="198">
        <v>0</v>
      </c>
      <c r="M73" s="198">
        <v>0.8</v>
      </c>
      <c r="N73" s="198">
        <v>0.64</v>
      </c>
      <c r="O73" s="198">
        <v>0</v>
      </c>
      <c r="P73" s="199">
        <v>0.21</v>
      </c>
    </row>
    <row r="74" spans="1:16" ht="42.75" x14ac:dyDescent="0.2">
      <c r="A74" s="296">
        <f t="shared" si="2"/>
        <v>55</v>
      </c>
      <c r="B74" s="196">
        <v>190088</v>
      </c>
      <c r="C74" s="121" t="s">
        <v>65</v>
      </c>
      <c r="D74" s="196" t="s">
        <v>1</v>
      </c>
      <c r="E74" s="297">
        <v>500000</v>
      </c>
      <c r="F74" s="297">
        <v>0</v>
      </c>
      <c r="G74" s="297">
        <v>0</v>
      </c>
      <c r="H74" s="198">
        <v>1</v>
      </c>
      <c r="I74" s="198">
        <v>1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9">
        <v>0</v>
      </c>
    </row>
    <row r="75" spans="1:16" ht="42.75" x14ac:dyDescent="0.2">
      <c r="A75" s="296">
        <f t="shared" si="2"/>
        <v>56</v>
      </c>
      <c r="B75" s="196">
        <v>190113</v>
      </c>
      <c r="C75" s="121" t="s">
        <v>66</v>
      </c>
      <c r="D75" s="196" t="s">
        <v>1</v>
      </c>
      <c r="E75" s="297">
        <v>480000</v>
      </c>
      <c r="F75" s="297">
        <v>480000</v>
      </c>
      <c r="G75" s="297">
        <v>251643.44</v>
      </c>
      <c r="H75" s="198">
        <v>1</v>
      </c>
      <c r="I75" s="198">
        <v>1</v>
      </c>
      <c r="J75" s="198">
        <v>0</v>
      </c>
      <c r="K75" s="198">
        <v>0</v>
      </c>
      <c r="L75" s="198">
        <v>0</v>
      </c>
      <c r="M75" s="198">
        <v>1</v>
      </c>
      <c r="N75" s="198">
        <v>0</v>
      </c>
      <c r="O75" s="198">
        <v>0</v>
      </c>
      <c r="P75" s="199">
        <v>0</v>
      </c>
    </row>
    <row r="76" spans="1:16" ht="28.5" x14ac:dyDescent="0.2">
      <c r="A76" s="296">
        <f t="shared" si="2"/>
        <v>57</v>
      </c>
      <c r="B76" s="196">
        <v>190116</v>
      </c>
      <c r="C76" s="121" t="s">
        <v>67</v>
      </c>
      <c r="D76" s="196" t="s">
        <v>1</v>
      </c>
      <c r="E76" s="297">
        <v>400000</v>
      </c>
      <c r="F76" s="297">
        <v>0</v>
      </c>
      <c r="G76" s="297">
        <v>0</v>
      </c>
      <c r="H76" s="198">
        <v>1</v>
      </c>
      <c r="I76" s="198">
        <v>1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9">
        <v>0</v>
      </c>
    </row>
    <row r="77" spans="1:16" ht="42.75" x14ac:dyDescent="0.2">
      <c r="A77" s="296">
        <f t="shared" si="2"/>
        <v>58</v>
      </c>
      <c r="B77" s="196">
        <v>190117</v>
      </c>
      <c r="C77" s="121" t="s">
        <v>68</v>
      </c>
      <c r="D77" s="196" t="s">
        <v>1</v>
      </c>
      <c r="E77" s="297">
        <v>80000</v>
      </c>
      <c r="F77" s="297">
        <v>80000</v>
      </c>
      <c r="G77" s="297">
        <v>0</v>
      </c>
      <c r="H77" s="198">
        <v>1</v>
      </c>
      <c r="I77" s="198">
        <v>1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9">
        <v>0</v>
      </c>
    </row>
    <row r="78" spans="1:16" ht="71.25" x14ac:dyDescent="0.2">
      <c r="A78" s="296">
        <f t="shared" si="2"/>
        <v>59</v>
      </c>
      <c r="B78" s="196">
        <v>190125</v>
      </c>
      <c r="C78" s="121" t="s">
        <v>69</v>
      </c>
      <c r="D78" s="196" t="s">
        <v>1</v>
      </c>
      <c r="E78" s="297">
        <v>500000</v>
      </c>
      <c r="F78" s="297">
        <v>0</v>
      </c>
      <c r="G78" s="297">
        <v>0</v>
      </c>
      <c r="H78" s="198">
        <v>1</v>
      </c>
      <c r="I78" s="198">
        <v>1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9">
        <v>0</v>
      </c>
    </row>
    <row r="79" spans="1:16" ht="28.5" x14ac:dyDescent="0.2">
      <c r="A79" s="296">
        <f t="shared" si="2"/>
        <v>60</v>
      </c>
      <c r="B79" s="196">
        <v>190126</v>
      </c>
      <c r="C79" s="121" t="s">
        <v>70</v>
      </c>
      <c r="D79" s="196" t="s">
        <v>1</v>
      </c>
      <c r="E79" s="297">
        <v>30000000</v>
      </c>
      <c r="F79" s="297">
        <v>59268975</v>
      </c>
      <c r="G79" s="297">
        <v>57268974.670000002</v>
      </c>
      <c r="H79" s="198">
        <v>8</v>
      </c>
      <c r="I79" s="198">
        <v>8</v>
      </c>
      <c r="J79" s="198">
        <v>0</v>
      </c>
      <c r="K79" s="198">
        <v>0</v>
      </c>
      <c r="L79" s="198">
        <v>0</v>
      </c>
      <c r="M79" s="198">
        <v>5.32</v>
      </c>
      <c r="N79" s="198">
        <v>0.64</v>
      </c>
      <c r="O79" s="198">
        <v>0</v>
      </c>
      <c r="P79" s="199">
        <v>0</v>
      </c>
    </row>
    <row r="80" spans="1:16" ht="15.75" thickBot="1" x14ac:dyDescent="0.3">
      <c r="A80" s="331"/>
      <c r="B80" s="332"/>
      <c r="C80" s="333"/>
      <c r="D80" s="332"/>
      <c r="E80" s="334">
        <f t="shared" ref="E80:O80" si="5">SUM(E60:E79)</f>
        <v>331974763</v>
      </c>
      <c r="F80" s="334">
        <f t="shared" si="5"/>
        <v>260609834</v>
      </c>
      <c r="G80" s="334">
        <f t="shared" si="5"/>
        <v>89560546.939999998</v>
      </c>
      <c r="H80" s="335">
        <f t="shared" si="5"/>
        <v>99.78</v>
      </c>
      <c r="I80" s="335">
        <f t="shared" si="5"/>
        <v>60</v>
      </c>
      <c r="J80" s="335">
        <f t="shared" si="5"/>
        <v>0</v>
      </c>
      <c r="K80" s="335">
        <f t="shared" si="5"/>
        <v>0</v>
      </c>
      <c r="L80" s="335">
        <f t="shared" si="5"/>
        <v>0</v>
      </c>
      <c r="M80" s="335">
        <f t="shared" si="5"/>
        <v>8.0400000000000009</v>
      </c>
      <c r="N80" s="335">
        <f t="shared" si="5"/>
        <v>1.28</v>
      </c>
      <c r="O80" s="335">
        <f t="shared" si="5"/>
        <v>0.46</v>
      </c>
      <c r="P80" s="336">
        <f>SUM(P60:P79)</f>
        <v>0.55999999999999994</v>
      </c>
    </row>
    <row r="81" spans="1:16" ht="15" x14ac:dyDescent="0.25">
      <c r="A81" s="311" t="s">
        <v>71</v>
      </c>
      <c r="E81" s="310"/>
      <c r="F81" s="310"/>
      <c r="G81" s="310"/>
      <c r="H81" s="337"/>
      <c r="I81" s="337"/>
      <c r="N81" s="313"/>
    </row>
    <row r="82" spans="1:16" ht="15.75" thickBot="1" x14ac:dyDescent="0.3">
      <c r="A82" s="311"/>
      <c r="E82" s="310"/>
      <c r="F82" s="310"/>
      <c r="G82" s="310"/>
      <c r="H82" s="337"/>
      <c r="I82" s="337"/>
      <c r="N82" s="313"/>
    </row>
    <row r="83" spans="1:16" ht="43.5" thickBot="1" x14ac:dyDescent="0.25">
      <c r="A83" s="323">
        <v>61</v>
      </c>
      <c r="B83" s="324">
        <v>116535</v>
      </c>
      <c r="C83" s="131" t="s">
        <v>72</v>
      </c>
      <c r="D83" s="324" t="s">
        <v>25</v>
      </c>
      <c r="E83" s="325">
        <v>3200000</v>
      </c>
      <c r="F83" s="325">
        <v>0</v>
      </c>
      <c r="G83" s="325">
        <v>0</v>
      </c>
      <c r="H83" s="326">
        <v>1</v>
      </c>
      <c r="I83" s="326">
        <v>1</v>
      </c>
      <c r="J83" s="326">
        <v>0</v>
      </c>
      <c r="K83" s="326">
        <v>0</v>
      </c>
      <c r="L83" s="326">
        <v>0</v>
      </c>
      <c r="M83" s="326">
        <v>0</v>
      </c>
      <c r="N83" s="326">
        <v>0</v>
      </c>
      <c r="O83" s="326">
        <v>0</v>
      </c>
      <c r="P83" s="327">
        <v>0</v>
      </c>
    </row>
    <row r="84" spans="1:16" s="310" customFormat="1" ht="15.75" thickBot="1" x14ac:dyDescent="0.3">
      <c r="A84" s="303"/>
      <c r="B84" s="304"/>
      <c r="C84" s="305"/>
      <c r="D84" s="304"/>
      <c r="E84" s="328">
        <v>3200000</v>
      </c>
      <c r="F84" s="328">
        <v>0</v>
      </c>
      <c r="G84" s="328">
        <f>+G83</f>
        <v>0</v>
      </c>
      <c r="H84" s="307">
        <v>1</v>
      </c>
      <c r="I84" s="307">
        <v>1</v>
      </c>
      <c r="J84" s="307">
        <v>0</v>
      </c>
      <c r="K84" s="307">
        <v>0</v>
      </c>
      <c r="L84" s="307">
        <v>0</v>
      </c>
      <c r="M84" s="308">
        <v>0</v>
      </c>
      <c r="N84" s="308">
        <v>0</v>
      </c>
      <c r="O84" s="308">
        <v>0</v>
      </c>
      <c r="P84" s="309">
        <v>0</v>
      </c>
    </row>
    <row r="85" spans="1:16" ht="15.75" thickBot="1" x14ac:dyDescent="0.25">
      <c r="A85" s="311" t="s">
        <v>73</v>
      </c>
      <c r="N85" s="313"/>
    </row>
    <row r="86" spans="1:16" ht="29.25" thickBot="1" x14ac:dyDescent="0.25">
      <c r="A86" s="323">
        <v>62</v>
      </c>
      <c r="B86" s="324">
        <v>190127</v>
      </c>
      <c r="C86" s="131" t="s">
        <v>74</v>
      </c>
      <c r="D86" s="324" t="s">
        <v>1</v>
      </c>
      <c r="E86" s="325">
        <v>40000000</v>
      </c>
      <c r="F86" s="325">
        <v>40000000</v>
      </c>
      <c r="G86" s="338">
        <v>0</v>
      </c>
      <c r="H86" s="326">
        <v>0</v>
      </c>
      <c r="I86" s="326">
        <v>0</v>
      </c>
      <c r="J86" s="326">
        <v>0</v>
      </c>
      <c r="K86" s="326">
        <v>0</v>
      </c>
      <c r="L86" s="326">
        <v>0</v>
      </c>
      <c r="M86" s="326">
        <v>0</v>
      </c>
      <c r="N86" s="326">
        <v>0</v>
      </c>
      <c r="O86" s="326">
        <v>0</v>
      </c>
      <c r="P86" s="327">
        <v>0</v>
      </c>
    </row>
    <row r="87" spans="1:16" ht="15.75" thickBot="1" x14ac:dyDescent="0.3">
      <c r="A87" s="319"/>
      <c r="B87" s="320"/>
      <c r="C87" s="321"/>
      <c r="D87" s="320"/>
      <c r="E87" s="328">
        <f>+E86</f>
        <v>40000000</v>
      </c>
      <c r="F87" s="328">
        <f>+F86</f>
        <v>40000000</v>
      </c>
      <c r="G87" s="328">
        <f>+G86</f>
        <v>0</v>
      </c>
      <c r="H87" s="307">
        <v>0</v>
      </c>
      <c r="I87" s="307">
        <v>0</v>
      </c>
      <c r="J87" s="307">
        <v>0</v>
      </c>
      <c r="K87" s="307">
        <v>0</v>
      </c>
      <c r="L87" s="307">
        <v>0</v>
      </c>
      <c r="M87" s="308">
        <v>0</v>
      </c>
      <c r="N87" s="308">
        <v>0</v>
      </c>
      <c r="O87" s="308">
        <v>0</v>
      </c>
      <c r="P87" s="309">
        <v>0</v>
      </c>
    </row>
    <row r="88" spans="1:16" ht="15.75" thickBot="1" x14ac:dyDescent="0.25">
      <c r="A88" s="311" t="s">
        <v>251</v>
      </c>
      <c r="N88" s="313"/>
    </row>
    <row r="89" spans="1:16" ht="57" x14ac:dyDescent="0.2">
      <c r="A89" s="314">
        <v>63</v>
      </c>
      <c r="B89" s="315">
        <v>116528</v>
      </c>
      <c r="C89" s="118" t="s">
        <v>75</v>
      </c>
      <c r="D89" s="315" t="s">
        <v>1</v>
      </c>
      <c r="E89" s="316">
        <v>50000000</v>
      </c>
      <c r="F89" s="316">
        <v>28500000</v>
      </c>
      <c r="G89" s="316">
        <v>0</v>
      </c>
      <c r="H89" s="317">
        <v>7</v>
      </c>
      <c r="I89" s="317">
        <v>7</v>
      </c>
      <c r="J89" s="317">
        <v>0</v>
      </c>
      <c r="K89" s="317">
        <v>0</v>
      </c>
      <c r="L89" s="317">
        <v>0</v>
      </c>
      <c r="M89" s="317">
        <v>0</v>
      </c>
      <c r="N89" s="317">
        <v>0</v>
      </c>
      <c r="O89" s="317">
        <v>0</v>
      </c>
      <c r="P89" s="318">
        <v>0</v>
      </c>
    </row>
    <row r="90" spans="1:16" ht="42.75" x14ac:dyDescent="0.2">
      <c r="A90" s="296">
        <v>64</v>
      </c>
      <c r="B90" s="196">
        <v>132258</v>
      </c>
      <c r="C90" s="121" t="s">
        <v>76</v>
      </c>
      <c r="D90" s="196" t="s">
        <v>1</v>
      </c>
      <c r="E90" s="297">
        <v>30000000</v>
      </c>
      <c r="F90" s="297">
        <v>19634000</v>
      </c>
      <c r="G90" s="297">
        <v>1159566.8999999999</v>
      </c>
      <c r="H90" s="198">
        <v>23</v>
      </c>
      <c r="I90" s="198">
        <v>23</v>
      </c>
      <c r="J90" s="198">
        <v>0</v>
      </c>
      <c r="K90" s="198">
        <v>0</v>
      </c>
      <c r="L90" s="198">
        <v>0</v>
      </c>
      <c r="M90" s="198">
        <v>0</v>
      </c>
      <c r="N90" s="198">
        <v>0.35</v>
      </c>
      <c r="O90" s="198">
        <v>0</v>
      </c>
      <c r="P90" s="199">
        <v>0</v>
      </c>
    </row>
    <row r="91" spans="1:16" ht="42.75" x14ac:dyDescent="0.2">
      <c r="A91" s="296">
        <v>65</v>
      </c>
      <c r="B91" s="196">
        <v>173534</v>
      </c>
      <c r="C91" s="121" t="s">
        <v>77</v>
      </c>
      <c r="D91" s="196" t="s">
        <v>1</v>
      </c>
      <c r="E91" s="297">
        <v>40000000</v>
      </c>
      <c r="F91" s="297">
        <v>0</v>
      </c>
      <c r="G91" s="297">
        <v>0</v>
      </c>
      <c r="H91" s="198">
        <v>8</v>
      </c>
      <c r="I91" s="198">
        <v>8</v>
      </c>
      <c r="J91" s="198">
        <v>0</v>
      </c>
      <c r="K91" s="198">
        <v>0</v>
      </c>
      <c r="L91" s="198">
        <v>0</v>
      </c>
      <c r="M91" s="198">
        <v>0</v>
      </c>
      <c r="N91" s="198">
        <v>0</v>
      </c>
      <c r="O91" s="198">
        <v>0</v>
      </c>
      <c r="P91" s="199">
        <v>0</v>
      </c>
    </row>
    <row r="92" spans="1:16" ht="42.75" x14ac:dyDescent="0.2">
      <c r="A92" s="296">
        <v>66</v>
      </c>
      <c r="B92" s="196">
        <v>189444</v>
      </c>
      <c r="C92" s="121" t="s">
        <v>78</v>
      </c>
      <c r="D92" s="196" t="s">
        <v>1</v>
      </c>
      <c r="E92" s="297">
        <v>18300000</v>
      </c>
      <c r="F92" s="297">
        <v>23938416</v>
      </c>
      <c r="G92" s="297">
        <v>21901402</v>
      </c>
      <c r="H92" s="198">
        <v>5</v>
      </c>
      <c r="I92" s="198">
        <v>5</v>
      </c>
      <c r="J92" s="198">
        <v>0</v>
      </c>
      <c r="K92" s="198">
        <v>0</v>
      </c>
      <c r="L92" s="198">
        <v>1.45</v>
      </c>
      <c r="M92" s="198">
        <v>1.36</v>
      </c>
      <c r="N92" s="198">
        <v>0.56999999999999995</v>
      </c>
      <c r="O92" s="198">
        <v>0</v>
      </c>
      <c r="P92" s="199">
        <v>0.28000000000000003</v>
      </c>
    </row>
    <row r="93" spans="1:16" ht="42.75" x14ac:dyDescent="0.2">
      <c r="A93" s="296">
        <v>67</v>
      </c>
      <c r="B93" s="196">
        <v>190099</v>
      </c>
      <c r="C93" s="121" t="s">
        <v>79</v>
      </c>
      <c r="D93" s="196" t="s">
        <v>1</v>
      </c>
      <c r="E93" s="297">
        <v>384000</v>
      </c>
      <c r="F93" s="297">
        <v>384000</v>
      </c>
      <c r="G93" s="297">
        <v>0</v>
      </c>
      <c r="H93" s="198">
        <v>1</v>
      </c>
      <c r="I93" s="198">
        <v>1</v>
      </c>
      <c r="J93" s="198">
        <v>0</v>
      </c>
      <c r="K93" s="198">
        <v>0</v>
      </c>
      <c r="L93" s="198">
        <v>0</v>
      </c>
      <c r="M93" s="198">
        <v>0</v>
      </c>
      <c r="N93" s="198">
        <v>0</v>
      </c>
      <c r="O93" s="198">
        <v>0</v>
      </c>
      <c r="P93" s="199">
        <v>0</v>
      </c>
    </row>
    <row r="94" spans="1:16" ht="42.75" x14ac:dyDescent="0.2">
      <c r="A94" s="296">
        <v>68</v>
      </c>
      <c r="B94" s="196">
        <v>190104</v>
      </c>
      <c r="C94" s="121" t="s">
        <v>80</v>
      </c>
      <c r="D94" s="196" t="s">
        <v>1</v>
      </c>
      <c r="E94" s="297">
        <v>500000</v>
      </c>
      <c r="F94" s="297">
        <v>0</v>
      </c>
      <c r="G94" s="297">
        <v>0</v>
      </c>
      <c r="H94" s="198">
        <v>1</v>
      </c>
      <c r="I94" s="198">
        <v>1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9">
        <v>0</v>
      </c>
    </row>
    <row r="95" spans="1:16" ht="42.75" x14ac:dyDescent="0.2">
      <c r="A95" s="296">
        <v>69</v>
      </c>
      <c r="B95" s="196">
        <v>190119</v>
      </c>
      <c r="C95" s="121" t="s">
        <v>81</v>
      </c>
      <c r="D95" s="196" t="s">
        <v>1</v>
      </c>
      <c r="E95" s="297">
        <v>15240000</v>
      </c>
      <c r="F95" s="297">
        <v>0</v>
      </c>
      <c r="G95" s="297">
        <v>0</v>
      </c>
      <c r="H95" s="198">
        <v>4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9">
        <v>0</v>
      </c>
    </row>
    <row r="96" spans="1:16" ht="28.5" x14ac:dyDescent="0.2">
      <c r="A96" s="296">
        <v>70</v>
      </c>
      <c r="B96" s="196">
        <v>190120</v>
      </c>
      <c r="C96" s="121" t="s">
        <v>82</v>
      </c>
      <c r="D96" s="196" t="s">
        <v>1</v>
      </c>
      <c r="E96" s="297">
        <v>1792000</v>
      </c>
      <c r="F96" s="297">
        <v>1000000</v>
      </c>
      <c r="G96" s="297">
        <v>999999.99</v>
      </c>
      <c r="H96" s="198">
        <v>1</v>
      </c>
      <c r="I96" s="198">
        <v>0</v>
      </c>
      <c r="J96" s="198">
        <v>0</v>
      </c>
      <c r="K96" s="198">
        <v>0</v>
      </c>
      <c r="L96" s="198">
        <v>0.9</v>
      </c>
      <c r="M96" s="198">
        <v>0</v>
      </c>
      <c r="N96" s="198">
        <v>0</v>
      </c>
      <c r="O96" s="198">
        <v>0</v>
      </c>
      <c r="P96" s="199">
        <v>0</v>
      </c>
    </row>
    <row r="97" spans="1:16" ht="57" x14ac:dyDescent="0.2">
      <c r="A97" s="296">
        <v>71</v>
      </c>
      <c r="B97" s="196">
        <v>208896</v>
      </c>
      <c r="C97" s="121" t="s">
        <v>83</v>
      </c>
      <c r="D97" s="196" t="s">
        <v>1</v>
      </c>
      <c r="E97" s="297">
        <v>0</v>
      </c>
      <c r="F97" s="297">
        <v>11480000</v>
      </c>
      <c r="G97" s="297">
        <v>10978535</v>
      </c>
      <c r="H97" s="198">
        <v>3.73</v>
      </c>
      <c r="I97" s="198">
        <v>3.73</v>
      </c>
      <c r="J97" s="198">
        <v>0</v>
      </c>
      <c r="K97" s="198">
        <v>0</v>
      </c>
      <c r="L97" s="198">
        <v>0</v>
      </c>
      <c r="M97" s="198">
        <v>0.82</v>
      </c>
      <c r="N97" s="198">
        <v>1.33</v>
      </c>
      <c r="O97" s="198">
        <v>0.62</v>
      </c>
      <c r="P97" s="199">
        <v>0.01</v>
      </c>
    </row>
    <row r="98" spans="1:16" ht="43.5" thickBot="1" x14ac:dyDescent="0.25">
      <c r="A98" s="298">
        <v>72</v>
      </c>
      <c r="B98" s="299">
        <v>211931</v>
      </c>
      <c r="C98" s="124" t="s">
        <v>402</v>
      </c>
      <c r="D98" s="299" t="s">
        <v>1</v>
      </c>
      <c r="E98" s="300">
        <v>0</v>
      </c>
      <c r="F98" s="300">
        <v>1500000</v>
      </c>
      <c r="G98" s="300">
        <v>0</v>
      </c>
      <c r="H98" s="301">
        <v>0</v>
      </c>
      <c r="I98" s="301">
        <v>0</v>
      </c>
      <c r="J98" s="301">
        <v>0</v>
      </c>
      <c r="K98" s="301">
        <v>0</v>
      </c>
      <c r="L98" s="301">
        <v>0</v>
      </c>
      <c r="M98" s="301">
        <v>0</v>
      </c>
      <c r="N98" s="301">
        <v>0</v>
      </c>
      <c r="O98" s="301">
        <v>0</v>
      </c>
      <c r="P98" s="302">
        <v>0</v>
      </c>
    </row>
    <row r="99" spans="1:16" ht="15.75" thickBot="1" x14ac:dyDescent="0.3">
      <c r="A99" s="319"/>
      <c r="B99" s="320"/>
      <c r="C99" s="321"/>
      <c r="D99" s="320"/>
      <c r="E99" s="306">
        <f t="shared" ref="E99:P99" si="6">SUM(E89:E98)</f>
        <v>156216000</v>
      </c>
      <c r="F99" s="306">
        <f t="shared" si="6"/>
        <v>86436416</v>
      </c>
      <c r="G99" s="306">
        <f t="shared" si="6"/>
        <v>35039503.890000001</v>
      </c>
      <c r="H99" s="307">
        <f t="shared" si="6"/>
        <v>53.73</v>
      </c>
      <c r="I99" s="307">
        <f t="shared" si="6"/>
        <v>48.73</v>
      </c>
      <c r="J99" s="307">
        <f t="shared" si="6"/>
        <v>0</v>
      </c>
      <c r="K99" s="307">
        <f t="shared" si="6"/>
        <v>0</v>
      </c>
      <c r="L99" s="307">
        <f t="shared" si="6"/>
        <v>2.35</v>
      </c>
      <c r="M99" s="307">
        <f t="shared" si="6"/>
        <v>2.1800000000000002</v>
      </c>
      <c r="N99" s="307">
        <f t="shared" si="6"/>
        <v>2.25</v>
      </c>
      <c r="O99" s="307">
        <f t="shared" si="6"/>
        <v>0.62</v>
      </c>
      <c r="P99" s="309">
        <f t="shared" si="6"/>
        <v>0.29000000000000004</v>
      </c>
    </row>
    <row r="100" spans="1:16" ht="15.75" thickBot="1" x14ac:dyDescent="0.25">
      <c r="A100" s="311" t="s">
        <v>84</v>
      </c>
      <c r="N100" s="339"/>
      <c r="O100" s="340"/>
    </row>
    <row r="101" spans="1:16" ht="71.25" x14ac:dyDescent="0.2">
      <c r="A101" s="314">
        <v>73</v>
      </c>
      <c r="B101" s="315">
        <v>14834</v>
      </c>
      <c r="C101" s="118" t="s">
        <v>85</v>
      </c>
      <c r="D101" s="315" t="s">
        <v>1</v>
      </c>
      <c r="E101" s="316">
        <v>40000000</v>
      </c>
      <c r="F101" s="316">
        <v>0</v>
      </c>
      <c r="G101" s="316">
        <v>0</v>
      </c>
      <c r="H101" s="317">
        <v>5</v>
      </c>
      <c r="I101" s="317">
        <v>5</v>
      </c>
      <c r="J101" s="317">
        <v>0</v>
      </c>
      <c r="K101" s="317">
        <v>0</v>
      </c>
      <c r="L101" s="317">
        <v>0</v>
      </c>
      <c r="M101" s="317">
        <v>0</v>
      </c>
      <c r="N101" s="317">
        <v>0</v>
      </c>
      <c r="O101" s="317">
        <v>0</v>
      </c>
      <c r="P101" s="318">
        <v>0</v>
      </c>
    </row>
    <row r="102" spans="1:16" ht="42.75" x14ac:dyDescent="0.2">
      <c r="A102" s="296">
        <f>A101+1</f>
        <v>74</v>
      </c>
      <c r="B102" s="196">
        <v>189454</v>
      </c>
      <c r="C102" s="121" t="s">
        <v>86</v>
      </c>
      <c r="D102" s="196" t="s">
        <v>1</v>
      </c>
      <c r="E102" s="297">
        <v>0</v>
      </c>
      <c r="F102" s="297">
        <v>15100000</v>
      </c>
      <c r="G102" s="297">
        <v>4932418.42</v>
      </c>
      <c r="H102" s="198">
        <v>7.59</v>
      </c>
      <c r="I102" s="198">
        <v>7.59</v>
      </c>
      <c r="J102" s="198">
        <v>0</v>
      </c>
      <c r="K102" s="198">
        <v>0</v>
      </c>
      <c r="L102" s="198">
        <v>0</v>
      </c>
      <c r="M102" s="198">
        <v>0.61</v>
      </c>
      <c r="N102" s="198">
        <v>0.52</v>
      </c>
      <c r="O102" s="198">
        <v>0.93</v>
      </c>
      <c r="P102" s="199">
        <v>0.03</v>
      </c>
    </row>
    <row r="103" spans="1:16" ht="42.75" x14ac:dyDescent="0.2">
      <c r="A103" s="296">
        <f t="shared" ref="A103:A116" si="7">A102+1</f>
        <v>75</v>
      </c>
      <c r="B103" s="196">
        <v>207390</v>
      </c>
      <c r="C103" s="121" t="s">
        <v>87</v>
      </c>
      <c r="D103" s="196" t="s">
        <v>1</v>
      </c>
      <c r="E103" s="297">
        <v>0</v>
      </c>
      <c r="F103" s="297">
        <v>16291935</v>
      </c>
      <c r="G103" s="297">
        <v>10080780.859999999</v>
      </c>
      <c r="H103" s="198">
        <v>4.5999999999999996</v>
      </c>
      <c r="I103" s="198">
        <v>4.5999999999999996</v>
      </c>
      <c r="J103" s="198">
        <v>0</v>
      </c>
      <c r="K103" s="198">
        <v>0</v>
      </c>
      <c r="L103" s="198">
        <v>0</v>
      </c>
      <c r="M103" s="198">
        <v>4.72</v>
      </c>
      <c r="N103" s="198">
        <v>0</v>
      </c>
      <c r="O103" s="198">
        <v>0</v>
      </c>
      <c r="P103" s="199">
        <v>0.05</v>
      </c>
    </row>
    <row r="104" spans="1:16" ht="42.75" x14ac:dyDescent="0.2">
      <c r="A104" s="296">
        <f t="shared" si="7"/>
        <v>76</v>
      </c>
      <c r="B104" s="196">
        <v>207433</v>
      </c>
      <c r="C104" s="121" t="s">
        <v>252</v>
      </c>
      <c r="D104" s="196" t="s">
        <v>1</v>
      </c>
      <c r="E104" s="297">
        <v>0</v>
      </c>
      <c r="F104" s="297">
        <v>21261365</v>
      </c>
      <c r="G104" s="297">
        <v>17626014</v>
      </c>
      <c r="H104" s="198" t="s">
        <v>253</v>
      </c>
      <c r="I104" s="198">
        <v>0</v>
      </c>
      <c r="J104" s="198">
        <v>0</v>
      </c>
      <c r="K104" s="198">
        <v>0</v>
      </c>
      <c r="L104" s="198">
        <v>0</v>
      </c>
      <c r="M104" s="198">
        <v>4.99</v>
      </c>
      <c r="N104" s="198">
        <v>0</v>
      </c>
      <c r="O104" s="198">
        <v>0.02</v>
      </c>
      <c r="P104" s="199">
        <v>0</v>
      </c>
    </row>
    <row r="105" spans="1:16" ht="71.25" x14ac:dyDescent="0.2">
      <c r="A105" s="296">
        <f t="shared" si="7"/>
        <v>77</v>
      </c>
      <c r="B105" s="196">
        <v>207591</v>
      </c>
      <c r="C105" s="121" t="s">
        <v>88</v>
      </c>
      <c r="D105" s="196" t="s">
        <v>1</v>
      </c>
      <c r="E105" s="297">
        <v>0</v>
      </c>
      <c r="F105" s="297">
        <v>3100000</v>
      </c>
      <c r="G105" s="297">
        <v>188765.9</v>
      </c>
      <c r="H105" s="198">
        <v>8.4</v>
      </c>
      <c r="I105" s="198">
        <v>8.4</v>
      </c>
      <c r="J105" s="198">
        <v>0</v>
      </c>
      <c r="K105" s="198">
        <v>0</v>
      </c>
      <c r="L105" s="198">
        <v>0</v>
      </c>
      <c r="M105" s="198">
        <v>0.05</v>
      </c>
      <c r="N105" s="198">
        <v>0</v>
      </c>
      <c r="O105" s="198">
        <v>0</v>
      </c>
      <c r="P105" s="199">
        <v>0.05</v>
      </c>
    </row>
    <row r="106" spans="1:16" ht="42.75" x14ac:dyDescent="0.2">
      <c r="A106" s="296">
        <f t="shared" si="7"/>
        <v>78</v>
      </c>
      <c r="B106" s="196">
        <v>209018</v>
      </c>
      <c r="C106" s="121" t="s">
        <v>254</v>
      </c>
      <c r="D106" s="196" t="s">
        <v>1</v>
      </c>
      <c r="E106" s="297">
        <v>0</v>
      </c>
      <c r="F106" s="297">
        <v>25500000</v>
      </c>
      <c r="G106" s="297">
        <v>11855529.17</v>
      </c>
      <c r="H106" s="198">
        <v>10</v>
      </c>
      <c r="I106" s="198">
        <v>10</v>
      </c>
      <c r="J106" s="198">
        <v>0</v>
      </c>
      <c r="K106" s="198">
        <v>0</v>
      </c>
      <c r="L106" s="198">
        <v>0</v>
      </c>
      <c r="M106" s="198">
        <v>0.16</v>
      </c>
      <c r="N106" s="198">
        <v>0.14000000000000001</v>
      </c>
      <c r="O106" s="198">
        <v>2.75</v>
      </c>
      <c r="P106" s="199">
        <v>0</v>
      </c>
    </row>
    <row r="107" spans="1:16" ht="42.75" x14ac:dyDescent="0.2">
      <c r="A107" s="296">
        <f t="shared" si="7"/>
        <v>79</v>
      </c>
      <c r="B107" s="196">
        <v>209049</v>
      </c>
      <c r="C107" s="121" t="s">
        <v>255</v>
      </c>
      <c r="D107" s="196" t="s">
        <v>1</v>
      </c>
      <c r="E107" s="297">
        <v>0</v>
      </c>
      <c r="F107" s="297">
        <v>15400000</v>
      </c>
      <c r="G107" s="297">
        <v>8948565.4399999995</v>
      </c>
      <c r="H107" s="198">
        <v>8</v>
      </c>
      <c r="I107" s="198">
        <v>8</v>
      </c>
      <c r="J107" s="198">
        <v>0</v>
      </c>
      <c r="K107" s="198">
        <v>0</v>
      </c>
      <c r="L107" s="198">
        <v>0</v>
      </c>
      <c r="M107" s="198">
        <v>0.52</v>
      </c>
      <c r="N107" s="198">
        <v>0</v>
      </c>
      <c r="O107" s="198">
        <v>0.67</v>
      </c>
      <c r="P107" s="199">
        <v>1.34</v>
      </c>
    </row>
    <row r="108" spans="1:16" ht="57" x14ac:dyDescent="0.2">
      <c r="A108" s="296">
        <f t="shared" si="7"/>
        <v>80</v>
      </c>
      <c r="B108" s="196">
        <v>209054</v>
      </c>
      <c r="C108" s="121" t="s">
        <v>256</v>
      </c>
      <c r="D108" s="196" t="s">
        <v>1</v>
      </c>
      <c r="E108" s="297">
        <v>0</v>
      </c>
      <c r="F108" s="297">
        <v>4000000</v>
      </c>
      <c r="G108" s="297">
        <v>533340</v>
      </c>
      <c r="H108" s="198">
        <v>9</v>
      </c>
      <c r="I108" s="198">
        <v>9</v>
      </c>
      <c r="J108" s="198">
        <v>0</v>
      </c>
      <c r="K108" s="198">
        <v>0</v>
      </c>
      <c r="L108" s="198">
        <v>0</v>
      </c>
      <c r="M108" s="198">
        <v>0.2</v>
      </c>
      <c r="N108" s="198">
        <v>7.0000000000000007E-2</v>
      </c>
      <c r="O108" s="198">
        <v>0.09</v>
      </c>
      <c r="P108" s="199">
        <v>0.04</v>
      </c>
    </row>
    <row r="109" spans="1:16" ht="42.75" x14ac:dyDescent="0.2">
      <c r="A109" s="296">
        <f t="shared" si="7"/>
        <v>81</v>
      </c>
      <c r="B109" s="196">
        <v>209055</v>
      </c>
      <c r="C109" s="121" t="s">
        <v>257</v>
      </c>
      <c r="D109" s="196" t="s">
        <v>1</v>
      </c>
      <c r="E109" s="297">
        <v>0</v>
      </c>
      <c r="F109" s="297">
        <v>29500000</v>
      </c>
      <c r="G109" s="297">
        <v>21404746.48</v>
      </c>
      <c r="H109" s="198">
        <v>10</v>
      </c>
      <c r="I109" s="198">
        <v>10</v>
      </c>
      <c r="J109" s="198">
        <v>0</v>
      </c>
      <c r="K109" s="198">
        <v>0</v>
      </c>
      <c r="L109" s="198">
        <v>0</v>
      </c>
      <c r="M109" s="198">
        <v>7.91</v>
      </c>
      <c r="N109" s="198">
        <v>0.1</v>
      </c>
      <c r="O109" s="198">
        <v>2</v>
      </c>
      <c r="P109" s="199">
        <v>0</v>
      </c>
    </row>
    <row r="110" spans="1:16" ht="57" x14ac:dyDescent="0.2">
      <c r="A110" s="296">
        <f t="shared" si="7"/>
        <v>82</v>
      </c>
      <c r="B110" s="196">
        <v>208027</v>
      </c>
      <c r="C110" s="121" t="s">
        <v>89</v>
      </c>
      <c r="D110" s="196" t="s">
        <v>1</v>
      </c>
      <c r="E110" s="297">
        <v>0</v>
      </c>
      <c r="F110" s="297">
        <v>14100000</v>
      </c>
      <c r="G110" s="297">
        <v>727091.76</v>
      </c>
      <c r="H110" s="198">
        <v>17.57</v>
      </c>
      <c r="I110" s="198">
        <v>11.8</v>
      </c>
      <c r="J110" s="198">
        <v>0</v>
      </c>
      <c r="K110" s="198">
        <v>0</v>
      </c>
      <c r="L110" s="198">
        <v>0</v>
      </c>
      <c r="M110" s="198">
        <v>0</v>
      </c>
      <c r="N110" s="198">
        <v>0</v>
      </c>
      <c r="O110" s="198">
        <v>0.48</v>
      </c>
      <c r="P110" s="199">
        <v>0.27</v>
      </c>
    </row>
    <row r="111" spans="1:16" ht="42.75" x14ac:dyDescent="0.2">
      <c r="A111" s="296">
        <f t="shared" si="7"/>
        <v>83</v>
      </c>
      <c r="B111" s="196">
        <v>209056</v>
      </c>
      <c r="C111" s="121" t="s">
        <v>258</v>
      </c>
      <c r="D111" s="196" t="s">
        <v>1</v>
      </c>
      <c r="E111" s="297">
        <v>0</v>
      </c>
      <c r="F111" s="297">
        <v>30100000</v>
      </c>
      <c r="G111" s="297">
        <v>6646862.1799999997</v>
      </c>
      <c r="H111" s="198">
        <v>12</v>
      </c>
      <c r="I111" s="198">
        <v>12</v>
      </c>
      <c r="J111" s="198">
        <v>0</v>
      </c>
      <c r="K111" s="198">
        <v>0</v>
      </c>
      <c r="L111" s="198">
        <v>0</v>
      </c>
      <c r="M111" s="198">
        <v>0.21</v>
      </c>
      <c r="N111" s="198">
        <v>0.78</v>
      </c>
      <c r="O111" s="198">
        <v>0.12</v>
      </c>
      <c r="P111" s="199">
        <v>0.26</v>
      </c>
    </row>
    <row r="112" spans="1:16" ht="42.75" x14ac:dyDescent="0.2">
      <c r="A112" s="296">
        <f t="shared" si="7"/>
        <v>84</v>
      </c>
      <c r="B112" s="196">
        <v>209061</v>
      </c>
      <c r="C112" s="121" t="s">
        <v>370</v>
      </c>
      <c r="D112" s="196" t="s">
        <v>1</v>
      </c>
      <c r="E112" s="297">
        <v>0</v>
      </c>
      <c r="F112" s="297">
        <v>2500000</v>
      </c>
      <c r="G112" s="297">
        <v>0</v>
      </c>
      <c r="H112" s="198">
        <v>6</v>
      </c>
      <c r="I112" s="198">
        <v>6</v>
      </c>
      <c r="J112" s="198">
        <v>0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9">
        <v>0</v>
      </c>
    </row>
    <row r="113" spans="1:16" ht="57" x14ac:dyDescent="0.2">
      <c r="A113" s="296">
        <f t="shared" si="7"/>
        <v>85</v>
      </c>
      <c r="B113" s="196">
        <v>208027</v>
      </c>
      <c r="C113" s="121" t="s">
        <v>89</v>
      </c>
      <c r="D113" s="196" t="s">
        <v>1</v>
      </c>
      <c r="E113" s="297">
        <v>0</v>
      </c>
      <c r="F113" s="297">
        <v>0</v>
      </c>
      <c r="G113" s="297">
        <v>0</v>
      </c>
      <c r="H113" s="198">
        <v>11.8</v>
      </c>
      <c r="I113" s="198">
        <v>11.8</v>
      </c>
      <c r="J113" s="198">
        <v>0</v>
      </c>
      <c r="K113" s="198">
        <v>0</v>
      </c>
      <c r="L113" s="198">
        <v>0</v>
      </c>
      <c r="M113" s="198">
        <v>0</v>
      </c>
      <c r="N113" s="198">
        <v>0</v>
      </c>
      <c r="O113" s="198">
        <v>0</v>
      </c>
      <c r="P113" s="199">
        <v>0</v>
      </c>
    </row>
    <row r="114" spans="1:16" ht="57" x14ac:dyDescent="0.2">
      <c r="A114" s="296">
        <f t="shared" si="7"/>
        <v>86</v>
      </c>
      <c r="B114" s="196">
        <v>208201</v>
      </c>
      <c r="C114" s="121" t="s">
        <v>90</v>
      </c>
      <c r="D114" s="196" t="s">
        <v>1</v>
      </c>
      <c r="E114" s="297">
        <v>0</v>
      </c>
      <c r="F114" s="297">
        <v>17003120</v>
      </c>
      <c r="G114" s="297">
        <v>8814956.3900000006</v>
      </c>
      <c r="H114" s="198">
        <v>5.3</v>
      </c>
      <c r="I114" s="198">
        <v>5.3</v>
      </c>
      <c r="J114" s="198">
        <v>0</v>
      </c>
      <c r="K114" s="198">
        <v>0</v>
      </c>
      <c r="L114" s="198">
        <v>0</v>
      </c>
      <c r="M114" s="198">
        <v>2.8</v>
      </c>
      <c r="N114" s="198">
        <v>0.78</v>
      </c>
      <c r="O114" s="198">
        <v>0</v>
      </c>
      <c r="P114" s="199">
        <v>0</v>
      </c>
    </row>
    <row r="115" spans="1:16" ht="57" x14ac:dyDescent="0.2">
      <c r="A115" s="296">
        <f t="shared" si="7"/>
        <v>87</v>
      </c>
      <c r="B115" s="196">
        <v>208417</v>
      </c>
      <c r="C115" s="121" t="s">
        <v>369</v>
      </c>
      <c r="D115" s="196" t="s">
        <v>1</v>
      </c>
      <c r="E115" s="297">
        <v>0</v>
      </c>
      <c r="F115" s="297">
        <v>5500000</v>
      </c>
      <c r="G115" s="297">
        <v>2723843.29</v>
      </c>
      <c r="H115" s="198">
        <v>5.5</v>
      </c>
      <c r="I115" s="198">
        <v>2.75</v>
      </c>
      <c r="J115" s="198">
        <v>0</v>
      </c>
      <c r="K115" s="198">
        <v>0</v>
      </c>
      <c r="L115" s="198">
        <v>0</v>
      </c>
      <c r="M115" s="198">
        <v>0</v>
      </c>
      <c r="N115" s="198">
        <v>0</v>
      </c>
      <c r="O115" s="198">
        <v>0</v>
      </c>
      <c r="P115" s="199">
        <v>0.98</v>
      </c>
    </row>
    <row r="116" spans="1:16" ht="42.75" x14ac:dyDescent="0.2">
      <c r="A116" s="296">
        <f t="shared" si="7"/>
        <v>88</v>
      </c>
      <c r="B116" s="196">
        <v>208879</v>
      </c>
      <c r="C116" s="121" t="s">
        <v>273</v>
      </c>
      <c r="D116" s="196" t="s">
        <v>1</v>
      </c>
      <c r="E116" s="297">
        <v>0</v>
      </c>
      <c r="F116" s="297">
        <v>5506588</v>
      </c>
      <c r="G116" s="297">
        <v>4849137.9000000004</v>
      </c>
      <c r="H116" s="198">
        <v>14</v>
      </c>
      <c r="I116" s="198">
        <v>8.17</v>
      </c>
      <c r="J116" s="198">
        <v>0</v>
      </c>
      <c r="K116" s="198">
        <v>0</v>
      </c>
      <c r="L116" s="198">
        <v>0</v>
      </c>
      <c r="M116" s="198">
        <v>0</v>
      </c>
      <c r="N116" s="198">
        <v>0.02</v>
      </c>
      <c r="O116" s="198">
        <v>0</v>
      </c>
      <c r="P116" s="199">
        <v>0</v>
      </c>
    </row>
    <row r="117" spans="1:16" ht="42.75" x14ac:dyDescent="0.2">
      <c r="A117" s="296">
        <v>89</v>
      </c>
      <c r="B117" s="196">
        <v>208880</v>
      </c>
      <c r="C117" s="121" t="s">
        <v>403</v>
      </c>
      <c r="D117" s="196" t="s">
        <v>1</v>
      </c>
      <c r="E117" s="297">
        <v>0</v>
      </c>
      <c r="F117" s="297">
        <v>3000000</v>
      </c>
      <c r="G117" s="297">
        <v>0</v>
      </c>
      <c r="H117" s="198">
        <v>0</v>
      </c>
      <c r="I117" s="198">
        <v>0</v>
      </c>
      <c r="J117" s="198">
        <v>0</v>
      </c>
      <c r="K117" s="198">
        <v>0</v>
      </c>
      <c r="L117" s="198">
        <v>0</v>
      </c>
      <c r="M117" s="198">
        <v>0</v>
      </c>
      <c r="N117" s="198">
        <v>0</v>
      </c>
      <c r="O117" s="198">
        <v>0</v>
      </c>
      <c r="P117" s="199">
        <v>0</v>
      </c>
    </row>
    <row r="118" spans="1:16" ht="43.5" thickBot="1" x14ac:dyDescent="0.25">
      <c r="A118" s="298">
        <v>90</v>
      </c>
      <c r="B118" s="299">
        <v>209014</v>
      </c>
      <c r="C118" s="124" t="s">
        <v>404</v>
      </c>
      <c r="D118" s="299" t="s">
        <v>1</v>
      </c>
      <c r="E118" s="300">
        <v>0</v>
      </c>
      <c r="F118" s="300">
        <v>2400000</v>
      </c>
      <c r="G118" s="300">
        <v>0</v>
      </c>
      <c r="H118" s="301">
        <v>0</v>
      </c>
      <c r="I118" s="301">
        <v>0</v>
      </c>
      <c r="J118" s="301">
        <v>0</v>
      </c>
      <c r="K118" s="301">
        <v>0</v>
      </c>
      <c r="L118" s="301">
        <v>0</v>
      </c>
      <c r="M118" s="301">
        <v>0</v>
      </c>
      <c r="N118" s="301">
        <v>0</v>
      </c>
      <c r="O118" s="301">
        <v>0</v>
      </c>
      <c r="P118" s="302">
        <v>0.65</v>
      </c>
    </row>
    <row r="119" spans="1:16" ht="15.75" thickBot="1" x14ac:dyDescent="0.3">
      <c r="A119" s="319"/>
      <c r="B119" s="320"/>
      <c r="C119" s="321"/>
      <c r="D119" s="320"/>
      <c r="E119" s="306">
        <f t="shared" ref="E119:P119" si="8">SUM(E101:E118)</f>
        <v>40000000</v>
      </c>
      <c r="F119" s="306">
        <f t="shared" si="8"/>
        <v>210263008</v>
      </c>
      <c r="G119" s="306">
        <f t="shared" si="8"/>
        <v>99332051.790000021</v>
      </c>
      <c r="H119" s="307">
        <f t="shared" si="8"/>
        <v>134.76</v>
      </c>
      <c r="I119" s="307">
        <f t="shared" si="8"/>
        <v>120.41</v>
      </c>
      <c r="J119" s="307">
        <f t="shared" si="8"/>
        <v>0</v>
      </c>
      <c r="K119" s="307">
        <f t="shared" si="8"/>
        <v>0</v>
      </c>
      <c r="L119" s="307">
        <f t="shared" si="8"/>
        <v>0</v>
      </c>
      <c r="M119" s="307">
        <f t="shared" si="8"/>
        <v>22.17</v>
      </c>
      <c r="N119" s="307">
        <f t="shared" si="8"/>
        <v>2.4099999999999997</v>
      </c>
      <c r="O119" s="307">
        <f t="shared" si="8"/>
        <v>7.06</v>
      </c>
      <c r="P119" s="309">
        <f t="shared" si="8"/>
        <v>3.67</v>
      </c>
    </row>
    <row r="120" spans="1:16" ht="15.75" thickBot="1" x14ac:dyDescent="0.25">
      <c r="A120" s="311" t="s">
        <v>91</v>
      </c>
      <c r="N120" s="313"/>
    </row>
    <row r="121" spans="1:16" ht="57" x14ac:dyDescent="0.2">
      <c r="A121" s="314">
        <v>91</v>
      </c>
      <c r="B121" s="315">
        <v>18433</v>
      </c>
      <c r="C121" s="118" t="s">
        <v>92</v>
      </c>
      <c r="D121" s="315" t="s">
        <v>1</v>
      </c>
      <c r="E121" s="316">
        <v>5000000</v>
      </c>
      <c r="F121" s="316">
        <v>0</v>
      </c>
      <c r="G121" s="316">
        <v>0</v>
      </c>
      <c r="H121" s="317">
        <v>4</v>
      </c>
      <c r="I121" s="317">
        <v>4</v>
      </c>
      <c r="J121" s="317">
        <v>0</v>
      </c>
      <c r="K121" s="317">
        <v>0</v>
      </c>
      <c r="L121" s="317">
        <v>0</v>
      </c>
      <c r="M121" s="317">
        <v>0</v>
      </c>
      <c r="N121" s="317">
        <v>0</v>
      </c>
      <c r="O121" s="317">
        <v>0</v>
      </c>
      <c r="P121" s="318">
        <v>0</v>
      </c>
    </row>
    <row r="122" spans="1:16" ht="71.25" x14ac:dyDescent="0.2">
      <c r="A122" s="296">
        <f t="shared" ref="A122:A147" si="9">A121+1</f>
        <v>92</v>
      </c>
      <c r="B122" s="196">
        <v>18435</v>
      </c>
      <c r="C122" s="121" t="s">
        <v>93</v>
      </c>
      <c r="D122" s="196" t="s">
        <v>1</v>
      </c>
      <c r="E122" s="297">
        <v>5000000</v>
      </c>
      <c r="F122" s="297">
        <v>4500000</v>
      </c>
      <c r="G122" s="297">
        <v>3261484</v>
      </c>
      <c r="H122" s="198">
        <v>2</v>
      </c>
      <c r="I122" s="198">
        <v>2</v>
      </c>
      <c r="J122" s="198">
        <v>0</v>
      </c>
      <c r="K122" s="198">
        <v>0</v>
      </c>
      <c r="L122" s="198">
        <v>0</v>
      </c>
      <c r="M122" s="198">
        <v>0</v>
      </c>
      <c r="N122" s="198">
        <v>0</v>
      </c>
      <c r="O122" s="198">
        <v>1.1499999999999999</v>
      </c>
      <c r="P122" s="199">
        <v>0.21</v>
      </c>
    </row>
    <row r="123" spans="1:16" ht="57" x14ac:dyDescent="0.2">
      <c r="A123" s="296">
        <f t="shared" si="9"/>
        <v>93</v>
      </c>
      <c r="B123" s="196">
        <v>18437</v>
      </c>
      <c r="C123" s="121" t="s">
        <v>94</v>
      </c>
      <c r="D123" s="196" t="s">
        <v>1</v>
      </c>
      <c r="E123" s="297">
        <v>5000000</v>
      </c>
      <c r="F123" s="297">
        <v>3000000</v>
      </c>
      <c r="G123" s="297">
        <v>261476</v>
      </c>
      <c r="H123" s="198">
        <v>0</v>
      </c>
      <c r="I123" s="198">
        <v>0</v>
      </c>
      <c r="J123" s="198">
        <v>0</v>
      </c>
      <c r="K123" s="198">
        <v>0</v>
      </c>
      <c r="L123" s="198">
        <v>0</v>
      </c>
      <c r="M123" s="198">
        <v>0.03</v>
      </c>
      <c r="N123" s="198">
        <v>0</v>
      </c>
      <c r="O123" s="198">
        <v>0</v>
      </c>
      <c r="P123" s="199">
        <v>0</v>
      </c>
    </row>
    <row r="124" spans="1:16" ht="36.75" customHeight="1" x14ac:dyDescent="0.2">
      <c r="A124" s="296">
        <f t="shared" si="9"/>
        <v>94</v>
      </c>
      <c r="B124" s="196">
        <v>96841</v>
      </c>
      <c r="C124" s="121" t="s">
        <v>266</v>
      </c>
      <c r="D124" s="196" t="s">
        <v>1</v>
      </c>
      <c r="E124" s="297">
        <v>1824000</v>
      </c>
      <c r="F124" s="297">
        <v>1824000</v>
      </c>
      <c r="G124" s="297">
        <v>1824000</v>
      </c>
      <c r="H124" s="198">
        <v>28.5</v>
      </c>
      <c r="I124" s="198">
        <v>10</v>
      </c>
      <c r="J124" s="198">
        <v>0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9">
        <v>0</v>
      </c>
    </row>
    <row r="125" spans="1:16" ht="42.75" x14ac:dyDescent="0.2">
      <c r="A125" s="296">
        <f t="shared" si="9"/>
        <v>95</v>
      </c>
      <c r="B125" s="196">
        <v>72219</v>
      </c>
      <c r="C125" s="121" t="s">
        <v>95</v>
      </c>
      <c r="D125" s="196" t="s">
        <v>1</v>
      </c>
      <c r="E125" s="297">
        <v>64325478</v>
      </c>
      <c r="F125" s="297">
        <v>20787000</v>
      </c>
      <c r="G125" s="297">
        <v>1159566.8999999999</v>
      </c>
      <c r="H125" s="198">
        <v>18</v>
      </c>
      <c r="I125" s="198">
        <v>18</v>
      </c>
      <c r="J125" s="198">
        <v>0</v>
      </c>
      <c r="K125" s="198">
        <v>0</v>
      </c>
      <c r="L125" s="198">
        <v>0</v>
      </c>
      <c r="M125" s="198">
        <v>0</v>
      </c>
      <c r="N125" s="198">
        <v>0.32</v>
      </c>
      <c r="O125" s="198">
        <v>0</v>
      </c>
      <c r="P125" s="199">
        <v>0</v>
      </c>
    </row>
    <row r="126" spans="1:16" ht="42.75" x14ac:dyDescent="0.2">
      <c r="A126" s="296">
        <f t="shared" si="9"/>
        <v>96</v>
      </c>
      <c r="B126" s="196">
        <v>72220</v>
      </c>
      <c r="C126" s="121" t="s">
        <v>96</v>
      </c>
      <c r="D126" s="196" t="s">
        <v>1</v>
      </c>
      <c r="E126" s="297">
        <v>5000000</v>
      </c>
      <c r="F126" s="297">
        <v>5826000</v>
      </c>
      <c r="G126" s="297">
        <v>1159566.8999999999</v>
      </c>
      <c r="H126" s="198">
        <v>15</v>
      </c>
      <c r="I126" s="198">
        <v>15</v>
      </c>
      <c r="J126" s="198">
        <v>0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9">
        <v>0</v>
      </c>
    </row>
    <row r="127" spans="1:16" ht="42.75" x14ac:dyDescent="0.2">
      <c r="A127" s="296">
        <f t="shared" si="9"/>
        <v>97</v>
      </c>
      <c r="B127" s="196">
        <v>100133</v>
      </c>
      <c r="C127" s="121" t="s">
        <v>97</v>
      </c>
      <c r="D127" s="196" t="s">
        <v>1</v>
      </c>
      <c r="E127" s="297">
        <v>17419000</v>
      </c>
      <c r="F127" s="297">
        <v>0</v>
      </c>
      <c r="G127" s="297">
        <v>0</v>
      </c>
      <c r="H127" s="198">
        <v>3</v>
      </c>
      <c r="I127" s="198">
        <v>3</v>
      </c>
      <c r="J127" s="198">
        <v>0</v>
      </c>
      <c r="K127" s="198">
        <v>0</v>
      </c>
      <c r="L127" s="198">
        <v>0</v>
      </c>
      <c r="M127" s="198">
        <v>0</v>
      </c>
      <c r="N127" s="198">
        <v>0</v>
      </c>
      <c r="O127" s="198">
        <v>0</v>
      </c>
      <c r="P127" s="199">
        <v>0</v>
      </c>
    </row>
    <row r="128" spans="1:16" ht="57" x14ac:dyDescent="0.2">
      <c r="A128" s="296">
        <f t="shared" si="9"/>
        <v>98</v>
      </c>
      <c r="B128" s="196">
        <v>116527</v>
      </c>
      <c r="C128" s="121" t="s">
        <v>98</v>
      </c>
      <c r="D128" s="196" t="s">
        <v>1</v>
      </c>
      <c r="E128" s="297">
        <v>58506848</v>
      </c>
      <c r="F128" s="297">
        <v>11500000</v>
      </c>
      <c r="G128" s="297">
        <v>0</v>
      </c>
      <c r="H128" s="198">
        <v>19</v>
      </c>
      <c r="I128" s="198">
        <v>19</v>
      </c>
      <c r="J128" s="198">
        <v>0</v>
      </c>
      <c r="K128" s="198">
        <v>0</v>
      </c>
      <c r="L128" s="198">
        <v>0</v>
      </c>
      <c r="M128" s="198">
        <v>0</v>
      </c>
      <c r="N128" s="198">
        <v>0.19</v>
      </c>
      <c r="O128" s="198">
        <v>0</v>
      </c>
      <c r="P128" s="199">
        <v>0</v>
      </c>
    </row>
    <row r="129" spans="1:16" ht="42.75" x14ac:dyDescent="0.2">
      <c r="A129" s="296">
        <f t="shared" si="9"/>
        <v>99</v>
      </c>
      <c r="B129" s="196">
        <v>116530</v>
      </c>
      <c r="C129" s="121" t="s">
        <v>99</v>
      </c>
      <c r="D129" s="196" t="s">
        <v>1</v>
      </c>
      <c r="E129" s="297">
        <v>576000</v>
      </c>
      <c r="F129" s="297">
        <v>0</v>
      </c>
      <c r="G129" s="297">
        <v>0</v>
      </c>
      <c r="H129" s="198">
        <v>1</v>
      </c>
      <c r="I129" s="198">
        <v>1</v>
      </c>
      <c r="J129" s="198">
        <v>0</v>
      </c>
      <c r="K129" s="198">
        <v>0</v>
      </c>
      <c r="L129" s="198">
        <v>0</v>
      </c>
      <c r="M129" s="198">
        <v>0</v>
      </c>
      <c r="N129" s="198">
        <v>0</v>
      </c>
      <c r="O129" s="198">
        <v>0</v>
      </c>
      <c r="P129" s="199">
        <v>0</v>
      </c>
    </row>
    <row r="130" spans="1:16" ht="57" x14ac:dyDescent="0.2">
      <c r="A130" s="296">
        <f t="shared" si="9"/>
        <v>100</v>
      </c>
      <c r="B130" s="196">
        <v>116577</v>
      </c>
      <c r="C130" s="121" t="s">
        <v>100</v>
      </c>
      <c r="D130" s="196" t="s">
        <v>1</v>
      </c>
      <c r="E130" s="297">
        <v>0</v>
      </c>
      <c r="F130" s="297">
        <v>0</v>
      </c>
      <c r="G130" s="297">
        <v>0</v>
      </c>
      <c r="H130" s="198">
        <v>0</v>
      </c>
      <c r="I130" s="198">
        <v>1</v>
      </c>
      <c r="J130" s="198">
        <v>0</v>
      </c>
      <c r="K130" s="198">
        <v>0</v>
      </c>
      <c r="L130" s="198">
        <v>0</v>
      </c>
      <c r="M130" s="198">
        <v>0</v>
      </c>
      <c r="N130" s="198">
        <v>0</v>
      </c>
      <c r="O130" s="198">
        <v>0</v>
      </c>
      <c r="P130" s="199">
        <v>0</v>
      </c>
    </row>
    <row r="131" spans="1:16" ht="57" x14ac:dyDescent="0.2">
      <c r="A131" s="296">
        <f t="shared" si="9"/>
        <v>101</v>
      </c>
      <c r="B131" s="196">
        <v>142767</v>
      </c>
      <c r="C131" s="121" t="s">
        <v>101</v>
      </c>
      <c r="D131" s="196" t="s">
        <v>1</v>
      </c>
      <c r="E131" s="297">
        <v>500000</v>
      </c>
      <c r="F131" s="297">
        <v>1100000</v>
      </c>
      <c r="G131" s="297">
        <v>500000</v>
      </c>
      <c r="H131" s="198">
        <v>1</v>
      </c>
      <c r="I131" s="198">
        <v>1</v>
      </c>
      <c r="J131" s="198">
        <v>0</v>
      </c>
      <c r="K131" s="198">
        <v>0</v>
      </c>
      <c r="L131" s="198">
        <v>0.26</v>
      </c>
      <c r="M131" s="198">
        <v>0</v>
      </c>
      <c r="N131" s="198">
        <v>0</v>
      </c>
      <c r="O131" s="198">
        <v>0</v>
      </c>
      <c r="P131" s="199">
        <v>0</v>
      </c>
    </row>
    <row r="132" spans="1:16" ht="99.75" x14ac:dyDescent="0.2">
      <c r="A132" s="296">
        <f t="shared" si="9"/>
        <v>102</v>
      </c>
      <c r="B132" s="196">
        <v>149858</v>
      </c>
      <c r="C132" s="121" t="s">
        <v>102</v>
      </c>
      <c r="D132" s="196" t="s">
        <v>1</v>
      </c>
      <c r="E132" s="297">
        <v>500000</v>
      </c>
      <c r="F132" s="297">
        <v>0</v>
      </c>
      <c r="G132" s="297">
        <v>0</v>
      </c>
      <c r="H132" s="198">
        <v>1</v>
      </c>
      <c r="I132" s="198">
        <v>1</v>
      </c>
      <c r="J132" s="198">
        <v>0</v>
      </c>
      <c r="K132" s="198">
        <v>0</v>
      </c>
      <c r="L132" s="198">
        <v>0</v>
      </c>
      <c r="M132" s="198">
        <v>0</v>
      </c>
      <c r="N132" s="198">
        <v>0</v>
      </c>
      <c r="O132" s="198">
        <v>0</v>
      </c>
      <c r="P132" s="199">
        <v>0</v>
      </c>
    </row>
    <row r="133" spans="1:16" ht="71.25" x14ac:dyDescent="0.2">
      <c r="A133" s="296">
        <f t="shared" si="9"/>
        <v>103</v>
      </c>
      <c r="B133" s="196">
        <v>167405</v>
      </c>
      <c r="C133" s="121" t="s">
        <v>103</v>
      </c>
      <c r="D133" s="196" t="s">
        <v>1</v>
      </c>
      <c r="E133" s="297">
        <v>0</v>
      </c>
      <c r="F133" s="297">
        <v>17787000</v>
      </c>
      <c r="G133" s="297">
        <v>0</v>
      </c>
      <c r="H133" s="198">
        <v>32.340000000000003</v>
      </c>
      <c r="I133" s="198">
        <v>32.340000000000003</v>
      </c>
      <c r="J133" s="198">
        <v>2.94</v>
      </c>
      <c r="K133" s="198">
        <v>0</v>
      </c>
      <c r="L133" s="198">
        <v>0</v>
      </c>
      <c r="M133" s="198">
        <v>0</v>
      </c>
      <c r="N133" s="198">
        <v>0.16</v>
      </c>
      <c r="O133" s="198">
        <v>0</v>
      </c>
      <c r="P133" s="199">
        <v>0</v>
      </c>
    </row>
    <row r="134" spans="1:16" ht="71.25" x14ac:dyDescent="0.2">
      <c r="A134" s="296">
        <f t="shared" si="9"/>
        <v>104</v>
      </c>
      <c r="B134" s="196">
        <v>189312</v>
      </c>
      <c r="C134" s="121" t="s">
        <v>104</v>
      </c>
      <c r="D134" s="196" t="s">
        <v>1</v>
      </c>
      <c r="E134" s="297">
        <v>30000000</v>
      </c>
      <c r="F134" s="297">
        <v>21136412</v>
      </c>
      <c r="G134" s="297">
        <v>12709892.939999999</v>
      </c>
      <c r="H134" s="198">
        <v>10</v>
      </c>
      <c r="I134" s="198">
        <v>10</v>
      </c>
      <c r="J134" s="198">
        <v>0</v>
      </c>
      <c r="K134" s="198">
        <v>1</v>
      </c>
      <c r="L134" s="198">
        <v>0</v>
      </c>
      <c r="M134" s="198">
        <v>0.34</v>
      </c>
      <c r="N134" s="198">
        <v>1.1000000000000001</v>
      </c>
      <c r="O134" s="198">
        <v>0</v>
      </c>
      <c r="P134" s="199">
        <v>2.0699999999999998</v>
      </c>
    </row>
    <row r="135" spans="1:16" ht="57" x14ac:dyDescent="0.2">
      <c r="A135" s="296">
        <f t="shared" si="9"/>
        <v>105</v>
      </c>
      <c r="B135" s="196">
        <v>189315</v>
      </c>
      <c r="C135" s="121" t="s">
        <v>105</v>
      </c>
      <c r="D135" s="196" t="s">
        <v>1</v>
      </c>
      <c r="E135" s="297">
        <v>30000000</v>
      </c>
      <c r="F135" s="297">
        <v>50761912</v>
      </c>
      <c r="G135" s="297">
        <v>47833587.270000003</v>
      </c>
      <c r="H135" s="198">
        <v>10</v>
      </c>
      <c r="I135" s="198">
        <v>10</v>
      </c>
      <c r="J135" s="198">
        <v>0</v>
      </c>
      <c r="K135" s="198">
        <v>5</v>
      </c>
      <c r="L135" s="198">
        <v>1.49</v>
      </c>
      <c r="M135" s="198">
        <v>0</v>
      </c>
      <c r="N135" s="198">
        <v>0</v>
      </c>
      <c r="O135" s="198">
        <v>0</v>
      </c>
      <c r="P135" s="199">
        <v>0</v>
      </c>
    </row>
    <row r="136" spans="1:16" ht="42.75" x14ac:dyDescent="0.2">
      <c r="A136" s="296">
        <f t="shared" si="9"/>
        <v>106</v>
      </c>
      <c r="B136" s="196">
        <v>189455</v>
      </c>
      <c r="C136" s="121" t="s">
        <v>106</v>
      </c>
      <c r="D136" s="196" t="s">
        <v>1</v>
      </c>
      <c r="E136" s="297">
        <v>11304000</v>
      </c>
      <c r="F136" s="297">
        <v>40000000</v>
      </c>
      <c r="G136" s="297">
        <v>23716120.440000001</v>
      </c>
      <c r="H136" s="198">
        <v>5</v>
      </c>
      <c r="I136" s="198">
        <v>5</v>
      </c>
      <c r="J136" s="198">
        <v>0</v>
      </c>
      <c r="K136" s="198">
        <v>0</v>
      </c>
      <c r="L136" s="198">
        <v>0.69</v>
      </c>
      <c r="M136" s="198">
        <v>0.57999999999999996</v>
      </c>
      <c r="N136" s="198">
        <v>0.08</v>
      </c>
      <c r="O136" s="198">
        <v>0</v>
      </c>
      <c r="P136" s="199">
        <v>0</v>
      </c>
    </row>
    <row r="137" spans="1:16" ht="57" x14ac:dyDescent="0.2">
      <c r="A137" s="296">
        <f t="shared" si="9"/>
        <v>107</v>
      </c>
      <c r="B137" s="196">
        <v>189481</v>
      </c>
      <c r="C137" s="121" t="s">
        <v>107</v>
      </c>
      <c r="D137" s="196" t="s">
        <v>1</v>
      </c>
      <c r="E137" s="297">
        <v>1600000</v>
      </c>
      <c r="F137" s="297">
        <v>0</v>
      </c>
      <c r="G137" s="297">
        <v>0</v>
      </c>
      <c r="H137" s="198">
        <v>1</v>
      </c>
      <c r="I137" s="198">
        <v>1</v>
      </c>
      <c r="J137" s="198">
        <v>0</v>
      </c>
      <c r="K137" s="198">
        <v>0</v>
      </c>
      <c r="L137" s="198">
        <v>0</v>
      </c>
      <c r="M137" s="198">
        <v>0</v>
      </c>
      <c r="N137" s="198">
        <v>0</v>
      </c>
      <c r="O137" s="198">
        <v>0</v>
      </c>
      <c r="P137" s="199">
        <v>0</v>
      </c>
    </row>
    <row r="138" spans="1:16" ht="42.75" x14ac:dyDescent="0.2">
      <c r="A138" s="296">
        <f t="shared" si="9"/>
        <v>108</v>
      </c>
      <c r="B138" s="196">
        <v>189499</v>
      </c>
      <c r="C138" s="121" t="s">
        <v>108</v>
      </c>
      <c r="D138" s="196" t="s">
        <v>1</v>
      </c>
      <c r="E138" s="297">
        <v>13210000</v>
      </c>
      <c r="F138" s="297">
        <v>601500</v>
      </c>
      <c r="G138" s="297">
        <v>541216.53</v>
      </c>
      <c r="H138" s="198">
        <v>4</v>
      </c>
      <c r="I138" s="198">
        <v>0</v>
      </c>
      <c r="J138" s="198">
        <v>0</v>
      </c>
      <c r="K138" s="198">
        <v>0</v>
      </c>
      <c r="L138" s="198">
        <v>0</v>
      </c>
      <c r="M138" s="198">
        <v>0</v>
      </c>
      <c r="N138" s="198">
        <v>0</v>
      </c>
      <c r="O138" s="198">
        <v>0</v>
      </c>
      <c r="P138" s="199">
        <v>0.21</v>
      </c>
    </row>
    <row r="139" spans="1:16" ht="57" x14ac:dyDescent="0.2">
      <c r="A139" s="296">
        <f t="shared" si="9"/>
        <v>109</v>
      </c>
      <c r="B139" s="196">
        <v>190096</v>
      </c>
      <c r="C139" s="121" t="s">
        <v>109</v>
      </c>
      <c r="D139" s="196" t="s">
        <v>1</v>
      </c>
      <c r="E139" s="297">
        <v>480000</v>
      </c>
      <c r="F139" s="297">
        <v>3500000</v>
      </c>
      <c r="G139" s="297">
        <v>3368213.2</v>
      </c>
      <c r="H139" s="198">
        <v>1</v>
      </c>
      <c r="I139" s="198">
        <v>1</v>
      </c>
      <c r="J139" s="198">
        <v>0</v>
      </c>
      <c r="K139" s="198">
        <v>0</v>
      </c>
      <c r="L139" s="198">
        <v>0</v>
      </c>
      <c r="M139" s="198">
        <v>1.72</v>
      </c>
      <c r="N139" s="198">
        <v>0</v>
      </c>
      <c r="O139" s="198">
        <v>0</v>
      </c>
      <c r="P139" s="199">
        <v>0</v>
      </c>
    </row>
    <row r="140" spans="1:16" ht="42.75" x14ac:dyDescent="0.2">
      <c r="A140" s="296">
        <f t="shared" si="9"/>
        <v>110</v>
      </c>
      <c r="B140" s="196">
        <v>190101</v>
      </c>
      <c r="C140" s="121" t="s">
        <v>110</v>
      </c>
      <c r="D140" s="196" t="s">
        <v>1</v>
      </c>
      <c r="E140" s="297">
        <v>500000</v>
      </c>
      <c r="F140" s="297">
        <v>0</v>
      </c>
      <c r="G140" s="297">
        <v>0</v>
      </c>
      <c r="H140" s="198">
        <v>1</v>
      </c>
      <c r="I140" s="198">
        <v>1</v>
      </c>
      <c r="J140" s="198">
        <v>0</v>
      </c>
      <c r="K140" s="198">
        <v>0</v>
      </c>
      <c r="L140" s="198">
        <v>0</v>
      </c>
      <c r="M140" s="198">
        <v>0</v>
      </c>
      <c r="N140" s="198">
        <v>0</v>
      </c>
      <c r="O140" s="198">
        <v>0</v>
      </c>
      <c r="P140" s="199">
        <v>0</v>
      </c>
    </row>
    <row r="141" spans="1:16" ht="42.75" x14ac:dyDescent="0.2">
      <c r="A141" s="296">
        <f t="shared" si="9"/>
        <v>111</v>
      </c>
      <c r="B141" s="196">
        <v>190108</v>
      </c>
      <c r="C141" s="121" t="s">
        <v>111</v>
      </c>
      <c r="D141" s="196" t="s">
        <v>1</v>
      </c>
      <c r="E141" s="297">
        <v>500000</v>
      </c>
      <c r="F141" s="297">
        <v>1226000</v>
      </c>
      <c r="G141" s="297">
        <v>500000</v>
      </c>
      <c r="H141" s="198">
        <v>1</v>
      </c>
      <c r="I141" s="198">
        <v>1</v>
      </c>
      <c r="J141" s="198">
        <v>0</v>
      </c>
      <c r="K141" s="198">
        <v>0</v>
      </c>
      <c r="L141" s="198">
        <v>0</v>
      </c>
      <c r="M141" s="198">
        <v>0.35</v>
      </c>
      <c r="N141" s="198">
        <v>0</v>
      </c>
      <c r="O141" s="198">
        <v>0</v>
      </c>
      <c r="P141" s="199">
        <v>0</v>
      </c>
    </row>
    <row r="142" spans="1:16" ht="57" x14ac:dyDescent="0.2">
      <c r="A142" s="296">
        <f t="shared" si="9"/>
        <v>112</v>
      </c>
      <c r="B142" s="196">
        <v>190111</v>
      </c>
      <c r="C142" s="121" t="s">
        <v>112</v>
      </c>
      <c r="D142" s="196" t="s">
        <v>1</v>
      </c>
      <c r="E142" s="297">
        <v>500000</v>
      </c>
      <c r="F142" s="297">
        <v>500000</v>
      </c>
      <c r="G142" s="297">
        <v>0</v>
      </c>
      <c r="H142" s="198">
        <v>1</v>
      </c>
      <c r="I142" s="198">
        <v>1</v>
      </c>
      <c r="J142" s="198">
        <v>0</v>
      </c>
      <c r="K142" s="198">
        <v>0</v>
      </c>
      <c r="L142" s="198">
        <v>0</v>
      </c>
      <c r="M142" s="198">
        <v>0</v>
      </c>
      <c r="N142" s="198">
        <v>0</v>
      </c>
      <c r="O142" s="198">
        <v>0</v>
      </c>
      <c r="P142" s="199">
        <v>0</v>
      </c>
    </row>
    <row r="143" spans="1:16" ht="57" x14ac:dyDescent="0.2">
      <c r="A143" s="296">
        <f t="shared" si="9"/>
        <v>113</v>
      </c>
      <c r="B143" s="196">
        <v>190118</v>
      </c>
      <c r="C143" s="121" t="s">
        <v>113</v>
      </c>
      <c r="D143" s="196" t="s">
        <v>1</v>
      </c>
      <c r="E143" s="297">
        <v>15000000</v>
      </c>
      <c r="F143" s="297">
        <v>0</v>
      </c>
      <c r="G143" s="297">
        <v>0</v>
      </c>
      <c r="H143" s="198">
        <v>4</v>
      </c>
      <c r="I143" s="198">
        <v>4</v>
      </c>
      <c r="J143" s="198">
        <v>0</v>
      </c>
      <c r="K143" s="198">
        <v>0</v>
      </c>
      <c r="L143" s="198">
        <v>0</v>
      </c>
      <c r="M143" s="198">
        <v>0</v>
      </c>
      <c r="N143" s="198">
        <v>0</v>
      </c>
      <c r="O143" s="198">
        <v>0</v>
      </c>
      <c r="P143" s="199">
        <v>0</v>
      </c>
    </row>
    <row r="144" spans="1:16" ht="57" x14ac:dyDescent="0.2">
      <c r="A144" s="296">
        <f t="shared" si="9"/>
        <v>114</v>
      </c>
      <c r="B144" s="196">
        <v>190122</v>
      </c>
      <c r="C144" s="121" t="s">
        <v>114</v>
      </c>
      <c r="D144" s="196" t="s">
        <v>1</v>
      </c>
      <c r="E144" s="297">
        <v>480000</v>
      </c>
      <c r="F144" s="297">
        <v>251644</v>
      </c>
      <c r="G144" s="297">
        <v>251643.41</v>
      </c>
      <c r="H144" s="198">
        <v>1</v>
      </c>
      <c r="I144" s="198">
        <v>1</v>
      </c>
      <c r="J144" s="198">
        <v>0</v>
      </c>
      <c r="K144" s="198">
        <v>0</v>
      </c>
      <c r="L144" s="198">
        <v>0</v>
      </c>
      <c r="M144" s="198">
        <v>1</v>
      </c>
      <c r="N144" s="198">
        <v>0</v>
      </c>
      <c r="O144" s="198">
        <v>0</v>
      </c>
      <c r="P144" s="199">
        <v>0</v>
      </c>
    </row>
    <row r="145" spans="1:16" ht="57" x14ac:dyDescent="0.2">
      <c r="A145" s="296">
        <f t="shared" si="9"/>
        <v>115</v>
      </c>
      <c r="B145" s="196">
        <v>190123</v>
      </c>
      <c r="C145" s="121" t="s">
        <v>115</v>
      </c>
      <c r="D145" s="196" t="s">
        <v>1</v>
      </c>
      <c r="E145" s="297">
        <v>500000</v>
      </c>
      <c r="F145" s="297">
        <v>0</v>
      </c>
      <c r="G145" s="297">
        <v>0</v>
      </c>
      <c r="H145" s="198">
        <v>1</v>
      </c>
      <c r="I145" s="198">
        <v>1</v>
      </c>
      <c r="J145" s="198">
        <v>0</v>
      </c>
      <c r="K145" s="198">
        <v>0</v>
      </c>
      <c r="L145" s="198">
        <v>0</v>
      </c>
      <c r="M145" s="198">
        <v>0</v>
      </c>
      <c r="N145" s="198">
        <v>0</v>
      </c>
      <c r="O145" s="198">
        <v>0</v>
      </c>
      <c r="P145" s="199">
        <v>0</v>
      </c>
    </row>
    <row r="146" spans="1:16" ht="57" x14ac:dyDescent="0.2">
      <c r="A146" s="296">
        <f t="shared" si="9"/>
        <v>116</v>
      </c>
      <c r="B146" s="196">
        <v>190124</v>
      </c>
      <c r="C146" s="121" t="s">
        <v>116</v>
      </c>
      <c r="D146" s="196" t="s">
        <v>1</v>
      </c>
      <c r="E146" s="297">
        <v>500000</v>
      </c>
      <c r="F146" s="297">
        <v>0</v>
      </c>
      <c r="G146" s="297">
        <v>0</v>
      </c>
      <c r="H146" s="198">
        <v>1</v>
      </c>
      <c r="I146" s="198">
        <v>1</v>
      </c>
      <c r="J146" s="198">
        <v>0</v>
      </c>
      <c r="K146" s="198">
        <v>0</v>
      </c>
      <c r="L146" s="198">
        <v>0</v>
      </c>
      <c r="M146" s="198">
        <v>0</v>
      </c>
      <c r="N146" s="198">
        <v>0</v>
      </c>
      <c r="O146" s="198">
        <v>0</v>
      </c>
      <c r="P146" s="199">
        <v>0</v>
      </c>
    </row>
    <row r="147" spans="1:16" ht="43.5" thickBot="1" x14ac:dyDescent="0.25">
      <c r="A147" s="298">
        <f t="shared" si="9"/>
        <v>117</v>
      </c>
      <c r="B147" s="299">
        <v>211714</v>
      </c>
      <c r="C147" s="124" t="s">
        <v>117</v>
      </c>
      <c r="D147" s="299" t="s">
        <v>1</v>
      </c>
      <c r="E147" s="341">
        <v>0</v>
      </c>
      <c r="F147" s="300">
        <v>850000</v>
      </c>
      <c r="G147" s="300">
        <v>0</v>
      </c>
      <c r="H147" s="301">
        <v>0</v>
      </c>
      <c r="I147" s="301">
        <v>1</v>
      </c>
      <c r="J147" s="301">
        <v>0</v>
      </c>
      <c r="K147" s="301">
        <v>0</v>
      </c>
      <c r="L147" s="301">
        <v>0</v>
      </c>
      <c r="M147" s="301">
        <v>0</v>
      </c>
      <c r="N147" s="301">
        <v>0</v>
      </c>
      <c r="O147" s="301">
        <v>0</v>
      </c>
      <c r="P147" s="302">
        <v>0.35</v>
      </c>
    </row>
    <row r="148" spans="1:16" ht="15.75" thickBot="1" x14ac:dyDescent="0.3">
      <c r="A148" s="319"/>
      <c r="B148" s="320"/>
      <c r="C148" s="321"/>
      <c r="D148" s="320"/>
      <c r="E148" s="306">
        <f t="shared" ref="E148:N148" si="10">SUM(E121:E147)</f>
        <v>268225326</v>
      </c>
      <c r="F148" s="306">
        <f t="shared" si="10"/>
        <v>185151468</v>
      </c>
      <c r="G148" s="306">
        <f t="shared" si="10"/>
        <v>97086767.590000004</v>
      </c>
      <c r="H148" s="307">
        <f t="shared" si="10"/>
        <v>165.84</v>
      </c>
      <c r="I148" s="307">
        <f t="shared" si="10"/>
        <v>145.34</v>
      </c>
      <c r="J148" s="307">
        <f t="shared" si="10"/>
        <v>2.94</v>
      </c>
      <c r="K148" s="307">
        <f t="shared" si="10"/>
        <v>6</v>
      </c>
      <c r="L148" s="307">
        <f t="shared" si="10"/>
        <v>2.44</v>
      </c>
      <c r="M148" s="307">
        <f t="shared" si="10"/>
        <v>4.0199999999999996</v>
      </c>
      <c r="N148" s="307">
        <f t="shared" si="10"/>
        <v>1.85</v>
      </c>
      <c r="O148" s="307">
        <f t="shared" ref="O148" si="11">SUM(O121:O147)</f>
        <v>1.1499999999999999</v>
      </c>
      <c r="P148" s="309">
        <f>SUM(P121:P147)</f>
        <v>2.84</v>
      </c>
    </row>
    <row r="149" spans="1:16" ht="15.75" thickBot="1" x14ac:dyDescent="0.25">
      <c r="A149" s="311" t="s">
        <v>91</v>
      </c>
      <c r="N149" s="313"/>
    </row>
    <row r="150" spans="1:16" ht="42.75" x14ac:dyDescent="0.2">
      <c r="A150" s="314">
        <v>118</v>
      </c>
      <c r="B150" s="315">
        <v>116547</v>
      </c>
      <c r="C150" s="118" t="s">
        <v>118</v>
      </c>
      <c r="D150" s="315" t="s">
        <v>25</v>
      </c>
      <c r="E150" s="316">
        <v>500000</v>
      </c>
      <c r="F150" s="316">
        <v>500000</v>
      </c>
      <c r="G150" s="316">
        <v>0</v>
      </c>
      <c r="H150" s="317">
        <v>1</v>
      </c>
      <c r="I150" s="317">
        <v>1</v>
      </c>
      <c r="J150" s="317">
        <v>0</v>
      </c>
      <c r="K150" s="317">
        <v>0</v>
      </c>
      <c r="L150" s="317">
        <v>0</v>
      </c>
      <c r="M150" s="317">
        <v>0</v>
      </c>
      <c r="N150" s="317">
        <v>0</v>
      </c>
      <c r="O150" s="317">
        <v>0</v>
      </c>
      <c r="P150" s="318">
        <v>0</v>
      </c>
    </row>
    <row r="151" spans="1:16" ht="29.25" thickBot="1" x14ac:dyDescent="0.25">
      <c r="A151" s="298">
        <v>119</v>
      </c>
      <c r="B151" s="299">
        <v>190116</v>
      </c>
      <c r="C151" s="124" t="s">
        <v>409</v>
      </c>
      <c r="D151" s="299" t="s">
        <v>1</v>
      </c>
      <c r="E151" s="300">
        <v>0</v>
      </c>
      <c r="F151" s="300">
        <v>2734356</v>
      </c>
      <c r="G151" s="300">
        <v>0</v>
      </c>
      <c r="H151" s="301">
        <v>0</v>
      </c>
      <c r="I151" s="301">
        <v>0</v>
      </c>
      <c r="J151" s="301">
        <v>0</v>
      </c>
      <c r="K151" s="301">
        <v>0</v>
      </c>
      <c r="L151" s="301">
        <v>0</v>
      </c>
      <c r="M151" s="301">
        <v>0</v>
      </c>
      <c r="N151" s="301">
        <v>0</v>
      </c>
      <c r="O151" s="301">
        <v>0</v>
      </c>
      <c r="P151" s="302">
        <v>0</v>
      </c>
    </row>
    <row r="152" spans="1:16" s="310" customFormat="1" ht="15.75" thickBot="1" x14ac:dyDescent="0.3">
      <c r="A152" s="303"/>
      <c r="B152" s="304"/>
      <c r="C152" s="305"/>
      <c r="D152" s="304"/>
      <c r="E152" s="328">
        <f>+E150</f>
        <v>500000</v>
      </c>
      <c r="F152" s="328">
        <f>SUM(F150:F151)</f>
        <v>3234356</v>
      </c>
      <c r="G152" s="328">
        <f>+G150</f>
        <v>0</v>
      </c>
      <c r="H152" s="307">
        <v>1</v>
      </c>
      <c r="I152" s="307">
        <v>1</v>
      </c>
      <c r="J152" s="307">
        <f>SUM(J150:J151)</f>
        <v>0</v>
      </c>
      <c r="K152" s="307">
        <f>SUM(K150:K151)</f>
        <v>0</v>
      </c>
      <c r="L152" s="307">
        <f t="shared" ref="L152:P152" si="12">SUM(L150:L151)</f>
        <v>0</v>
      </c>
      <c r="M152" s="307">
        <f t="shared" si="12"/>
        <v>0</v>
      </c>
      <c r="N152" s="307">
        <f t="shared" si="12"/>
        <v>0</v>
      </c>
      <c r="O152" s="307">
        <f t="shared" si="12"/>
        <v>0</v>
      </c>
      <c r="P152" s="342">
        <f t="shared" si="12"/>
        <v>0</v>
      </c>
    </row>
    <row r="153" spans="1:16" ht="15.75" thickBot="1" x14ac:dyDescent="0.25">
      <c r="A153" s="311" t="s">
        <v>259</v>
      </c>
      <c r="N153" s="313"/>
    </row>
    <row r="154" spans="1:16" ht="57" x14ac:dyDescent="0.2">
      <c r="A154" s="314">
        <v>120</v>
      </c>
      <c r="B154" s="315">
        <v>192588</v>
      </c>
      <c r="C154" s="118" t="s">
        <v>260</v>
      </c>
      <c r="D154" s="315" t="s">
        <v>1</v>
      </c>
      <c r="E154" s="316">
        <v>0</v>
      </c>
      <c r="F154" s="316">
        <v>5900000</v>
      </c>
      <c r="G154" s="316">
        <v>2999828.3</v>
      </c>
      <c r="H154" s="317">
        <v>1.6</v>
      </c>
      <c r="I154" s="317">
        <v>1.6</v>
      </c>
      <c r="J154" s="317">
        <v>0</v>
      </c>
      <c r="K154" s="317">
        <v>0</v>
      </c>
      <c r="L154" s="317">
        <v>0</v>
      </c>
      <c r="M154" s="317">
        <v>0.33</v>
      </c>
      <c r="N154" s="317">
        <v>0.06</v>
      </c>
      <c r="O154" s="317">
        <v>0</v>
      </c>
      <c r="P154" s="318">
        <v>0.7</v>
      </c>
    </row>
    <row r="155" spans="1:16" ht="57" x14ac:dyDescent="0.2">
      <c r="A155" s="296">
        <f t="shared" ref="A155:A161" si="13">A154+1</f>
        <v>121</v>
      </c>
      <c r="B155" s="196">
        <v>192589</v>
      </c>
      <c r="C155" s="121" t="s">
        <v>261</v>
      </c>
      <c r="D155" s="196" t="s">
        <v>1</v>
      </c>
      <c r="E155" s="297">
        <v>0</v>
      </c>
      <c r="F155" s="297">
        <v>5900000</v>
      </c>
      <c r="G155" s="297">
        <v>3663584.01</v>
      </c>
      <c r="H155" s="198">
        <v>1.7</v>
      </c>
      <c r="I155" s="198">
        <v>1.7</v>
      </c>
      <c r="J155" s="198">
        <v>0</v>
      </c>
      <c r="K155" s="198">
        <v>0</v>
      </c>
      <c r="L155" s="198">
        <v>0</v>
      </c>
      <c r="M155" s="198">
        <v>0.32</v>
      </c>
      <c r="N155" s="198">
        <v>0.08</v>
      </c>
      <c r="O155" s="198">
        <v>0</v>
      </c>
      <c r="P155" s="199">
        <v>0.18</v>
      </c>
    </row>
    <row r="156" spans="1:16" ht="57" x14ac:dyDescent="0.2">
      <c r="A156" s="296">
        <f t="shared" si="13"/>
        <v>122</v>
      </c>
      <c r="B156" s="196">
        <v>192590</v>
      </c>
      <c r="C156" s="121" t="s">
        <v>262</v>
      </c>
      <c r="D156" s="196" t="s">
        <v>1</v>
      </c>
      <c r="E156" s="297">
        <v>0</v>
      </c>
      <c r="F156" s="297">
        <v>3900000</v>
      </c>
      <c r="G156" s="297">
        <v>500000</v>
      </c>
      <c r="H156" s="198">
        <v>1.3</v>
      </c>
      <c r="I156" s="198">
        <v>1.3</v>
      </c>
      <c r="J156" s="198">
        <v>0</v>
      </c>
      <c r="K156" s="198">
        <v>0</v>
      </c>
      <c r="L156" s="198">
        <v>0</v>
      </c>
      <c r="M156" s="198">
        <v>0.32</v>
      </c>
      <c r="N156" s="198">
        <v>0.08</v>
      </c>
      <c r="O156" s="198">
        <v>0</v>
      </c>
      <c r="P156" s="199">
        <v>0.12</v>
      </c>
    </row>
    <row r="157" spans="1:16" ht="85.5" x14ac:dyDescent="0.2">
      <c r="A157" s="296">
        <f t="shared" si="13"/>
        <v>123</v>
      </c>
      <c r="B157" s="196">
        <v>191416</v>
      </c>
      <c r="C157" s="121" t="s">
        <v>274</v>
      </c>
      <c r="D157" s="196" t="s">
        <v>1</v>
      </c>
      <c r="E157" s="297">
        <v>0</v>
      </c>
      <c r="F157" s="297">
        <v>59200000</v>
      </c>
      <c r="G157" s="297">
        <v>38885826.950000003</v>
      </c>
      <c r="H157" s="198">
        <v>17.5</v>
      </c>
      <c r="I157" s="198">
        <v>9</v>
      </c>
      <c r="J157" s="198">
        <v>0</v>
      </c>
      <c r="K157" s="198">
        <v>0</v>
      </c>
      <c r="L157" s="198">
        <v>0</v>
      </c>
      <c r="M157" s="198">
        <v>0</v>
      </c>
      <c r="N157" s="198">
        <v>0.7</v>
      </c>
      <c r="O157" s="198">
        <v>4.8</v>
      </c>
      <c r="P157" s="199">
        <v>0.26</v>
      </c>
    </row>
    <row r="158" spans="1:16" ht="42.75" x14ac:dyDescent="0.2">
      <c r="A158" s="296">
        <f t="shared" si="13"/>
        <v>124</v>
      </c>
      <c r="B158" s="196">
        <v>207018</v>
      </c>
      <c r="C158" s="121" t="s">
        <v>371</v>
      </c>
      <c r="D158" s="196" t="s">
        <v>1</v>
      </c>
      <c r="E158" s="297">
        <v>0</v>
      </c>
      <c r="F158" s="297">
        <v>0</v>
      </c>
      <c r="G158" s="297">
        <v>0</v>
      </c>
      <c r="H158" s="198">
        <v>6</v>
      </c>
      <c r="I158" s="198">
        <v>2</v>
      </c>
      <c r="J158" s="198">
        <v>0</v>
      </c>
      <c r="K158" s="198">
        <v>0</v>
      </c>
      <c r="L158" s="198">
        <v>0</v>
      </c>
      <c r="M158" s="198">
        <v>0</v>
      </c>
      <c r="N158" s="198">
        <v>0</v>
      </c>
      <c r="O158" s="198">
        <v>0</v>
      </c>
      <c r="P158" s="199">
        <v>0</v>
      </c>
    </row>
    <row r="159" spans="1:16" ht="42.75" x14ac:dyDescent="0.2">
      <c r="A159" s="296">
        <f t="shared" si="13"/>
        <v>125</v>
      </c>
      <c r="B159" s="196">
        <v>192591</v>
      </c>
      <c r="C159" s="121" t="s">
        <v>263</v>
      </c>
      <c r="D159" s="196" t="s">
        <v>1</v>
      </c>
      <c r="E159" s="297">
        <v>0</v>
      </c>
      <c r="F159" s="297">
        <v>15500000</v>
      </c>
      <c r="G159" s="297">
        <v>3775966.16</v>
      </c>
      <c r="H159" s="198">
        <v>3.5</v>
      </c>
      <c r="I159" s="198">
        <v>3.5</v>
      </c>
      <c r="J159" s="198">
        <v>0</v>
      </c>
      <c r="K159" s="198">
        <v>0</v>
      </c>
      <c r="L159" s="198">
        <v>0</v>
      </c>
      <c r="M159" s="198">
        <v>0.8</v>
      </c>
      <c r="N159" s="198">
        <v>0.34</v>
      </c>
      <c r="O159" s="198">
        <v>0</v>
      </c>
      <c r="P159" s="199">
        <v>0.17</v>
      </c>
    </row>
    <row r="160" spans="1:16" ht="57" x14ac:dyDescent="0.2">
      <c r="A160" s="296">
        <f t="shared" si="13"/>
        <v>126</v>
      </c>
      <c r="B160" s="196">
        <v>211099</v>
      </c>
      <c r="C160" s="121" t="s">
        <v>405</v>
      </c>
      <c r="D160" s="196" t="s">
        <v>1</v>
      </c>
      <c r="E160" s="297">
        <v>0</v>
      </c>
      <c r="F160" s="297">
        <v>1000000</v>
      </c>
      <c r="G160" s="297">
        <v>0</v>
      </c>
      <c r="H160" s="198">
        <v>0</v>
      </c>
      <c r="I160" s="198">
        <v>0</v>
      </c>
      <c r="J160" s="198">
        <v>0</v>
      </c>
      <c r="K160" s="198">
        <v>0</v>
      </c>
      <c r="L160" s="198">
        <v>0</v>
      </c>
      <c r="M160" s="198">
        <v>0</v>
      </c>
      <c r="N160" s="198">
        <v>0</v>
      </c>
      <c r="O160" s="198">
        <v>0</v>
      </c>
      <c r="P160" s="199">
        <v>0</v>
      </c>
    </row>
    <row r="161" spans="1:16" ht="43.5" thickBot="1" x14ac:dyDescent="0.25">
      <c r="A161" s="298">
        <f t="shared" si="13"/>
        <v>127</v>
      </c>
      <c r="B161" s="299">
        <v>211101</v>
      </c>
      <c r="C161" s="124" t="s">
        <v>406</v>
      </c>
      <c r="D161" s="299" t="s">
        <v>1</v>
      </c>
      <c r="E161" s="300">
        <v>0</v>
      </c>
      <c r="F161" s="300">
        <v>1000000</v>
      </c>
      <c r="G161" s="300">
        <v>0</v>
      </c>
      <c r="H161" s="301">
        <v>0</v>
      </c>
      <c r="I161" s="301">
        <v>0</v>
      </c>
      <c r="J161" s="301">
        <v>0</v>
      </c>
      <c r="K161" s="301">
        <v>0</v>
      </c>
      <c r="L161" s="301">
        <v>0</v>
      </c>
      <c r="M161" s="301">
        <v>0</v>
      </c>
      <c r="N161" s="301">
        <v>0</v>
      </c>
      <c r="O161" s="301">
        <v>0</v>
      </c>
      <c r="P161" s="302">
        <v>0</v>
      </c>
    </row>
    <row r="162" spans="1:16" s="310" customFormat="1" ht="15.75" thickBot="1" x14ac:dyDescent="0.3">
      <c r="A162" s="303"/>
      <c r="B162" s="304"/>
      <c r="C162" s="305"/>
      <c r="D162" s="304"/>
      <c r="E162" s="306">
        <f>SUM(E154:E161)</f>
        <v>0</v>
      </c>
      <c r="F162" s="306">
        <f>SUM(F154:F161)</f>
        <v>92400000</v>
      </c>
      <c r="G162" s="306">
        <f>SUM(G154:G161)</f>
        <v>49825205.420000002</v>
      </c>
      <c r="H162" s="307">
        <f>SUM(H154:H161)</f>
        <v>31.6</v>
      </c>
      <c r="I162" s="307">
        <f>SUM(I154:I161)</f>
        <v>19.100000000000001</v>
      </c>
      <c r="J162" s="307">
        <v>0</v>
      </c>
      <c r="K162" s="307">
        <v>0</v>
      </c>
      <c r="L162" s="307">
        <v>0</v>
      </c>
      <c r="M162" s="308">
        <f>SUM(M154:M161)</f>
        <v>1.77</v>
      </c>
      <c r="N162" s="308">
        <f>SUM(N154:N161)</f>
        <v>1.26</v>
      </c>
      <c r="O162" s="308">
        <f>SUM(O154:O161)</f>
        <v>4.8</v>
      </c>
      <c r="P162" s="309">
        <f>SUM(P154:P161)</f>
        <v>1.4299999999999997</v>
      </c>
    </row>
    <row r="163" spans="1:16" ht="15.75" thickBot="1" x14ac:dyDescent="0.25">
      <c r="A163" s="311" t="s">
        <v>19</v>
      </c>
      <c r="N163" s="313"/>
    </row>
    <row r="164" spans="1:16" ht="28.5" x14ac:dyDescent="0.2">
      <c r="A164" s="314">
        <v>128</v>
      </c>
      <c r="B164" s="315">
        <v>190110</v>
      </c>
      <c r="C164" s="118" t="s">
        <v>119</v>
      </c>
      <c r="D164" s="315" t="s">
        <v>1</v>
      </c>
      <c r="E164" s="316">
        <v>500000</v>
      </c>
      <c r="F164" s="316">
        <v>500000</v>
      </c>
      <c r="G164" s="316">
        <v>0</v>
      </c>
      <c r="H164" s="317">
        <v>1</v>
      </c>
      <c r="I164" s="317">
        <v>1</v>
      </c>
      <c r="J164" s="317">
        <v>0</v>
      </c>
      <c r="K164" s="317">
        <v>0</v>
      </c>
      <c r="L164" s="317">
        <v>0</v>
      </c>
      <c r="M164" s="317">
        <v>0</v>
      </c>
      <c r="N164" s="317">
        <v>0</v>
      </c>
      <c r="O164" s="317">
        <v>0</v>
      </c>
      <c r="P164" s="318">
        <v>0</v>
      </c>
    </row>
    <row r="165" spans="1:16" ht="42.75" x14ac:dyDescent="0.2">
      <c r="A165" s="296">
        <f t="shared" ref="A165:A166" si="14">A164+1</f>
        <v>129</v>
      </c>
      <c r="B165" s="196">
        <v>190121</v>
      </c>
      <c r="C165" s="121" t="s">
        <v>120</v>
      </c>
      <c r="D165" s="196" t="s">
        <v>1</v>
      </c>
      <c r="E165" s="297">
        <v>500000</v>
      </c>
      <c r="F165" s="297">
        <v>0</v>
      </c>
      <c r="G165" s="297">
        <v>0</v>
      </c>
      <c r="H165" s="198">
        <v>0</v>
      </c>
      <c r="I165" s="198">
        <v>0</v>
      </c>
      <c r="J165" s="198">
        <v>0</v>
      </c>
      <c r="K165" s="198">
        <v>0</v>
      </c>
      <c r="L165" s="198">
        <v>0</v>
      </c>
      <c r="M165" s="198">
        <v>0</v>
      </c>
      <c r="N165" s="198">
        <v>0</v>
      </c>
      <c r="O165" s="198">
        <v>0</v>
      </c>
      <c r="P165" s="199">
        <v>0</v>
      </c>
    </row>
    <row r="166" spans="1:16" ht="29.25" thickBot="1" x14ac:dyDescent="0.25">
      <c r="A166" s="298">
        <f t="shared" si="14"/>
        <v>130</v>
      </c>
      <c r="B166" s="299">
        <v>190128</v>
      </c>
      <c r="C166" s="124" t="s">
        <v>121</v>
      </c>
      <c r="D166" s="299" t="s">
        <v>1</v>
      </c>
      <c r="E166" s="300">
        <v>500000</v>
      </c>
      <c r="F166" s="300">
        <v>0</v>
      </c>
      <c r="G166" s="300">
        <v>0</v>
      </c>
      <c r="H166" s="301">
        <v>0</v>
      </c>
      <c r="I166" s="301">
        <v>0</v>
      </c>
      <c r="J166" s="301">
        <v>0</v>
      </c>
      <c r="K166" s="301">
        <v>0</v>
      </c>
      <c r="L166" s="301">
        <v>0</v>
      </c>
      <c r="M166" s="301">
        <v>0</v>
      </c>
      <c r="N166" s="301">
        <v>0</v>
      </c>
      <c r="O166" s="301">
        <v>0</v>
      </c>
      <c r="P166" s="302">
        <v>0</v>
      </c>
    </row>
    <row r="167" spans="1:16" ht="15.75" thickBot="1" x14ac:dyDescent="0.3">
      <c r="A167" s="319"/>
      <c r="B167" s="320"/>
      <c r="C167" s="321"/>
      <c r="D167" s="320"/>
      <c r="E167" s="306">
        <f>SUM(E164:E166)</f>
        <v>1500000</v>
      </c>
      <c r="F167" s="306">
        <f>SUM(F164:F166)</f>
        <v>500000</v>
      </c>
      <c r="G167" s="306">
        <f>SUM(G164:G166)</f>
        <v>0</v>
      </c>
      <c r="H167" s="307">
        <v>0</v>
      </c>
      <c r="I167" s="307">
        <v>1</v>
      </c>
      <c r="J167" s="307">
        <v>0</v>
      </c>
      <c r="K167" s="307">
        <v>0</v>
      </c>
      <c r="L167" s="307">
        <v>0</v>
      </c>
      <c r="M167" s="308">
        <v>0</v>
      </c>
      <c r="N167" s="308">
        <v>0</v>
      </c>
      <c r="O167" s="308">
        <v>0</v>
      </c>
      <c r="P167" s="309">
        <v>0</v>
      </c>
    </row>
    <row r="168" spans="1:16" ht="15.75" thickBot="1" x14ac:dyDescent="0.3">
      <c r="A168" s="343"/>
      <c r="B168" s="343"/>
      <c r="C168" s="344"/>
      <c r="D168" s="343"/>
      <c r="E168" s="345"/>
      <c r="F168" s="345"/>
      <c r="G168" s="345"/>
      <c r="H168" s="346"/>
      <c r="I168" s="346"/>
      <c r="J168" s="346"/>
      <c r="K168" s="346"/>
      <c r="L168" s="346"/>
      <c r="M168" s="347"/>
      <c r="N168" s="347"/>
      <c r="O168" s="347"/>
      <c r="P168" s="347"/>
    </row>
    <row r="169" spans="1:16" ht="57" x14ac:dyDescent="0.2">
      <c r="A169" s="314">
        <v>131</v>
      </c>
      <c r="B169" s="315">
        <v>214031</v>
      </c>
      <c r="C169" s="118" t="s">
        <v>122</v>
      </c>
      <c r="D169" s="315" t="s">
        <v>21</v>
      </c>
      <c r="E169" s="316">
        <v>0</v>
      </c>
      <c r="F169" s="316">
        <v>900000</v>
      </c>
      <c r="G169" s="316">
        <v>0</v>
      </c>
      <c r="H169" s="317">
        <v>1</v>
      </c>
      <c r="I169" s="317">
        <v>1</v>
      </c>
      <c r="J169" s="317">
        <v>0</v>
      </c>
      <c r="K169" s="317">
        <v>0</v>
      </c>
      <c r="L169" s="317">
        <v>0</v>
      </c>
      <c r="M169" s="317">
        <v>0</v>
      </c>
      <c r="N169" s="317">
        <v>0</v>
      </c>
      <c r="O169" s="317">
        <v>0</v>
      </c>
      <c r="P169" s="318">
        <v>0</v>
      </c>
    </row>
    <row r="170" spans="1:16" ht="57" x14ac:dyDescent="0.2">
      <c r="A170" s="296">
        <f t="shared" ref="A170:A177" si="15">A169+1</f>
        <v>132</v>
      </c>
      <c r="B170" s="196">
        <v>208418</v>
      </c>
      <c r="C170" s="121" t="s">
        <v>360</v>
      </c>
      <c r="D170" s="196" t="s">
        <v>1</v>
      </c>
      <c r="E170" s="297">
        <v>0</v>
      </c>
      <c r="F170" s="297">
        <v>10500000</v>
      </c>
      <c r="G170" s="297">
        <v>9933242.6199999992</v>
      </c>
      <c r="H170" s="198">
        <v>24.6</v>
      </c>
      <c r="I170" s="198">
        <v>4.38</v>
      </c>
      <c r="J170" s="198">
        <v>0</v>
      </c>
      <c r="K170" s="198">
        <v>0</v>
      </c>
      <c r="L170" s="198">
        <v>0</v>
      </c>
      <c r="M170" s="198">
        <v>0</v>
      </c>
      <c r="N170" s="198">
        <v>0</v>
      </c>
      <c r="O170" s="198">
        <v>0</v>
      </c>
      <c r="P170" s="199">
        <v>3.47</v>
      </c>
    </row>
    <row r="171" spans="1:16" ht="71.25" x14ac:dyDescent="0.2">
      <c r="A171" s="296">
        <f t="shared" si="15"/>
        <v>133</v>
      </c>
      <c r="B171" s="196">
        <v>210685</v>
      </c>
      <c r="C171" s="121" t="s">
        <v>361</v>
      </c>
      <c r="D171" s="196" t="s">
        <v>1</v>
      </c>
      <c r="E171" s="297">
        <v>0</v>
      </c>
      <c r="F171" s="297">
        <v>1764000</v>
      </c>
      <c r="G171" s="297">
        <v>0</v>
      </c>
      <c r="H171" s="198">
        <v>34</v>
      </c>
      <c r="I171" s="198">
        <v>9.27</v>
      </c>
      <c r="J171" s="198">
        <v>0</v>
      </c>
      <c r="K171" s="198">
        <v>0</v>
      </c>
      <c r="L171" s="198">
        <v>0</v>
      </c>
      <c r="M171" s="198">
        <v>0</v>
      </c>
      <c r="N171" s="198">
        <v>0</v>
      </c>
      <c r="O171" s="198">
        <v>0</v>
      </c>
      <c r="P171" s="199">
        <v>0</v>
      </c>
    </row>
    <row r="172" spans="1:16" ht="57" x14ac:dyDescent="0.2">
      <c r="A172" s="296">
        <f t="shared" si="15"/>
        <v>134</v>
      </c>
      <c r="B172" s="196">
        <v>210687</v>
      </c>
      <c r="C172" s="121" t="s">
        <v>362</v>
      </c>
      <c r="D172" s="196" t="s">
        <v>1</v>
      </c>
      <c r="E172" s="297">
        <v>0</v>
      </c>
      <c r="F172" s="297">
        <v>15000000</v>
      </c>
      <c r="G172" s="297">
        <v>0</v>
      </c>
      <c r="H172" s="198">
        <v>20</v>
      </c>
      <c r="I172" s="198">
        <v>5.71</v>
      </c>
      <c r="J172" s="198">
        <v>0</v>
      </c>
      <c r="K172" s="198">
        <v>0</v>
      </c>
      <c r="L172" s="198">
        <v>0</v>
      </c>
      <c r="M172" s="198">
        <v>0</v>
      </c>
      <c r="N172" s="198">
        <v>0</v>
      </c>
      <c r="O172" s="198">
        <v>0</v>
      </c>
      <c r="P172" s="199">
        <v>0</v>
      </c>
    </row>
    <row r="173" spans="1:16" ht="57" x14ac:dyDescent="0.2">
      <c r="A173" s="296">
        <f t="shared" si="15"/>
        <v>135</v>
      </c>
      <c r="B173" s="196">
        <v>210688</v>
      </c>
      <c r="C173" s="121" t="s">
        <v>363</v>
      </c>
      <c r="D173" s="196" t="s">
        <v>1</v>
      </c>
      <c r="E173" s="297">
        <v>0</v>
      </c>
      <c r="F173" s="297">
        <v>23500000</v>
      </c>
      <c r="G173" s="297">
        <v>0</v>
      </c>
      <c r="H173" s="198">
        <v>39</v>
      </c>
      <c r="I173" s="198">
        <v>9.75</v>
      </c>
      <c r="J173" s="198">
        <v>0</v>
      </c>
      <c r="K173" s="198">
        <v>0</v>
      </c>
      <c r="L173" s="198">
        <v>0</v>
      </c>
      <c r="M173" s="198">
        <v>0</v>
      </c>
      <c r="N173" s="198">
        <v>0</v>
      </c>
      <c r="O173" s="198">
        <v>0</v>
      </c>
      <c r="P173" s="199">
        <v>0</v>
      </c>
    </row>
    <row r="174" spans="1:16" ht="57" x14ac:dyDescent="0.2">
      <c r="A174" s="296">
        <f t="shared" si="15"/>
        <v>136</v>
      </c>
      <c r="B174" s="196">
        <v>208875</v>
      </c>
      <c r="C174" s="121" t="s">
        <v>364</v>
      </c>
      <c r="D174" s="196" t="s">
        <v>1</v>
      </c>
      <c r="E174" s="297">
        <v>0</v>
      </c>
      <c r="F174" s="297">
        <v>688688</v>
      </c>
      <c r="G174" s="297">
        <v>0</v>
      </c>
      <c r="H174" s="198">
        <v>11.5</v>
      </c>
      <c r="I174" s="198">
        <v>4.5</v>
      </c>
      <c r="J174" s="198">
        <v>0</v>
      </c>
      <c r="K174" s="198">
        <v>0</v>
      </c>
      <c r="L174" s="198">
        <v>0</v>
      </c>
      <c r="M174" s="198">
        <v>0</v>
      </c>
      <c r="N174" s="198">
        <v>0</v>
      </c>
      <c r="O174" s="198">
        <v>0</v>
      </c>
      <c r="P174" s="199">
        <v>0.32</v>
      </c>
    </row>
    <row r="175" spans="1:16" ht="42.75" x14ac:dyDescent="0.2">
      <c r="A175" s="296">
        <f t="shared" si="15"/>
        <v>137</v>
      </c>
      <c r="B175" s="196">
        <v>209016</v>
      </c>
      <c r="C175" s="121" t="s">
        <v>365</v>
      </c>
      <c r="D175" s="196" t="s">
        <v>1</v>
      </c>
      <c r="E175" s="297">
        <v>0</v>
      </c>
      <c r="F175" s="297">
        <v>16005464</v>
      </c>
      <c r="G175" s="297">
        <v>15505111.08</v>
      </c>
      <c r="H175" s="198">
        <v>29.55</v>
      </c>
      <c r="I175" s="198">
        <v>12</v>
      </c>
      <c r="J175" s="198">
        <v>0</v>
      </c>
      <c r="K175" s="198">
        <v>0</v>
      </c>
      <c r="L175" s="198">
        <v>0</v>
      </c>
      <c r="M175" s="198">
        <v>0</v>
      </c>
      <c r="N175" s="198">
        <v>0</v>
      </c>
      <c r="O175" s="198">
        <v>4.49</v>
      </c>
      <c r="P175" s="199">
        <v>0.01</v>
      </c>
    </row>
    <row r="176" spans="1:16" ht="57" x14ac:dyDescent="0.2">
      <c r="A176" s="296">
        <f t="shared" si="15"/>
        <v>138</v>
      </c>
      <c r="B176" s="196">
        <v>209182</v>
      </c>
      <c r="C176" s="121" t="s">
        <v>366</v>
      </c>
      <c r="D176" s="196" t="s">
        <v>1</v>
      </c>
      <c r="E176" s="297">
        <v>0</v>
      </c>
      <c r="F176" s="297">
        <v>6000000</v>
      </c>
      <c r="G176" s="297">
        <v>0</v>
      </c>
      <c r="H176" s="198">
        <v>18.5</v>
      </c>
      <c r="I176" s="198">
        <v>5.35</v>
      </c>
      <c r="J176" s="198">
        <v>0</v>
      </c>
      <c r="K176" s="198">
        <v>0</v>
      </c>
      <c r="L176" s="198">
        <v>0</v>
      </c>
      <c r="M176" s="198">
        <v>0</v>
      </c>
      <c r="N176" s="198">
        <v>0</v>
      </c>
      <c r="O176" s="198">
        <v>0</v>
      </c>
      <c r="P176" s="199">
        <v>4.7699999999999996</v>
      </c>
    </row>
    <row r="177" spans="1:16" ht="49.5" customHeight="1" thickBot="1" x14ac:dyDescent="0.25">
      <c r="A177" s="298">
        <f t="shared" si="15"/>
        <v>139</v>
      </c>
      <c r="B177" s="299">
        <v>191415</v>
      </c>
      <c r="C177" s="124" t="s">
        <v>367</v>
      </c>
      <c r="D177" s="299" t="s">
        <v>21</v>
      </c>
      <c r="E177" s="300">
        <v>0</v>
      </c>
      <c r="F177" s="300">
        <v>3200000</v>
      </c>
      <c r="G177" s="300">
        <v>0</v>
      </c>
      <c r="H177" s="301">
        <v>404</v>
      </c>
      <c r="I177" s="301">
        <v>100</v>
      </c>
      <c r="J177" s="301">
        <v>0</v>
      </c>
      <c r="K177" s="301">
        <v>0</v>
      </c>
      <c r="L177" s="301">
        <v>0</v>
      </c>
      <c r="M177" s="301">
        <v>0</v>
      </c>
      <c r="N177" s="301">
        <v>0</v>
      </c>
      <c r="O177" s="301">
        <v>0</v>
      </c>
      <c r="P177" s="302">
        <v>0</v>
      </c>
    </row>
    <row r="178" spans="1:16" s="310" customFormat="1" ht="15.75" thickBot="1" x14ac:dyDescent="0.3">
      <c r="A178" s="303"/>
      <c r="B178" s="304"/>
      <c r="C178" s="305"/>
      <c r="D178" s="304"/>
      <c r="E178" s="328">
        <f>+E169</f>
        <v>0</v>
      </c>
      <c r="F178" s="328">
        <f>SUM(F169:F177)</f>
        <v>77558152</v>
      </c>
      <c r="G178" s="328">
        <f>SUM(G169:G177)</f>
        <v>25438353.699999999</v>
      </c>
      <c r="H178" s="307">
        <v>1</v>
      </c>
      <c r="I178" s="307">
        <v>1</v>
      </c>
      <c r="J178" s="308">
        <v>0</v>
      </c>
      <c r="K178" s="308">
        <v>0</v>
      </c>
      <c r="L178" s="308">
        <v>0</v>
      </c>
      <c r="M178" s="308">
        <v>0</v>
      </c>
      <c r="N178" s="308">
        <v>0</v>
      </c>
      <c r="O178" s="308">
        <f>SUM(O169:O177)</f>
        <v>4.49</v>
      </c>
      <c r="P178" s="309">
        <f>SUM(P169:P177)</f>
        <v>8.57</v>
      </c>
    </row>
    <row r="179" spans="1:16" s="310" customFormat="1" ht="15.75" thickBot="1" x14ac:dyDescent="0.3">
      <c r="A179" s="311" t="s">
        <v>372</v>
      </c>
      <c r="B179" s="348"/>
      <c r="C179" s="312"/>
      <c r="D179" s="348"/>
      <c r="E179" s="349"/>
      <c r="F179" s="349"/>
      <c r="G179" s="349"/>
      <c r="H179" s="350"/>
      <c r="I179" s="350"/>
      <c r="J179" s="351"/>
      <c r="K179" s="351"/>
      <c r="L179" s="351"/>
      <c r="M179" s="351"/>
      <c r="N179" s="183"/>
      <c r="O179" s="352"/>
      <c r="P179" s="353"/>
    </row>
    <row r="180" spans="1:16" s="310" customFormat="1" ht="57" x14ac:dyDescent="0.25">
      <c r="A180" s="314">
        <v>140</v>
      </c>
      <c r="B180" s="315">
        <v>226251</v>
      </c>
      <c r="C180" s="118" t="s">
        <v>373</v>
      </c>
      <c r="D180" s="315" t="s">
        <v>1</v>
      </c>
      <c r="E180" s="316">
        <v>0</v>
      </c>
      <c r="F180" s="316">
        <v>4962428</v>
      </c>
      <c r="G180" s="316">
        <v>0</v>
      </c>
      <c r="H180" s="317">
        <v>1.5</v>
      </c>
      <c r="I180" s="317">
        <v>0.5</v>
      </c>
      <c r="J180" s="317">
        <v>0</v>
      </c>
      <c r="K180" s="317">
        <v>0</v>
      </c>
      <c r="L180" s="317">
        <v>0</v>
      </c>
      <c r="M180" s="317">
        <v>0</v>
      </c>
      <c r="N180" s="317">
        <v>0</v>
      </c>
      <c r="O180" s="317">
        <v>0</v>
      </c>
      <c r="P180" s="318">
        <v>0</v>
      </c>
    </row>
    <row r="181" spans="1:16" s="310" customFormat="1" ht="57" x14ac:dyDescent="0.25">
      <c r="A181" s="296">
        <f t="shared" ref="A181:A186" si="16">A180+1</f>
        <v>141</v>
      </c>
      <c r="B181" s="196">
        <v>226253</v>
      </c>
      <c r="C181" s="121" t="s">
        <v>374</v>
      </c>
      <c r="D181" s="196" t="s">
        <v>1</v>
      </c>
      <c r="E181" s="297">
        <v>0</v>
      </c>
      <c r="F181" s="297">
        <v>831428</v>
      </c>
      <c r="G181" s="297">
        <v>0</v>
      </c>
      <c r="H181" s="198">
        <v>3.9</v>
      </c>
      <c r="I181" s="198">
        <v>1</v>
      </c>
      <c r="J181" s="198">
        <v>0</v>
      </c>
      <c r="K181" s="198">
        <v>0</v>
      </c>
      <c r="L181" s="198">
        <v>0</v>
      </c>
      <c r="M181" s="198">
        <v>0</v>
      </c>
      <c r="N181" s="198">
        <v>0</v>
      </c>
      <c r="O181" s="198">
        <v>0</v>
      </c>
      <c r="P181" s="199">
        <v>0</v>
      </c>
    </row>
    <row r="182" spans="1:16" s="310" customFormat="1" ht="42.75" x14ac:dyDescent="0.25">
      <c r="A182" s="296">
        <f t="shared" si="16"/>
        <v>142</v>
      </c>
      <c r="B182" s="196">
        <v>226258</v>
      </c>
      <c r="C182" s="121" t="s">
        <v>375</v>
      </c>
      <c r="D182" s="196" t="s">
        <v>21</v>
      </c>
      <c r="E182" s="297">
        <v>0</v>
      </c>
      <c r="F182" s="297">
        <v>16620000</v>
      </c>
      <c r="G182" s="297">
        <v>0</v>
      </c>
      <c r="H182" s="198">
        <v>100</v>
      </c>
      <c r="I182" s="198">
        <v>20</v>
      </c>
      <c r="J182" s="198">
        <v>0</v>
      </c>
      <c r="K182" s="198">
        <v>0</v>
      </c>
      <c r="L182" s="198">
        <v>0</v>
      </c>
      <c r="M182" s="198">
        <v>0</v>
      </c>
      <c r="N182" s="198">
        <v>0</v>
      </c>
      <c r="O182" s="198">
        <v>0</v>
      </c>
      <c r="P182" s="199">
        <v>0</v>
      </c>
    </row>
    <row r="183" spans="1:16" s="310" customFormat="1" ht="42.75" x14ac:dyDescent="0.25">
      <c r="A183" s="296">
        <f t="shared" si="16"/>
        <v>143</v>
      </c>
      <c r="B183" s="196">
        <v>226259</v>
      </c>
      <c r="C183" s="121" t="s">
        <v>376</v>
      </c>
      <c r="D183" s="196" t="s">
        <v>21</v>
      </c>
      <c r="E183" s="297">
        <v>0</v>
      </c>
      <c r="F183" s="297">
        <v>13800000</v>
      </c>
      <c r="G183" s="297">
        <v>0</v>
      </c>
      <c r="H183" s="198">
        <v>100</v>
      </c>
      <c r="I183" s="198">
        <v>42</v>
      </c>
      <c r="J183" s="198">
        <v>0</v>
      </c>
      <c r="K183" s="198">
        <v>0</v>
      </c>
      <c r="L183" s="198">
        <v>0</v>
      </c>
      <c r="M183" s="198">
        <v>0</v>
      </c>
      <c r="N183" s="198">
        <v>0</v>
      </c>
      <c r="O183" s="198">
        <v>0</v>
      </c>
      <c r="P183" s="199">
        <v>0</v>
      </c>
    </row>
    <row r="184" spans="1:16" s="310" customFormat="1" ht="71.25" x14ac:dyDescent="0.25">
      <c r="A184" s="296">
        <f t="shared" si="16"/>
        <v>144</v>
      </c>
      <c r="B184" s="196">
        <v>226260</v>
      </c>
      <c r="C184" s="121" t="s">
        <v>377</v>
      </c>
      <c r="D184" s="196" t="s">
        <v>1</v>
      </c>
      <c r="E184" s="297">
        <v>0</v>
      </c>
      <c r="F184" s="297">
        <v>11585959</v>
      </c>
      <c r="G184" s="297">
        <v>0</v>
      </c>
      <c r="H184" s="198">
        <v>3</v>
      </c>
      <c r="I184" s="198">
        <v>1</v>
      </c>
      <c r="J184" s="198">
        <v>0</v>
      </c>
      <c r="K184" s="198">
        <v>0</v>
      </c>
      <c r="L184" s="198">
        <v>0</v>
      </c>
      <c r="M184" s="198">
        <v>0</v>
      </c>
      <c r="N184" s="198">
        <v>0</v>
      </c>
      <c r="O184" s="198">
        <v>0</v>
      </c>
      <c r="P184" s="199">
        <v>0</v>
      </c>
    </row>
    <row r="185" spans="1:16" s="310" customFormat="1" ht="71.25" x14ac:dyDescent="0.25">
      <c r="A185" s="296">
        <f t="shared" si="16"/>
        <v>145</v>
      </c>
      <c r="B185" s="196">
        <v>226261</v>
      </c>
      <c r="C185" s="121" t="s">
        <v>378</v>
      </c>
      <c r="D185" s="196" t="s">
        <v>1</v>
      </c>
      <c r="E185" s="297">
        <v>0</v>
      </c>
      <c r="F185" s="297">
        <v>8209393</v>
      </c>
      <c r="G185" s="297">
        <v>0</v>
      </c>
      <c r="H185" s="198">
        <v>3</v>
      </c>
      <c r="I185" s="198">
        <v>1</v>
      </c>
      <c r="J185" s="198">
        <v>0</v>
      </c>
      <c r="K185" s="198">
        <v>0</v>
      </c>
      <c r="L185" s="198">
        <v>0</v>
      </c>
      <c r="M185" s="198">
        <v>0</v>
      </c>
      <c r="N185" s="198">
        <v>0</v>
      </c>
      <c r="O185" s="198">
        <v>0</v>
      </c>
      <c r="P185" s="199">
        <v>0</v>
      </c>
    </row>
    <row r="186" spans="1:16" s="310" customFormat="1" ht="43.5" thickBot="1" x14ac:dyDescent="0.3">
      <c r="A186" s="298">
        <f t="shared" si="16"/>
        <v>146</v>
      </c>
      <c r="B186" s="299">
        <v>226757</v>
      </c>
      <c r="C186" s="124" t="s">
        <v>379</v>
      </c>
      <c r="D186" s="299" t="s">
        <v>21</v>
      </c>
      <c r="E186" s="300">
        <v>0</v>
      </c>
      <c r="F186" s="300">
        <v>2015204</v>
      </c>
      <c r="G186" s="300">
        <v>0</v>
      </c>
      <c r="H186" s="301">
        <v>30</v>
      </c>
      <c r="I186" s="301">
        <v>20</v>
      </c>
      <c r="J186" s="301">
        <v>0</v>
      </c>
      <c r="K186" s="301">
        <v>0</v>
      </c>
      <c r="L186" s="301">
        <v>0</v>
      </c>
      <c r="M186" s="301">
        <v>0</v>
      </c>
      <c r="N186" s="301">
        <v>0</v>
      </c>
      <c r="O186" s="301">
        <v>0</v>
      </c>
      <c r="P186" s="302">
        <v>0</v>
      </c>
    </row>
    <row r="187" spans="1:16" s="310" customFormat="1" ht="15.75" thickBot="1" x14ac:dyDescent="0.3">
      <c r="A187" s="329"/>
      <c r="B187" s="321"/>
      <c r="C187" s="354"/>
      <c r="D187" s="305"/>
      <c r="E187" s="328">
        <f>SUM(E180:E186)</f>
        <v>0</v>
      </c>
      <c r="F187" s="328">
        <f>SUM(F180:F186)</f>
        <v>58024412</v>
      </c>
      <c r="G187" s="328">
        <f>SUM(G180:G186)</f>
        <v>0</v>
      </c>
      <c r="H187" s="308"/>
      <c r="I187" s="308"/>
      <c r="J187" s="308">
        <v>0</v>
      </c>
      <c r="K187" s="308">
        <v>0</v>
      </c>
      <c r="L187" s="308">
        <v>0</v>
      </c>
      <c r="M187" s="308">
        <v>0</v>
      </c>
      <c r="N187" s="308">
        <v>0</v>
      </c>
      <c r="O187" s="308">
        <v>0</v>
      </c>
      <c r="P187" s="309">
        <v>0</v>
      </c>
    </row>
    <row r="188" spans="1:16" ht="28.5" customHeight="1" thickBot="1" x14ac:dyDescent="0.25">
      <c r="A188" s="355" t="s">
        <v>264</v>
      </c>
      <c r="B188" s="356"/>
      <c r="C188" s="356"/>
      <c r="D188" s="356"/>
      <c r="E188" s="357">
        <f>E178+E167+E162+E152+E148+E119+E99+E87+E84+E80+E58+E30+E25+E22+E16+E187</f>
        <v>1658691089</v>
      </c>
      <c r="F188" s="357">
        <f>F178+F167+F162+F152+F148+F119+F99+F87+F84+F80+F58+F30+F25+F22+F16+F187</f>
        <v>2120791073</v>
      </c>
      <c r="G188" s="357">
        <f>G178+G167+G162+G152+G148+G119+G99+G87+G84+G80+G58+G30+G25+G22+G16+G187</f>
        <v>968823071.58000004</v>
      </c>
      <c r="H188" s="358">
        <f t="shared" ref="H188:M188" si="17">H159+H157+H156+H155+H154+H136+H134+H133+H128+H125+H116+H114+H111+H109+H108+H106+H102+H97+H92+H90+H79+H73+H56+H55+H50+H47+H46+H43+H42+H41+H40+H38+H36+H35+H34+H12</f>
        <v>354.09999999999997</v>
      </c>
      <c r="I188" s="358">
        <f t="shared" si="17"/>
        <v>326.71000000000004</v>
      </c>
      <c r="J188" s="358">
        <f t="shared" si="17"/>
        <v>2.94</v>
      </c>
      <c r="K188" s="358">
        <f t="shared" si="17"/>
        <v>2</v>
      </c>
      <c r="L188" s="358">
        <f t="shared" si="17"/>
        <v>4.0599999999999996</v>
      </c>
      <c r="M188" s="358">
        <f t="shared" si="17"/>
        <v>44.61</v>
      </c>
      <c r="N188" s="358">
        <f>+N16+N58+N80+N99+N119+N148+N162+N178</f>
        <v>27.320000000000004</v>
      </c>
      <c r="O188" s="358">
        <f>O175+O157+O122+O111+O110+O109+O108+O107+O106+O104+O102+O97+O64+O56+O55+O54+O50+O48+O47+O39+O38+O37+O36+O35</f>
        <v>32.340000000000003</v>
      </c>
      <c r="P188" s="359">
        <f>P187+P178+P167+P162+P152+P148+P119+P99+P87+P84+P80+P58+P30+P25+P22+P16</f>
        <v>43.879999999999995</v>
      </c>
    </row>
    <row r="191" spans="1:16" x14ac:dyDescent="0.2">
      <c r="G191" s="360"/>
    </row>
    <row r="192" spans="1:16" x14ac:dyDescent="0.2">
      <c r="F192" s="361"/>
    </row>
    <row r="193" spans="1:16" x14ac:dyDescent="0.2">
      <c r="F193" s="361"/>
      <c r="G193" s="361"/>
    </row>
    <row r="200" spans="1:16" s="362" customFormat="1" x14ac:dyDescent="0.2">
      <c r="A200" s="201"/>
      <c r="B200" s="201"/>
      <c r="C200" s="322"/>
      <c r="D200" s="201"/>
      <c r="E200" s="201"/>
      <c r="F200" s="201"/>
      <c r="G200" s="361"/>
      <c r="H200" s="161"/>
      <c r="I200" s="161"/>
      <c r="J200" s="161"/>
      <c r="K200" s="161"/>
      <c r="L200" s="161"/>
      <c r="M200" s="280"/>
      <c r="N200" s="280"/>
      <c r="O200" s="280"/>
      <c r="P200" s="280"/>
    </row>
  </sheetData>
  <mergeCells count="17">
    <mergeCell ref="A188:D188"/>
    <mergeCell ref="E7:E8"/>
    <mergeCell ref="F7:F8"/>
    <mergeCell ref="G7:G8"/>
    <mergeCell ref="H7:H8"/>
    <mergeCell ref="I7:I8"/>
    <mergeCell ref="A6:A8"/>
    <mergeCell ref="B6:B8"/>
    <mergeCell ref="C6:C8"/>
    <mergeCell ref="D6:D8"/>
    <mergeCell ref="E6:G6"/>
    <mergeCell ref="J7:P7"/>
    <mergeCell ref="H6:P6"/>
    <mergeCell ref="A1:P1"/>
    <mergeCell ref="A2:P2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191"/>
  <sheetViews>
    <sheetView topLeftCell="A187" zoomScale="60" zoomScaleNormal="60" workbookViewId="0">
      <selection activeCell="F11" sqref="F11"/>
    </sheetView>
  </sheetViews>
  <sheetFormatPr baseColWidth="10" defaultRowHeight="14.25" x14ac:dyDescent="0.2"/>
  <cols>
    <col min="1" max="1" width="14.7109375" style="7" customWidth="1"/>
    <col min="2" max="2" width="18.5703125" style="7" customWidth="1"/>
    <col min="3" max="3" width="47" style="10" customWidth="1"/>
    <col min="4" max="4" width="15" style="7" customWidth="1"/>
    <col min="5" max="5" width="27.28515625" style="7" customWidth="1"/>
    <col min="6" max="6" width="23" style="7" bestFit="1" customWidth="1"/>
    <col min="7" max="7" width="21" style="7" customWidth="1"/>
    <col min="8" max="8" width="15.5703125" style="158" customWidth="1"/>
    <col min="9" max="9" width="12.42578125" style="158" customWidth="1"/>
    <col min="10" max="12" width="11.5703125" style="158" bestFit="1" customWidth="1"/>
    <col min="13" max="16" width="11.42578125" style="162"/>
    <col min="17" max="17" width="11.42578125" style="159"/>
    <col min="18" max="16384" width="11.42578125" style="7"/>
  </cols>
  <sheetData>
    <row r="1" spans="1:17" ht="15" x14ac:dyDescent="0.25">
      <c r="A1" s="6" t="s">
        <v>267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8"/>
      <c r="O1" s="158"/>
      <c r="P1" s="158"/>
    </row>
    <row r="2" spans="1:17" ht="15" x14ac:dyDescent="0.25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8"/>
      <c r="O2" s="158"/>
      <c r="P2" s="158"/>
    </row>
    <row r="3" spans="1:17" ht="15" x14ac:dyDescent="0.25">
      <c r="A3" s="6" t="s">
        <v>271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58"/>
      <c r="O3" s="158"/>
      <c r="P3" s="158"/>
    </row>
    <row r="4" spans="1:17" ht="15" x14ac:dyDescent="0.25">
      <c r="A4" s="6" t="s">
        <v>270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58"/>
      <c r="O4" s="158"/>
      <c r="P4" s="158"/>
    </row>
    <row r="5" spans="1:17" ht="15.75" thickBot="1" x14ac:dyDescent="0.3">
      <c r="A5" s="160" t="s">
        <v>410</v>
      </c>
      <c r="M5" s="161"/>
    </row>
    <row r="6" spans="1:17" ht="19.5" customHeight="1" x14ac:dyDescent="0.2">
      <c r="A6" s="15" t="s">
        <v>2</v>
      </c>
      <c r="B6" s="16" t="s">
        <v>3</v>
      </c>
      <c r="C6" s="17" t="s">
        <v>4</v>
      </c>
      <c r="D6" s="17" t="s">
        <v>5</v>
      </c>
      <c r="E6" s="163" t="s">
        <v>6</v>
      </c>
      <c r="F6" s="163"/>
      <c r="G6" s="163"/>
      <c r="H6" s="164" t="s">
        <v>7</v>
      </c>
      <c r="I6" s="164"/>
      <c r="J6" s="164"/>
      <c r="K6" s="164"/>
      <c r="L6" s="164"/>
      <c r="M6" s="164"/>
      <c r="N6" s="164"/>
      <c r="O6" s="164"/>
      <c r="P6" s="165"/>
    </row>
    <row r="7" spans="1:17" ht="46.5" customHeight="1" x14ac:dyDescent="0.2">
      <c r="A7" s="20"/>
      <c r="B7" s="21"/>
      <c r="C7" s="22"/>
      <c r="D7" s="22"/>
      <c r="E7" s="166" t="s">
        <v>8</v>
      </c>
      <c r="F7" s="166" t="s">
        <v>9</v>
      </c>
      <c r="G7" s="167" t="s">
        <v>301</v>
      </c>
      <c r="H7" s="168" t="s">
        <v>8</v>
      </c>
      <c r="I7" s="168" t="s">
        <v>9</v>
      </c>
      <c r="J7" s="168" t="s">
        <v>10</v>
      </c>
      <c r="K7" s="168"/>
      <c r="L7" s="168"/>
      <c r="M7" s="168"/>
      <c r="N7" s="168"/>
      <c r="O7" s="168"/>
      <c r="P7" s="169"/>
    </row>
    <row r="8" spans="1:17" ht="15.75" customHeight="1" thickBot="1" x14ac:dyDescent="0.25">
      <c r="A8" s="170"/>
      <c r="B8" s="171"/>
      <c r="C8" s="172"/>
      <c r="D8" s="172"/>
      <c r="E8" s="173"/>
      <c r="F8" s="173"/>
      <c r="G8" s="174"/>
      <c r="H8" s="175"/>
      <c r="I8" s="175"/>
      <c r="J8" s="176" t="s">
        <v>11</v>
      </c>
      <c r="K8" s="176" t="s">
        <v>12</v>
      </c>
      <c r="L8" s="176" t="s">
        <v>13</v>
      </c>
      <c r="M8" s="176" t="s">
        <v>245</v>
      </c>
      <c r="N8" s="176" t="s">
        <v>272</v>
      </c>
      <c r="O8" s="176" t="s">
        <v>400</v>
      </c>
      <c r="P8" s="177" t="s">
        <v>411</v>
      </c>
    </row>
    <row r="9" spans="1:17" s="48" customFormat="1" ht="15.75" thickBot="1" x14ac:dyDescent="0.25">
      <c r="A9" s="178" t="s">
        <v>131</v>
      </c>
      <c r="B9" s="179"/>
      <c r="C9" s="179"/>
      <c r="D9" s="180"/>
      <c r="E9" s="181"/>
      <c r="F9" s="181"/>
      <c r="G9" s="182"/>
      <c r="H9" s="183"/>
      <c r="I9" s="183"/>
      <c r="J9" s="183"/>
      <c r="K9" s="183"/>
      <c r="L9" s="183"/>
      <c r="M9" s="184"/>
      <c r="N9" s="185"/>
      <c r="O9" s="185"/>
      <c r="P9" s="186"/>
      <c r="Q9" s="187"/>
    </row>
    <row r="10" spans="1:17" s="48" customFormat="1" ht="85.5" x14ac:dyDescent="0.2">
      <c r="A10" s="62">
        <f>A8+1</f>
        <v>1</v>
      </c>
      <c r="B10" s="63">
        <v>155962</v>
      </c>
      <c r="C10" s="188" t="s">
        <v>123</v>
      </c>
      <c r="D10" s="188" t="s">
        <v>124</v>
      </c>
      <c r="E10" s="189">
        <v>177967</v>
      </c>
      <c r="F10" s="189">
        <v>177967</v>
      </c>
      <c r="G10" s="189">
        <v>0</v>
      </c>
      <c r="H10" s="190">
        <v>316</v>
      </c>
      <c r="I10" s="190">
        <v>316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1">
        <v>0</v>
      </c>
      <c r="Q10" s="187"/>
    </row>
    <row r="11" spans="1:17" s="48" customFormat="1" ht="85.5" x14ac:dyDescent="0.2">
      <c r="A11" s="68">
        <f t="shared" ref="A11:A15" si="0">A10+1</f>
        <v>2</v>
      </c>
      <c r="B11" s="36">
        <v>155972</v>
      </c>
      <c r="C11" s="192" t="s">
        <v>125</v>
      </c>
      <c r="D11" s="192" t="s">
        <v>124</v>
      </c>
      <c r="E11" s="193">
        <v>619634</v>
      </c>
      <c r="F11" s="193">
        <v>619634</v>
      </c>
      <c r="G11" s="193">
        <v>0</v>
      </c>
      <c r="H11" s="194">
        <v>682</v>
      </c>
      <c r="I11" s="194">
        <v>682</v>
      </c>
      <c r="J11" s="194">
        <v>0</v>
      </c>
      <c r="K11" s="194">
        <v>0</v>
      </c>
      <c r="L11" s="194">
        <v>0</v>
      </c>
      <c r="M11" s="194">
        <v>0</v>
      </c>
      <c r="N11" s="194">
        <v>0</v>
      </c>
      <c r="O11" s="194">
        <v>0</v>
      </c>
      <c r="P11" s="195">
        <v>0</v>
      </c>
      <c r="Q11" s="187"/>
    </row>
    <row r="12" spans="1:17" s="201" customFormat="1" ht="85.5" x14ac:dyDescent="0.2">
      <c r="A12" s="68">
        <f t="shared" si="0"/>
        <v>3</v>
      </c>
      <c r="B12" s="196">
        <v>155973</v>
      </c>
      <c r="C12" s="121" t="s">
        <v>126</v>
      </c>
      <c r="D12" s="121" t="s">
        <v>124</v>
      </c>
      <c r="E12" s="197">
        <v>110559</v>
      </c>
      <c r="F12" s="197">
        <v>18186</v>
      </c>
      <c r="G12" s="197">
        <v>0</v>
      </c>
      <c r="H12" s="198">
        <v>308</v>
      </c>
      <c r="I12" s="198">
        <v>6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9">
        <v>0</v>
      </c>
      <c r="Q12" s="200"/>
    </row>
    <row r="13" spans="1:17" s="48" customFormat="1" ht="85.5" x14ac:dyDescent="0.2">
      <c r="A13" s="68">
        <f t="shared" si="0"/>
        <v>4</v>
      </c>
      <c r="B13" s="36">
        <v>155978</v>
      </c>
      <c r="C13" s="192" t="s">
        <v>127</v>
      </c>
      <c r="D13" s="192" t="s">
        <v>124</v>
      </c>
      <c r="E13" s="193">
        <v>205496</v>
      </c>
      <c r="F13" s="193">
        <v>205496</v>
      </c>
      <c r="G13" s="193">
        <v>0</v>
      </c>
      <c r="H13" s="194">
        <v>233</v>
      </c>
      <c r="I13" s="194">
        <v>233</v>
      </c>
      <c r="J13" s="194">
        <v>0</v>
      </c>
      <c r="K13" s="194">
        <v>0</v>
      </c>
      <c r="L13" s="194">
        <v>0</v>
      </c>
      <c r="M13" s="194">
        <v>0</v>
      </c>
      <c r="N13" s="194">
        <v>0</v>
      </c>
      <c r="O13" s="194">
        <v>0</v>
      </c>
      <c r="P13" s="195">
        <v>0</v>
      </c>
      <c r="Q13" s="187"/>
    </row>
    <row r="14" spans="1:17" s="48" customFormat="1" ht="85.5" x14ac:dyDescent="0.2">
      <c r="A14" s="68">
        <f t="shared" si="0"/>
        <v>5</v>
      </c>
      <c r="B14" s="36">
        <v>155983</v>
      </c>
      <c r="C14" s="192" t="s">
        <v>128</v>
      </c>
      <c r="D14" s="192" t="s">
        <v>124</v>
      </c>
      <c r="E14" s="193">
        <v>426406</v>
      </c>
      <c r="F14" s="193">
        <v>426406</v>
      </c>
      <c r="G14" s="193">
        <v>0</v>
      </c>
      <c r="H14" s="194">
        <v>512</v>
      </c>
      <c r="I14" s="194">
        <v>512</v>
      </c>
      <c r="J14" s="194">
        <v>0</v>
      </c>
      <c r="K14" s="194">
        <v>0</v>
      </c>
      <c r="L14" s="194">
        <v>0</v>
      </c>
      <c r="M14" s="194">
        <v>0</v>
      </c>
      <c r="N14" s="194">
        <v>0</v>
      </c>
      <c r="O14" s="194">
        <v>0</v>
      </c>
      <c r="P14" s="195">
        <v>0</v>
      </c>
      <c r="Q14" s="187"/>
    </row>
    <row r="15" spans="1:17" s="48" customFormat="1" ht="99.75" x14ac:dyDescent="0.2">
      <c r="A15" s="68">
        <f t="shared" si="0"/>
        <v>6</v>
      </c>
      <c r="B15" s="36">
        <v>155990</v>
      </c>
      <c r="C15" s="192" t="s">
        <v>129</v>
      </c>
      <c r="D15" s="192" t="s">
        <v>124</v>
      </c>
      <c r="E15" s="193">
        <v>1785770</v>
      </c>
      <c r="F15" s="193">
        <v>0</v>
      </c>
      <c r="G15" s="193">
        <v>0</v>
      </c>
      <c r="H15" s="194">
        <v>902</v>
      </c>
      <c r="I15" s="194">
        <v>902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4">
        <v>0</v>
      </c>
      <c r="P15" s="195">
        <v>0</v>
      </c>
      <c r="Q15" s="187"/>
    </row>
    <row r="16" spans="1:17" s="48" customFormat="1" ht="57" x14ac:dyDescent="0.2">
      <c r="A16" s="68">
        <f>A15+1</f>
        <v>7</v>
      </c>
      <c r="B16" s="36">
        <v>155992</v>
      </c>
      <c r="C16" s="192" t="s">
        <v>130</v>
      </c>
      <c r="D16" s="192" t="s">
        <v>124</v>
      </c>
      <c r="E16" s="193">
        <v>484498</v>
      </c>
      <c r="F16" s="193">
        <v>484498</v>
      </c>
      <c r="G16" s="193">
        <v>0</v>
      </c>
      <c r="H16" s="194">
        <v>522</v>
      </c>
      <c r="I16" s="194">
        <v>522</v>
      </c>
      <c r="J16" s="194">
        <v>0</v>
      </c>
      <c r="K16" s="194">
        <v>0</v>
      </c>
      <c r="L16" s="194">
        <v>0</v>
      </c>
      <c r="M16" s="194">
        <v>0</v>
      </c>
      <c r="N16" s="194">
        <v>0</v>
      </c>
      <c r="O16" s="194">
        <v>0</v>
      </c>
      <c r="P16" s="195">
        <v>0</v>
      </c>
      <c r="Q16" s="187"/>
    </row>
    <row r="17" spans="1:17" s="48" customFormat="1" ht="43.5" thickBot="1" x14ac:dyDescent="0.25">
      <c r="A17" s="42">
        <v>8</v>
      </c>
      <c r="B17" s="43">
        <v>16730</v>
      </c>
      <c r="C17" s="202" t="s">
        <v>386</v>
      </c>
      <c r="D17" s="202" t="s">
        <v>124</v>
      </c>
      <c r="E17" s="203">
        <v>0</v>
      </c>
      <c r="F17" s="203">
        <v>291312</v>
      </c>
      <c r="G17" s="203">
        <v>0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5">
        <v>0</v>
      </c>
      <c r="Q17" s="187"/>
    </row>
    <row r="18" spans="1:17" s="55" customFormat="1" ht="15.75" thickBot="1" x14ac:dyDescent="0.3">
      <c r="A18" s="206"/>
      <c r="B18" s="207"/>
      <c r="C18" s="50"/>
      <c r="D18" s="207"/>
      <c r="E18" s="208">
        <f t="shared" ref="E18:P18" si="1">SUM(E10:E17)</f>
        <v>3810330</v>
      </c>
      <c r="F18" s="208">
        <f t="shared" si="1"/>
        <v>2223499</v>
      </c>
      <c r="G18" s="209">
        <f t="shared" si="1"/>
        <v>0</v>
      </c>
      <c r="H18" s="210">
        <f t="shared" si="1"/>
        <v>3475</v>
      </c>
      <c r="I18" s="210">
        <f t="shared" si="1"/>
        <v>3173</v>
      </c>
      <c r="J18" s="210">
        <f t="shared" si="1"/>
        <v>0</v>
      </c>
      <c r="K18" s="210">
        <f t="shared" si="1"/>
        <v>0</v>
      </c>
      <c r="L18" s="210">
        <f t="shared" si="1"/>
        <v>0</v>
      </c>
      <c r="M18" s="210">
        <f t="shared" si="1"/>
        <v>0</v>
      </c>
      <c r="N18" s="211">
        <f t="shared" si="1"/>
        <v>0</v>
      </c>
      <c r="O18" s="211">
        <f t="shared" si="1"/>
        <v>0</v>
      </c>
      <c r="P18" s="212">
        <f t="shared" si="1"/>
        <v>0</v>
      </c>
      <c r="Q18" s="213"/>
    </row>
    <row r="19" spans="1:17" s="48" customFormat="1" ht="15.75" thickBot="1" x14ac:dyDescent="0.3">
      <c r="A19" s="214" t="s">
        <v>132</v>
      </c>
      <c r="B19" s="215"/>
      <c r="C19" s="110"/>
      <c r="D19" s="215"/>
      <c r="E19" s="215"/>
      <c r="F19" s="215"/>
      <c r="G19" s="216"/>
      <c r="H19" s="217"/>
      <c r="I19" s="217"/>
      <c r="J19" s="217"/>
      <c r="K19" s="217"/>
      <c r="L19" s="217"/>
      <c r="M19" s="184"/>
      <c r="N19" s="185"/>
      <c r="O19" s="218"/>
      <c r="P19" s="218"/>
      <c r="Q19" s="187"/>
    </row>
    <row r="20" spans="1:17" s="48" customFormat="1" ht="71.25" x14ac:dyDescent="0.2">
      <c r="A20" s="62">
        <v>9</v>
      </c>
      <c r="B20" s="63">
        <v>131336</v>
      </c>
      <c r="C20" s="188" t="s">
        <v>133</v>
      </c>
      <c r="D20" s="188" t="s">
        <v>124</v>
      </c>
      <c r="E20" s="189">
        <v>1990759</v>
      </c>
      <c r="F20" s="189">
        <v>490759</v>
      </c>
      <c r="G20" s="189">
        <v>0</v>
      </c>
      <c r="H20" s="190">
        <v>569</v>
      </c>
      <c r="I20" s="190">
        <v>569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1">
        <v>0</v>
      </c>
      <c r="Q20" s="187"/>
    </row>
    <row r="21" spans="1:17" s="48" customFormat="1" ht="42.75" x14ac:dyDescent="0.2">
      <c r="A21" s="68">
        <v>10</v>
      </c>
      <c r="B21" s="36">
        <v>131352</v>
      </c>
      <c r="C21" s="192" t="s">
        <v>134</v>
      </c>
      <c r="D21" s="192" t="s">
        <v>124</v>
      </c>
      <c r="E21" s="193">
        <v>1665322</v>
      </c>
      <c r="F21" s="193">
        <v>0</v>
      </c>
      <c r="G21" s="193">
        <v>0</v>
      </c>
      <c r="H21" s="194">
        <v>476</v>
      </c>
      <c r="I21" s="194">
        <v>476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5">
        <v>0</v>
      </c>
      <c r="Q21" s="187"/>
    </row>
    <row r="22" spans="1:17" s="48" customFormat="1" ht="85.5" x14ac:dyDescent="0.2">
      <c r="A22" s="68">
        <v>11</v>
      </c>
      <c r="B22" s="36">
        <v>131358</v>
      </c>
      <c r="C22" s="192" t="s">
        <v>135</v>
      </c>
      <c r="D22" s="192" t="s">
        <v>124</v>
      </c>
      <c r="E22" s="193">
        <v>1305036</v>
      </c>
      <c r="F22" s="193">
        <v>0</v>
      </c>
      <c r="G22" s="193">
        <v>0</v>
      </c>
      <c r="H22" s="194">
        <v>373</v>
      </c>
      <c r="I22" s="194">
        <v>373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5">
        <v>0</v>
      </c>
      <c r="Q22" s="187"/>
    </row>
    <row r="23" spans="1:17" s="48" customFormat="1" ht="57" x14ac:dyDescent="0.2">
      <c r="A23" s="68">
        <v>12</v>
      </c>
      <c r="B23" s="36">
        <v>131640</v>
      </c>
      <c r="C23" s="192" t="s">
        <v>136</v>
      </c>
      <c r="D23" s="192" t="s">
        <v>124</v>
      </c>
      <c r="E23" s="193">
        <v>1192760</v>
      </c>
      <c r="F23" s="193">
        <v>0</v>
      </c>
      <c r="G23" s="193">
        <v>0</v>
      </c>
      <c r="H23" s="194">
        <v>299</v>
      </c>
      <c r="I23" s="194">
        <v>299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5">
        <v>0</v>
      </c>
      <c r="Q23" s="187"/>
    </row>
    <row r="24" spans="1:17" s="48" customFormat="1" ht="71.25" x14ac:dyDescent="0.2">
      <c r="A24" s="68">
        <v>13</v>
      </c>
      <c r="B24" s="36">
        <v>131641</v>
      </c>
      <c r="C24" s="192" t="s">
        <v>137</v>
      </c>
      <c r="D24" s="192" t="s">
        <v>124</v>
      </c>
      <c r="E24" s="193">
        <v>845882</v>
      </c>
      <c r="F24" s="193">
        <v>845882</v>
      </c>
      <c r="G24" s="193">
        <v>0</v>
      </c>
      <c r="H24" s="194">
        <v>153</v>
      </c>
      <c r="I24" s="194">
        <v>153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4">
        <v>0</v>
      </c>
      <c r="P24" s="195">
        <v>0</v>
      </c>
      <c r="Q24" s="187"/>
    </row>
    <row r="25" spans="1:17" s="48" customFormat="1" ht="57" x14ac:dyDescent="0.2">
      <c r="A25" s="68">
        <v>14</v>
      </c>
      <c r="B25" s="36">
        <v>131643</v>
      </c>
      <c r="C25" s="192" t="s">
        <v>138</v>
      </c>
      <c r="D25" s="192" t="s">
        <v>124</v>
      </c>
      <c r="E25" s="193">
        <v>1957522</v>
      </c>
      <c r="F25" s="193">
        <v>0</v>
      </c>
      <c r="G25" s="193">
        <v>0</v>
      </c>
      <c r="H25" s="194">
        <v>334</v>
      </c>
      <c r="I25" s="194">
        <v>334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4">
        <v>0</v>
      </c>
      <c r="P25" s="195">
        <v>0</v>
      </c>
      <c r="Q25" s="187"/>
    </row>
    <row r="26" spans="1:17" s="48" customFormat="1" ht="71.25" x14ac:dyDescent="0.2">
      <c r="A26" s="68">
        <f t="shared" ref="A26:A70" si="2">A25+1</f>
        <v>15</v>
      </c>
      <c r="B26" s="36">
        <v>131645</v>
      </c>
      <c r="C26" s="192" t="s">
        <v>139</v>
      </c>
      <c r="D26" s="192" t="s">
        <v>124</v>
      </c>
      <c r="E26" s="193">
        <v>2748135</v>
      </c>
      <c r="F26" s="193">
        <v>748135</v>
      </c>
      <c r="G26" s="193">
        <v>0</v>
      </c>
      <c r="H26" s="194">
        <v>529</v>
      </c>
      <c r="I26" s="194">
        <v>529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4">
        <v>0</v>
      </c>
      <c r="P26" s="195">
        <v>0</v>
      </c>
      <c r="Q26" s="187"/>
    </row>
    <row r="27" spans="1:17" s="48" customFormat="1" ht="57" x14ac:dyDescent="0.2">
      <c r="A27" s="68">
        <f t="shared" si="2"/>
        <v>16</v>
      </c>
      <c r="B27" s="36">
        <v>131646</v>
      </c>
      <c r="C27" s="192" t="s">
        <v>140</v>
      </c>
      <c r="D27" s="192" t="s">
        <v>124</v>
      </c>
      <c r="E27" s="193">
        <v>381923</v>
      </c>
      <c r="F27" s="193">
        <v>381923</v>
      </c>
      <c r="G27" s="193">
        <v>0</v>
      </c>
      <c r="H27" s="194">
        <v>207</v>
      </c>
      <c r="I27" s="194">
        <v>207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194">
        <v>0</v>
      </c>
      <c r="P27" s="195">
        <v>0</v>
      </c>
      <c r="Q27" s="187"/>
    </row>
    <row r="28" spans="1:17" s="48" customFormat="1" ht="71.25" x14ac:dyDescent="0.2">
      <c r="A28" s="68">
        <f t="shared" si="2"/>
        <v>17</v>
      </c>
      <c r="B28" s="36">
        <v>131648</v>
      </c>
      <c r="C28" s="192" t="s">
        <v>141</v>
      </c>
      <c r="D28" s="192" t="s">
        <v>124</v>
      </c>
      <c r="E28" s="193">
        <v>14073857</v>
      </c>
      <c r="F28" s="193">
        <v>0</v>
      </c>
      <c r="G28" s="193">
        <v>0</v>
      </c>
      <c r="H28" s="194">
        <v>2815</v>
      </c>
      <c r="I28" s="194">
        <v>2815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195">
        <v>0</v>
      </c>
      <c r="Q28" s="187"/>
    </row>
    <row r="29" spans="1:17" s="48" customFormat="1" ht="85.5" x14ac:dyDescent="0.2">
      <c r="A29" s="68">
        <f t="shared" si="2"/>
        <v>18</v>
      </c>
      <c r="B29" s="36">
        <v>131662</v>
      </c>
      <c r="C29" s="192" t="s">
        <v>142</v>
      </c>
      <c r="D29" s="192" t="s">
        <v>124</v>
      </c>
      <c r="E29" s="193">
        <v>2851584</v>
      </c>
      <c r="F29" s="193">
        <v>0</v>
      </c>
      <c r="G29" s="193">
        <v>0</v>
      </c>
      <c r="H29" s="194">
        <v>815</v>
      </c>
      <c r="I29" s="194">
        <v>815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5">
        <v>0</v>
      </c>
      <c r="Q29" s="187"/>
    </row>
    <row r="30" spans="1:17" s="48" customFormat="1" ht="57" x14ac:dyDescent="0.2">
      <c r="A30" s="68">
        <f t="shared" si="2"/>
        <v>19</v>
      </c>
      <c r="B30" s="36">
        <v>131673</v>
      </c>
      <c r="C30" s="192" t="s">
        <v>143</v>
      </c>
      <c r="D30" s="192" t="s">
        <v>124</v>
      </c>
      <c r="E30" s="193">
        <v>947602</v>
      </c>
      <c r="F30" s="193">
        <v>947602</v>
      </c>
      <c r="G30" s="193">
        <v>0</v>
      </c>
      <c r="H30" s="194">
        <v>189</v>
      </c>
      <c r="I30" s="194">
        <v>189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0</v>
      </c>
      <c r="P30" s="195">
        <v>0</v>
      </c>
      <c r="Q30" s="187"/>
    </row>
    <row r="31" spans="1:17" s="48" customFormat="1" ht="57" x14ac:dyDescent="0.2">
      <c r="A31" s="68">
        <f t="shared" si="2"/>
        <v>20</v>
      </c>
      <c r="B31" s="36">
        <v>131677</v>
      </c>
      <c r="C31" s="192" t="s">
        <v>144</v>
      </c>
      <c r="D31" s="192" t="s">
        <v>124</v>
      </c>
      <c r="E31" s="193">
        <v>1385292</v>
      </c>
      <c r="F31" s="193">
        <v>0</v>
      </c>
      <c r="G31" s="193">
        <v>0</v>
      </c>
      <c r="H31" s="194">
        <v>272</v>
      </c>
      <c r="I31" s="194">
        <v>272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4">
        <v>0</v>
      </c>
      <c r="P31" s="195">
        <v>0</v>
      </c>
      <c r="Q31" s="187"/>
    </row>
    <row r="32" spans="1:17" s="48" customFormat="1" ht="57" x14ac:dyDescent="0.2">
      <c r="A32" s="68">
        <f t="shared" si="2"/>
        <v>21</v>
      </c>
      <c r="B32" s="36">
        <v>131678</v>
      </c>
      <c r="C32" s="192" t="s">
        <v>145</v>
      </c>
      <c r="D32" s="192" t="s">
        <v>124</v>
      </c>
      <c r="E32" s="193">
        <v>1030219</v>
      </c>
      <c r="F32" s="193">
        <v>0</v>
      </c>
      <c r="G32" s="193">
        <v>0</v>
      </c>
      <c r="H32" s="194">
        <v>182</v>
      </c>
      <c r="I32" s="194">
        <v>182</v>
      </c>
      <c r="J32" s="194">
        <v>0</v>
      </c>
      <c r="K32" s="194">
        <v>0</v>
      </c>
      <c r="L32" s="194">
        <v>0</v>
      </c>
      <c r="M32" s="194">
        <v>0</v>
      </c>
      <c r="N32" s="194">
        <v>0</v>
      </c>
      <c r="O32" s="194">
        <v>0</v>
      </c>
      <c r="P32" s="195">
        <v>0</v>
      </c>
      <c r="Q32" s="187"/>
    </row>
    <row r="33" spans="1:17" s="48" customFormat="1" ht="71.25" x14ac:dyDescent="0.2">
      <c r="A33" s="68">
        <f t="shared" si="2"/>
        <v>22</v>
      </c>
      <c r="B33" s="36">
        <v>131702</v>
      </c>
      <c r="C33" s="192" t="s">
        <v>146</v>
      </c>
      <c r="D33" s="192" t="s">
        <v>124</v>
      </c>
      <c r="E33" s="193">
        <v>1000000</v>
      </c>
      <c r="F33" s="193">
        <v>0</v>
      </c>
      <c r="G33" s="193">
        <v>0</v>
      </c>
      <c r="H33" s="194">
        <v>367</v>
      </c>
      <c r="I33" s="194">
        <v>367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4">
        <v>0</v>
      </c>
      <c r="P33" s="195">
        <v>0</v>
      </c>
      <c r="Q33" s="187"/>
    </row>
    <row r="34" spans="1:17" s="48" customFormat="1" ht="42.75" x14ac:dyDescent="0.2">
      <c r="A34" s="68">
        <f t="shared" si="2"/>
        <v>23</v>
      </c>
      <c r="B34" s="36">
        <v>132570</v>
      </c>
      <c r="C34" s="192" t="s">
        <v>147</v>
      </c>
      <c r="D34" s="192" t="s">
        <v>124</v>
      </c>
      <c r="E34" s="193">
        <v>947602</v>
      </c>
      <c r="F34" s="193">
        <v>947602</v>
      </c>
      <c r="G34" s="193">
        <v>0</v>
      </c>
      <c r="H34" s="194">
        <v>540</v>
      </c>
      <c r="I34" s="194">
        <v>540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4">
        <v>0</v>
      </c>
      <c r="P34" s="195">
        <v>0</v>
      </c>
      <c r="Q34" s="187"/>
    </row>
    <row r="35" spans="1:17" s="48" customFormat="1" ht="71.25" x14ac:dyDescent="0.2">
      <c r="A35" s="68">
        <f t="shared" si="2"/>
        <v>24</v>
      </c>
      <c r="B35" s="36">
        <v>132571</v>
      </c>
      <c r="C35" s="192" t="s">
        <v>148</v>
      </c>
      <c r="D35" s="192" t="s">
        <v>124</v>
      </c>
      <c r="E35" s="193">
        <v>372387</v>
      </c>
      <c r="F35" s="193">
        <v>372387</v>
      </c>
      <c r="G35" s="193">
        <v>0</v>
      </c>
      <c r="H35" s="194">
        <v>188</v>
      </c>
      <c r="I35" s="194">
        <v>188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4">
        <v>0</v>
      </c>
      <c r="P35" s="195">
        <v>0</v>
      </c>
      <c r="Q35" s="187"/>
    </row>
    <row r="36" spans="1:17" s="48" customFormat="1" ht="71.25" x14ac:dyDescent="0.2">
      <c r="A36" s="68">
        <f t="shared" si="2"/>
        <v>25</v>
      </c>
      <c r="B36" s="36">
        <v>132573</v>
      </c>
      <c r="C36" s="192" t="s">
        <v>149</v>
      </c>
      <c r="D36" s="192" t="s">
        <v>124</v>
      </c>
      <c r="E36" s="193">
        <v>491144</v>
      </c>
      <c r="F36" s="193">
        <v>491144</v>
      </c>
      <c r="G36" s="193">
        <v>0</v>
      </c>
      <c r="H36" s="194">
        <v>232</v>
      </c>
      <c r="I36" s="194">
        <v>232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0</v>
      </c>
      <c r="P36" s="195">
        <v>0</v>
      </c>
      <c r="Q36" s="187"/>
    </row>
    <row r="37" spans="1:17" s="48" customFormat="1" ht="71.25" x14ac:dyDescent="0.2">
      <c r="A37" s="68">
        <f t="shared" si="2"/>
        <v>26</v>
      </c>
      <c r="B37" s="36">
        <v>132574</v>
      </c>
      <c r="C37" s="192" t="s">
        <v>150</v>
      </c>
      <c r="D37" s="192" t="s">
        <v>124</v>
      </c>
      <c r="E37" s="193">
        <v>367209</v>
      </c>
      <c r="F37" s="193">
        <v>367209</v>
      </c>
      <c r="G37" s="193">
        <v>0</v>
      </c>
      <c r="H37" s="194">
        <v>182</v>
      </c>
      <c r="I37" s="194">
        <v>182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5">
        <v>0</v>
      </c>
      <c r="Q37" s="187"/>
    </row>
    <row r="38" spans="1:17" s="48" customFormat="1" ht="85.5" x14ac:dyDescent="0.2">
      <c r="A38" s="68">
        <f t="shared" si="2"/>
        <v>27</v>
      </c>
      <c r="B38" s="36">
        <v>132576</v>
      </c>
      <c r="C38" s="192" t="s">
        <v>151</v>
      </c>
      <c r="D38" s="192" t="s">
        <v>124</v>
      </c>
      <c r="E38" s="193">
        <v>986318</v>
      </c>
      <c r="F38" s="193">
        <v>0</v>
      </c>
      <c r="G38" s="193">
        <v>0</v>
      </c>
      <c r="H38" s="194">
        <v>282</v>
      </c>
      <c r="I38" s="194">
        <v>282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4">
        <v>0</v>
      </c>
      <c r="P38" s="195">
        <v>0</v>
      </c>
      <c r="Q38" s="187"/>
    </row>
    <row r="39" spans="1:17" s="48" customFormat="1" ht="71.25" x14ac:dyDescent="0.2">
      <c r="A39" s="68">
        <f t="shared" si="2"/>
        <v>28</v>
      </c>
      <c r="B39" s="36">
        <v>132577</v>
      </c>
      <c r="C39" s="192" t="s">
        <v>152</v>
      </c>
      <c r="D39" s="192" t="s">
        <v>124</v>
      </c>
      <c r="E39" s="193">
        <v>517130</v>
      </c>
      <c r="F39" s="193">
        <v>517130</v>
      </c>
      <c r="G39" s="193">
        <v>0</v>
      </c>
      <c r="H39" s="194">
        <v>147</v>
      </c>
      <c r="I39" s="194">
        <v>147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4">
        <v>0</v>
      </c>
      <c r="P39" s="195">
        <v>0</v>
      </c>
      <c r="Q39" s="187"/>
    </row>
    <row r="40" spans="1:17" s="48" customFormat="1" ht="71.25" x14ac:dyDescent="0.2">
      <c r="A40" s="68">
        <f t="shared" si="2"/>
        <v>29</v>
      </c>
      <c r="B40" s="36">
        <v>132578</v>
      </c>
      <c r="C40" s="192" t="s">
        <v>153</v>
      </c>
      <c r="D40" s="192" t="s">
        <v>124</v>
      </c>
      <c r="E40" s="193">
        <v>693493</v>
      </c>
      <c r="F40" s="193">
        <v>693493</v>
      </c>
      <c r="G40" s="193">
        <v>0</v>
      </c>
      <c r="H40" s="194">
        <v>354</v>
      </c>
      <c r="I40" s="194">
        <v>354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4">
        <v>0</v>
      </c>
      <c r="P40" s="195">
        <v>0</v>
      </c>
      <c r="Q40" s="187"/>
    </row>
    <row r="41" spans="1:17" s="48" customFormat="1" ht="57" x14ac:dyDescent="0.2">
      <c r="A41" s="68">
        <f t="shared" si="2"/>
        <v>30</v>
      </c>
      <c r="B41" s="36">
        <v>132695</v>
      </c>
      <c r="C41" s="192" t="s">
        <v>154</v>
      </c>
      <c r="D41" s="192" t="s">
        <v>124</v>
      </c>
      <c r="E41" s="193">
        <v>1047384</v>
      </c>
      <c r="F41" s="193">
        <v>0</v>
      </c>
      <c r="G41" s="193">
        <v>0</v>
      </c>
      <c r="H41" s="194">
        <v>299</v>
      </c>
      <c r="I41" s="194">
        <v>299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4">
        <v>0</v>
      </c>
      <c r="P41" s="195">
        <v>0</v>
      </c>
      <c r="Q41" s="187"/>
    </row>
    <row r="42" spans="1:17" s="48" customFormat="1" ht="71.25" x14ac:dyDescent="0.2">
      <c r="A42" s="68">
        <f t="shared" si="2"/>
        <v>31</v>
      </c>
      <c r="B42" s="36">
        <v>132711</v>
      </c>
      <c r="C42" s="192" t="s">
        <v>155</v>
      </c>
      <c r="D42" s="192" t="s">
        <v>124</v>
      </c>
      <c r="E42" s="193">
        <v>623598</v>
      </c>
      <c r="F42" s="193">
        <v>623598</v>
      </c>
      <c r="G42" s="193">
        <v>0</v>
      </c>
      <c r="H42" s="194">
        <v>144</v>
      </c>
      <c r="I42" s="194">
        <v>144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4">
        <v>0</v>
      </c>
      <c r="P42" s="195">
        <v>0</v>
      </c>
      <c r="Q42" s="187"/>
    </row>
    <row r="43" spans="1:17" s="48" customFormat="1" ht="57" x14ac:dyDescent="0.2">
      <c r="A43" s="68">
        <f t="shared" si="2"/>
        <v>32</v>
      </c>
      <c r="B43" s="36">
        <v>132715</v>
      </c>
      <c r="C43" s="192" t="s">
        <v>156</v>
      </c>
      <c r="D43" s="192" t="s">
        <v>124</v>
      </c>
      <c r="E43" s="193">
        <v>2038679</v>
      </c>
      <c r="F43" s="193">
        <v>0</v>
      </c>
      <c r="G43" s="193">
        <v>0</v>
      </c>
      <c r="H43" s="194">
        <v>582</v>
      </c>
      <c r="I43" s="194">
        <v>582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4">
        <v>0</v>
      </c>
      <c r="P43" s="195">
        <v>0</v>
      </c>
      <c r="Q43" s="187"/>
    </row>
    <row r="44" spans="1:17" s="48" customFormat="1" ht="42.75" x14ac:dyDescent="0.2">
      <c r="A44" s="68">
        <f t="shared" si="2"/>
        <v>33</v>
      </c>
      <c r="B44" s="36">
        <v>132781</v>
      </c>
      <c r="C44" s="192" t="s">
        <v>157</v>
      </c>
      <c r="D44" s="192" t="s">
        <v>124</v>
      </c>
      <c r="E44" s="193">
        <v>745085</v>
      </c>
      <c r="F44" s="193">
        <v>745085</v>
      </c>
      <c r="G44" s="193">
        <v>0</v>
      </c>
      <c r="H44" s="194">
        <v>135</v>
      </c>
      <c r="I44" s="194">
        <v>135</v>
      </c>
      <c r="J44" s="194">
        <v>0</v>
      </c>
      <c r="K44" s="194">
        <v>0</v>
      </c>
      <c r="L44" s="194">
        <v>0</v>
      </c>
      <c r="M44" s="194">
        <v>0</v>
      </c>
      <c r="N44" s="194">
        <v>0</v>
      </c>
      <c r="O44" s="194">
        <v>0</v>
      </c>
      <c r="P44" s="195">
        <v>0</v>
      </c>
      <c r="Q44" s="187"/>
    </row>
    <row r="45" spans="1:17" s="48" customFormat="1" ht="71.25" x14ac:dyDescent="0.2">
      <c r="A45" s="68">
        <f t="shared" si="2"/>
        <v>34</v>
      </c>
      <c r="B45" s="36">
        <v>132819</v>
      </c>
      <c r="C45" s="192" t="s">
        <v>158</v>
      </c>
      <c r="D45" s="192" t="s">
        <v>124</v>
      </c>
      <c r="E45" s="193">
        <v>1058207</v>
      </c>
      <c r="F45" s="193">
        <v>0</v>
      </c>
      <c r="G45" s="193">
        <v>0</v>
      </c>
      <c r="H45" s="194">
        <v>192</v>
      </c>
      <c r="I45" s="194">
        <v>192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  <c r="O45" s="194">
        <v>0</v>
      </c>
      <c r="P45" s="195">
        <v>0</v>
      </c>
      <c r="Q45" s="187"/>
    </row>
    <row r="46" spans="1:17" s="48" customFormat="1" ht="71.25" x14ac:dyDescent="0.2">
      <c r="A46" s="68">
        <f t="shared" si="2"/>
        <v>35</v>
      </c>
      <c r="B46" s="36">
        <v>132820</v>
      </c>
      <c r="C46" s="192" t="s">
        <v>159</v>
      </c>
      <c r="D46" s="192" t="s">
        <v>124</v>
      </c>
      <c r="E46" s="193">
        <v>2209122</v>
      </c>
      <c r="F46" s="193">
        <v>0</v>
      </c>
      <c r="G46" s="193">
        <v>0</v>
      </c>
      <c r="H46" s="194">
        <v>402</v>
      </c>
      <c r="I46" s="194">
        <v>202</v>
      </c>
      <c r="J46" s="194">
        <v>0</v>
      </c>
      <c r="K46" s="194">
        <v>0</v>
      </c>
      <c r="L46" s="194">
        <v>0</v>
      </c>
      <c r="M46" s="194">
        <v>0</v>
      </c>
      <c r="N46" s="194">
        <v>0</v>
      </c>
      <c r="O46" s="194">
        <v>0</v>
      </c>
      <c r="P46" s="195">
        <v>0</v>
      </c>
      <c r="Q46" s="187"/>
    </row>
    <row r="47" spans="1:17" s="48" customFormat="1" ht="71.25" x14ac:dyDescent="0.2">
      <c r="A47" s="68">
        <f t="shared" si="2"/>
        <v>36</v>
      </c>
      <c r="B47" s="36">
        <v>132828</v>
      </c>
      <c r="C47" s="192" t="s">
        <v>160</v>
      </c>
      <c r="D47" s="192" t="s">
        <v>124</v>
      </c>
      <c r="E47" s="193">
        <v>139817</v>
      </c>
      <c r="F47" s="193">
        <v>59050</v>
      </c>
      <c r="G47" s="193">
        <v>0</v>
      </c>
      <c r="H47" s="194">
        <v>32</v>
      </c>
      <c r="I47" s="194">
        <v>32</v>
      </c>
      <c r="J47" s="194">
        <v>0</v>
      </c>
      <c r="K47" s="194">
        <v>0</v>
      </c>
      <c r="L47" s="194">
        <v>0</v>
      </c>
      <c r="M47" s="194">
        <v>0</v>
      </c>
      <c r="N47" s="194">
        <v>0</v>
      </c>
      <c r="O47" s="194">
        <v>0</v>
      </c>
      <c r="P47" s="195">
        <v>0</v>
      </c>
      <c r="Q47" s="187"/>
    </row>
    <row r="48" spans="1:17" s="48" customFormat="1" ht="57" x14ac:dyDescent="0.2">
      <c r="A48" s="68">
        <f t="shared" si="2"/>
        <v>37</v>
      </c>
      <c r="B48" s="36">
        <v>132830</v>
      </c>
      <c r="C48" s="192" t="s">
        <v>161</v>
      </c>
      <c r="D48" s="192" t="s">
        <v>124</v>
      </c>
      <c r="E48" s="193">
        <v>259840</v>
      </c>
      <c r="F48" s="193">
        <v>259840</v>
      </c>
      <c r="G48" s="193">
        <v>0</v>
      </c>
      <c r="H48" s="194">
        <v>74</v>
      </c>
      <c r="I48" s="194">
        <v>74</v>
      </c>
      <c r="J48" s="194">
        <v>0</v>
      </c>
      <c r="K48" s="194">
        <v>0</v>
      </c>
      <c r="L48" s="194">
        <v>0</v>
      </c>
      <c r="M48" s="194">
        <v>0</v>
      </c>
      <c r="N48" s="194">
        <v>0</v>
      </c>
      <c r="O48" s="194">
        <v>0</v>
      </c>
      <c r="P48" s="195">
        <v>0</v>
      </c>
      <c r="Q48" s="187"/>
    </row>
    <row r="49" spans="1:17" s="48" customFormat="1" ht="85.5" x14ac:dyDescent="0.2">
      <c r="A49" s="68">
        <f t="shared" si="2"/>
        <v>38</v>
      </c>
      <c r="B49" s="36">
        <v>133274</v>
      </c>
      <c r="C49" s="192" t="s">
        <v>162</v>
      </c>
      <c r="D49" s="192" t="s">
        <v>124</v>
      </c>
      <c r="E49" s="193">
        <v>769464</v>
      </c>
      <c r="F49" s="193">
        <v>769464</v>
      </c>
      <c r="G49" s="193">
        <v>0</v>
      </c>
      <c r="H49" s="194">
        <v>140</v>
      </c>
      <c r="I49" s="194">
        <v>140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4">
        <v>0</v>
      </c>
      <c r="P49" s="195">
        <v>0</v>
      </c>
      <c r="Q49" s="187"/>
    </row>
    <row r="50" spans="1:17" s="48" customFormat="1" ht="57" x14ac:dyDescent="0.2">
      <c r="A50" s="68">
        <f t="shared" si="2"/>
        <v>39</v>
      </c>
      <c r="B50" s="36">
        <v>133275</v>
      </c>
      <c r="C50" s="192" t="s">
        <v>163</v>
      </c>
      <c r="D50" s="192" t="s">
        <v>124</v>
      </c>
      <c r="E50" s="193">
        <v>986318</v>
      </c>
      <c r="F50" s="193">
        <v>986318</v>
      </c>
      <c r="G50" s="193">
        <v>0</v>
      </c>
      <c r="H50" s="194">
        <v>281</v>
      </c>
      <c r="I50" s="194">
        <v>281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4">
        <v>0</v>
      </c>
      <c r="P50" s="195">
        <v>0</v>
      </c>
      <c r="Q50" s="187"/>
    </row>
    <row r="51" spans="1:17" s="48" customFormat="1" ht="85.5" x14ac:dyDescent="0.2">
      <c r="A51" s="68">
        <f t="shared" si="2"/>
        <v>40</v>
      </c>
      <c r="B51" s="36">
        <v>133277</v>
      </c>
      <c r="C51" s="192" t="s">
        <v>164</v>
      </c>
      <c r="D51" s="192" t="s">
        <v>124</v>
      </c>
      <c r="E51" s="193">
        <v>1062353</v>
      </c>
      <c r="F51" s="193">
        <v>0</v>
      </c>
      <c r="G51" s="193">
        <v>0</v>
      </c>
      <c r="H51" s="194">
        <v>192</v>
      </c>
      <c r="I51" s="194">
        <v>192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4">
        <v>0</v>
      </c>
      <c r="P51" s="195">
        <v>0</v>
      </c>
      <c r="Q51" s="187"/>
    </row>
    <row r="52" spans="1:17" s="48" customFormat="1" ht="57" x14ac:dyDescent="0.2">
      <c r="A52" s="68">
        <f t="shared" si="2"/>
        <v>41</v>
      </c>
      <c r="B52" s="36">
        <v>133278</v>
      </c>
      <c r="C52" s="192" t="s">
        <v>165</v>
      </c>
      <c r="D52" s="192" t="s">
        <v>124</v>
      </c>
      <c r="E52" s="193">
        <v>472035</v>
      </c>
      <c r="F52" s="193">
        <v>472035</v>
      </c>
      <c r="G52" s="193">
        <v>0</v>
      </c>
      <c r="H52" s="194">
        <v>86</v>
      </c>
      <c r="I52" s="194">
        <v>86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4">
        <v>0</v>
      </c>
      <c r="P52" s="195">
        <v>0</v>
      </c>
      <c r="Q52" s="187"/>
    </row>
    <row r="53" spans="1:17" s="48" customFormat="1" ht="71.25" x14ac:dyDescent="0.2">
      <c r="A53" s="68">
        <f t="shared" si="2"/>
        <v>42</v>
      </c>
      <c r="B53" s="36">
        <v>133279</v>
      </c>
      <c r="C53" s="192" t="s">
        <v>166</v>
      </c>
      <c r="D53" s="192" t="s">
        <v>124</v>
      </c>
      <c r="E53" s="193">
        <v>579417</v>
      </c>
      <c r="F53" s="193">
        <v>579417</v>
      </c>
      <c r="G53" s="193">
        <v>0</v>
      </c>
      <c r="H53" s="194">
        <v>116</v>
      </c>
      <c r="I53" s="194">
        <v>116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4">
        <v>0</v>
      </c>
      <c r="P53" s="195">
        <v>0</v>
      </c>
      <c r="Q53" s="187"/>
    </row>
    <row r="54" spans="1:17" s="48" customFormat="1" ht="85.5" x14ac:dyDescent="0.2">
      <c r="A54" s="68">
        <f t="shared" si="2"/>
        <v>43</v>
      </c>
      <c r="B54" s="36">
        <v>133368</v>
      </c>
      <c r="C54" s="192" t="s">
        <v>167</v>
      </c>
      <c r="D54" s="192" t="s">
        <v>124</v>
      </c>
      <c r="E54" s="193">
        <v>322199</v>
      </c>
      <c r="F54" s="193">
        <v>12747</v>
      </c>
      <c r="G54" s="193">
        <v>0</v>
      </c>
      <c r="H54" s="194">
        <v>134</v>
      </c>
      <c r="I54" s="194">
        <v>134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4">
        <v>0</v>
      </c>
      <c r="P54" s="195">
        <v>0</v>
      </c>
      <c r="Q54" s="187"/>
    </row>
    <row r="55" spans="1:17" s="48" customFormat="1" ht="57" x14ac:dyDescent="0.2">
      <c r="A55" s="68">
        <f t="shared" si="2"/>
        <v>44</v>
      </c>
      <c r="B55" s="36">
        <v>133369</v>
      </c>
      <c r="C55" s="192" t="s">
        <v>168</v>
      </c>
      <c r="D55" s="192" t="s">
        <v>124</v>
      </c>
      <c r="E55" s="193">
        <v>628324</v>
      </c>
      <c r="F55" s="193">
        <v>628324</v>
      </c>
      <c r="G55" s="193">
        <v>0</v>
      </c>
      <c r="H55" s="194">
        <v>240</v>
      </c>
      <c r="I55" s="194">
        <v>240</v>
      </c>
      <c r="J55" s="194">
        <v>0</v>
      </c>
      <c r="K55" s="194">
        <v>0</v>
      </c>
      <c r="L55" s="194">
        <v>0</v>
      </c>
      <c r="M55" s="194">
        <v>0</v>
      </c>
      <c r="N55" s="194">
        <v>0</v>
      </c>
      <c r="O55" s="194">
        <v>0</v>
      </c>
      <c r="P55" s="195">
        <v>0</v>
      </c>
      <c r="Q55" s="187"/>
    </row>
    <row r="56" spans="1:17" s="48" customFormat="1" ht="71.25" x14ac:dyDescent="0.2">
      <c r="A56" s="68">
        <f t="shared" si="2"/>
        <v>45</v>
      </c>
      <c r="B56" s="36">
        <v>133372</v>
      </c>
      <c r="C56" s="192" t="s">
        <v>169</v>
      </c>
      <c r="D56" s="192" t="s">
        <v>124</v>
      </c>
      <c r="E56" s="193">
        <v>799607</v>
      </c>
      <c r="F56" s="193">
        <v>799607</v>
      </c>
      <c r="G56" s="193">
        <v>0</v>
      </c>
      <c r="H56" s="194">
        <v>483</v>
      </c>
      <c r="I56" s="194">
        <v>483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4">
        <v>0</v>
      </c>
      <c r="P56" s="195">
        <v>0</v>
      </c>
      <c r="Q56" s="187"/>
    </row>
    <row r="57" spans="1:17" s="48" customFormat="1" ht="57" x14ac:dyDescent="0.2">
      <c r="A57" s="68">
        <f t="shared" si="2"/>
        <v>46</v>
      </c>
      <c r="B57" s="36">
        <v>133661</v>
      </c>
      <c r="C57" s="192" t="s">
        <v>170</v>
      </c>
      <c r="D57" s="192" t="s">
        <v>124</v>
      </c>
      <c r="E57" s="193">
        <v>1248022</v>
      </c>
      <c r="F57" s="193">
        <v>0</v>
      </c>
      <c r="G57" s="193">
        <v>0</v>
      </c>
      <c r="H57" s="194">
        <v>445</v>
      </c>
      <c r="I57" s="194">
        <v>445</v>
      </c>
      <c r="J57" s="194">
        <v>0</v>
      </c>
      <c r="K57" s="194">
        <v>0</v>
      </c>
      <c r="L57" s="194">
        <v>0</v>
      </c>
      <c r="M57" s="194">
        <v>0</v>
      </c>
      <c r="N57" s="194">
        <v>0</v>
      </c>
      <c r="O57" s="194">
        <v>0</v>
      </c>
      <c r="P57" s="195">
        <v>0</v>
      </c>
      <c r="Q57" s="187"/>
    </row>
    <row r="58" spans="1:17" s="48" customFormat="1" ht="42.75" x14ac:dyDescent="0.2">
      <c r="A58" s="68">
        <f t="shared" si="2"/>
        <v>47</v>
      </c>
      <c r="B58" s="36">
        <v>133662</v>
      </c>
      <c r="C58" s="192" t="s">
        <v>171</v>
      </c>
      <c r="D58" s="192" t="s">
        <v>124</v>
      </c>
      <c r="E58" s="193">
        <v>467711</v>
      </c>
      <c r="F58" s="193">
        <v>467711</v>
      </c>
      <c r="G58" s="193">
        <v>0</v>
      </c>
      <c r="H58" s="194">
        <v>153</v>
      </c>
      <c r="I58" s="194">
        <v>153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4">
        <v>0</v>
      </c>
      <c r="P58" s="195">
        <v>0</v>
      </c>
      <c r="Q58" s="187"/>
    </row>
    <row r="59" spans="1:17" s="48" customFormat="1" ht="42.75" x14ac:dyDescent="0.2">
      <c r="A59" s="68">
        <f t="shared" si="2"/>
        <v>48</v>
      </c>
      <c r="B59" s="36">
        <v>133665</v>
      </c>
      <c r="C59" s="192" t="s">
        <v>172</v>
      </c>
      <c r="D59" s="192" t="s">
        <v>124</v>
      </c>
      <c r="E59" s="193">
        <v>487318</v>
      </c>
      <c r="F59" s="193">
        <v>487318</v>
      </c>
      <c r="G59" s="193">
        <v>0</v>
      </c>
      <c r="H59" s="194">
        <v>139</v>
      </c>
      <c r="I59" s="194">
        <v>139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4">
        <v>0</v>
      </c>
      <c r="P59" s="195">
        <v>0</v>
      </c>
      <c r="Q59" s="187"/>
    </row>
    <row r="60" spans="1:17" s="48" customFormat="1" ht="57" x14ac:dyDescent="0.2">
      <c r="A60" s="68">
        <f t="shared" si="2"/>
        <v>49</v>
      </c>
      <c r="B60" s="36">
        <v>133666</v>
      </c>
      <c r="C60" s="192" t="s">
        <v>173</v>
      </c>
      <c r="D60" s="192" t="s">
        <v>124</v>
      </c>
      <c r="E60" s="193">
        <v>377776</v>
      </c>
      <c r="F60" s="193">
        <v>377776</v>
      </c>
      <c r="G60" s="193"/>
      <c r="H60" s="194">
        <v>107</v>
      </c>
      <c r="I60" s="194">
        <v>107</v>
      </c>
      <c r="J60" s="194">
        <v>0</v>
      </c>
      <c r="K60" s="194">
        <v>0</v>
      </c>
      <c r="L60" s="194">
        <v>0</v>
      </c>
      <c r="M60" s="194">
        <v>0</v>
      </c>
      <c r="N60" s="194">
        <v>0</v>
      </c>
      <c r="O60" s="194">
        <v>0</v>
      </c>
      <c r="P60" s="195">
        <v>0</v>
      </c>
      <c r="Q60" s="187"/>
    </row>
    <row r="61" spans="1:17" s="48" customFormat="1" ht="71.25" x14ac:dyDescent="0.2">
      <c r="A61" s="68">
        <f t="shared" si="2"/>
        <v>50</v>
      </c>
      <c r="B61" s="36">
        <v>133670</v>
      </c>
      <c r="C61" s="192" t="s">
        <v>174</v>
      </c>
      <c r="D61" s="192" t="s">
        <v>124</v>
      </c>
      <c r="E61" s="193">
        <v>740779</v>
      </c>
      <c r="F61" s="193">
        <v>740779</v>
      </c>
      <c r="G61" s="193">
        <v>0</v>
      </c>
      <c r="H61" s="194">
        <v>223</v>
      </c>
      <c r="I61" s="194">
        <v>223</v>
      </c>
      <c r="J61" s="194">
        <v>0</v>
      </c>
      <c r="K61" s="194">
        <v>0</v>
      </c>
      <c r="L61" s="194">
        <v>0</v>
      </c>
      <c r="M61" s="194">
        <v>0</v>
      </c>
      <c r="N61" s="194">
        <v>0</v>
      </c>
      <c r="O61" s="194">
        <v>0</v>
      </c>
      <c r="P61" s="195">
        <v>0</v>
      </c>
      <c r="Q61" s="187"/>
    </row>
    <row r="62" spans="1:17" s="48" customFormat="1" ht="57" x14ac:dyDescent="0.2">
      <c r="A62" s="68">
        <v>51</v>
      </c>
      <c r="B62" s="36">
        <v>133898</v>
      </c>
      <c r="C62" s="192" t="s">
        <v>385</v>
      </c>
      <c r="D62" s="192" t="s">
        <v>124</v>
      </c>
      <c r="E62" s="193">
        <v>0</v>
      </c>
      <c r="F62" s="193">
        <v>1089952</v>
      </c>
      <c r="G62" s="193">
        <v>0</v>
      </c>
      <c r="H62" s="194">
        <v>1094</v>
      </c>
      <c r="I62" s="194">
        <v>195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4">
        <v>0</v>
      </c>
      <c r="P62" s="195">
        <v>311</v>
      </c>
      <c r="Q62" s="187"/>
    </row>
    <row r="63" spans="1:17" s="48" customFormat="1" ht="71.25" x14ac:dyDescent="0.2">
      <c r="A63" s="68">
        <v>52</v>
      </c>
      <c r="B63" s="36">
        <v>133918</v>
      </c>
      <c r="C63" s="192" t="s">
        <v>175</v>
      </c>
      <c r="D63" s="192" t="s">
        <v>124</v>
      </c>
      <c r="E63" s="193">
        <v>846739</v>
      </c>
      <c r="F63" s="193">
        <v>846739</v>
      </c>
      <c r="G63" s="193">
        <v>0</v>
      </c>
      <c r="H63" s="194">
        <v>241</v>
      </c>
      <c r="I63" s="194">
        <v>241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4">
        <v>0</v>
      </c>
      <c r="P63" s="195">
        <v>0</v>
      </c>
      <c r="Q63" s="187"/>
    </row>
    <row r="64" spans="1:17" s="48" customFormat="1" ht="71.25" x14ac:dyDescent="0.2">
      <c r="A64" s="68">
        <v>53</v>
      </c>
      <c r="B64" s="36">
        <v>133949</v>
      </c>
      <c r="C64" s="192" t="s">
        <v>176</v>
      </c>
      <c r="D64" s="192" t="s">
        <v>124</v>
      </c>
      <c r="E64" s="193">
        <v>5376854</v>
      </c>
      <c r="F64" s="193">
        <v>0</v>
      </c>
      <c r="G64" s="193">
        <v>0</v>
      </c>
      <c r="H64" s="194">
        <v>507</v>
      </c>
      <c r="I64" s="194">
        <v>507</v>
      </c>
      <c r="J64" s="194">
        <v>0</v>
      </c>
      <c r="K64" s="194">
        <v>0</v>
      </c>
      <c r="L64" s="194">
        <v>0</v>
      </c>
      <c r="M64" s="194">
        <v>0</v>
      </c>
      <c r="N64" s="194">
        <v>0</v>
      </c>
      <c r="O64" s="194">
        <v>0</v>
      </c>
      <c r="P64" s="195">
        <v>0</v>
      </c>
      <c r="Q64" s="187"/>
    </row>
    <row r="65" spans="1:17" s="48" customFormat="1" ht="57" x14ac:dyDescent="0.2">
      <c r="A65" s="68">
        <f t="shared" si="2"/>
        <v>54</v>
      </c>
      <c r="B65" s="36">
        <v>135233</v>
      </c>
      <c r="C65" s="192" t="s">
        <v>177</v>
      </c>
      <c r="D65" s="192" t="s">
        <v>124</v>
      </c>
      <c r="E65" s="193">
        <v>839677</v>
      </c>
      <c r="F65" s="193">
        <v>839677</v>
      </c>
      <c r="G65" s="193">
        <v>0</v>
      </c>
      <c r="H65" s="194">
        <v>215</v>
      </c>
      <c r="I65" s="194">
        <v>215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4">
        <v>0</v>
      </c>
      <c r="P65" s="195">
        <v>0</v>
      </c>
      <c r="Q65" s="187"/>
    </row>
    <row r="66" spans="1:17" s="48" customFormat="1" ht="71.25" x14ac:dyDescent="0.2">
      <c r="A66" s="68">
        <f t="shared" si="2"/>
        <v>55</v>
      </c>
      <c r="B66" s="36">
        <v>138095</v>
      </c>
      <c r="C66" s="192" t="s">
        <v>178</v>
      </c>
      <c r="D66" s="192" t="s">
        <v>124</v>
      </c>
      <c r="E66" s="193">
        <v>985660</v>
      </c>
      <c r="F66" s="193">
        <v>0</v>
      </c>
      <c r="G66" s="193">
        <v>0</v>
      </c>
      <c r="H66" s="194">
        <v>281</v>
      </c>
      <c r="I66" s="194">
        <v>281</v>
      </c>
      <c r="J66" s="194">
        <v>0</v>
      </c>
      <c r="K66" s="194">
        <v>0</v>
      </c>
      <c r="L66" s="194">
        <v>0</v>
      </c>
      <c r="M66" s="194">
        <v>0</v>
      </c>
      <c r="N66" s="194">
        <v>0</v>
      </c>
      <c r="O66" s="194">
        <v>0</v>
      </c>
      <c r="P66" s="195">
        <v>0</v>
      </c>
      <c r="Q66" s="187"/>
    </row>
    <row r="67" spans="1:17" s="48" customFormat="1" ht="71.25" x14ac:dyDescent="0.2">
      <c r="A67" s="68">
        <f t="shared" si="2"/>
        <v>56</v>
      </c>
      <c r="B67" s="36">
        <v>138136</v>
      </c>
      <c r="C67" s="192" t="s">
        <v>179</v>
      </c>
      <c r="D67" s="192" t="s">
        <v>124</v>
      </c>
      <c r="E67" s="193">
        <v>2694379</v>
      </c>
      <c r="F67" s="193">
        <v>0</v>
      </c>
      <c r="G67" s="193">
        <v>0</v>
      </c>
      <c r="H67" s="194">
        <v>769</v>
      </c>
      <c r="I67" s="194">
        <v>769</v>
      </c>
      <c r="J67" s="194">
        <v>0</v>
      </c>
      <c r="K67" s="194">
        <v>0</v>
      </c>
      <c r="L67" s="194">
        <v>0</v>
      </c>
      <c r="M67" s="194">
        <v>0</v>
      </c>
      <c r="N67" s="194">
        <v>0</v>
      </c>
      <c r="O67" s="194">
        <v>0</v>
      </c>
      <c r="P67" s="195">
        <v>0</v>
      </c>
      <c r="Q67" s="187"/>
    </row>
    <row r="68" spans="1:17" s="48" customFormat="1" ht="71.25" x14ac:dyDescent="0.2">
      <c r="A68" s="68">
        <f t="shared" si="2"/>
        <v>57</v>
      </c>
      <c r="B68" s="36">
        <v>138155</v>
      </c>
      <c r="C68" s="192" t="s">
        <v>180</v>
      </c>
      <c r="D68" s="192" t="s">
        <v>124</v>
      </c>
      <c r="E68" s="193">
        <v>738515</v>
      </c>
      <c r="F68" s="193">
        <v>738515</v>
      </c>
      <c r="G68" s="193">
        <v>0</v>
      </c>
      <c r="H68" s="194">
        <v>134</v>
      </c>
      <c r="I68" s="194">
        <v>134</v>
      </c>
      <c r="J68" s="194">
        <v>0</v>
      </c>
      <c r="K68" s="194">
        <v>0</v>
      </c>
      <c r="L68" s="194">
        <v>0</v>
      </c>
      <c r="M68" s="194">
        <v>0</v>
      </c>
      <c r="N68" s="194">
        <v>0</v>
      </c>
      <c r="O68" s="194">
        <v>0</v>
      </c>
      <c r="P68" s="195">
        <v>0</v>
      </c>
      <c r="Q68" s="187"/>
    </row>
    <row r="69" spans="1:17" s="48" customFormat="1" ht="42.75" x14ac:dyDescent="0.2">
      <c r="A69" s="68">
        <f t="shared" si="2"/>
        <v>58</v>
      </c>
      <c r="B69" s="36">
        <v>138182</v>
      </c>
      <c r="C69" s="192" t="s">
        <v>181</v>
      </c>
      <c r="D69" s="192" t="s">
        <v>124</v>
      </c>
      <c r="E69" s="193">
        <v>698675</v>
      </c>
      <c r="F69" s="193">
        <v>698675</v>
      </c>
      <c r="G69" s="193">
        <v>0</v>
      </c>
      <c r="H69" s="194">
        <v>204</v>
      </c>
      <c r="I69" s="194">
        <v>204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4">
        <v>0</v>
      </c>
      <c r="P69" s="195">
        <v>0</v>
      </c>
      <c r="Q69" s="187"/>
    </row>
    <row r="70" spans="1:17" s="48" customFormat="1" ht="57.75" thickBot="1" x14ac:dyDescent="0.25">
      <c r="A70" s="69">
        <f t="shared" si="2"/>
        <v>59</v>
      </c>
      <c r="B70" s="70">
        <v>138240</v>
      </c>
      <c r="C70" s="219" t="s">
        <v>182</v>
      </c>
      <c r="D70" s="219" t="s">
        <v>124</v>
      </c>
      <c r="E70" s="220">
        <v>296824</v>
      </c>
      <c r="F70" s="220">
        <v>296824</v>
      </c>
      <c r="G70" s="220">
        <v>0</v>
      </c>
      <c r="H70" s="221">
        <v>84</v>
      </c>
      <c r="I70" s="221">
        <v>84</v>
      </c>
      <c r="J70" s="221">
        <v>0</v>
      </c>
      <c r="K70" s="221">
        <v>0</v>
      </c>
      <c r="L70" s="221">
        <v>0</v>
      </c>
      <c r="M70" s="221">
        <v>0</v>
      </c>
      <c r="N70" s="221">
        <v>0</v>
      </c>
      <c r="O70" s="221">
        <v>0</v>
      </c>
      <c r="P70" s="222">
        <v>0</v>
      </c>
      <c r="Q70" s="187"/>
    </row>
    <row r="71" spans="1:17" s="55" customFormat="1" ht="15.75" thickBot="1" x14ac:dyDescent="0.3">
      <c r="A71" s="206"/>
      <c r="B71" s="207"/>
      <c r="C71" s="50"/>
      <c r="D71" s="207"/>
      <c r="E71" s="208">
        <f>SUM(E20:E70)</f>
        <v>67291554</v>
      </c>
      <c r="F71" s="208">
        <f t="shared" ref="F71:M71" si="3">SUM(F20:F70)</f>
        <v>19322717</v>
      </c>
      <c r="G71" s="208">
        <f t="shared" si="3"/>
        <v>0</v>
      </c>
      <c r="H71" s="210">
        <f t="shared" si="3"/>
        <v>17633</v>
      </c>
      <c r="I71" s="210">
        <f t="shared" si="3"/>
        <v>16534</v>
      </c>
      <c r="J71" s="210">
        <f t="shared" si="3"/>
        <v>0</v>
      </c>
      <c r="K71" s="210">
        <f t="shared" si="3"/>
        <v>0</v>
      </c>
      <c r="L71" s="210">
        <f t="shared" si="3"/>
        <v>0</v>
      </c>
      <c r="M71" s="210">
        <f t="shared" si="3"/>
        <v>0</v>
      </c>
      <c r="N71" s="210">
        <f t="shared" ref="N71:O71" si="4">SUM(N20:N70)</f>
        <v>0</v>
      </c>
      <c r="O71" s="210">
        <f t="shared" si="4"/>
        <v>0</v>
      </c>
      <c r="P71" s="212">
        <f>SUM(P20:P70)</f>
        <v>311</v>
      </c>
      <c r="Q71" s="213"/>
    </row>
    <row r="72" spans="1:17" s="55" customFormat="1" ht="15.75" thickBot="1" x14ac:dyDescent="0.3">
      <c r="A72" s="214" t="s">
        <v>183</v>
      </c>
      <c r="B72" s="223"/>
      <c r="C72" s="57"/>
      <c r="D72" s="223"/>
      <c r="E72" s="223"/>
      <c r="F72" s="223"/>
      <c r="G72" s="224"/>
      <c r="H72" s="225"/>
      <c r="I72" s="225"/>
      <c r="J72" s="225"/>
      <c r="K72" s="225"/>
      <c r="L72" s="225"/>
      <c r="M72" s="226"/>
      <c r="N72" s="227"/>
      <c r="O72" s="228"/>
      <c r="P72" s="228"/>
      <c r="Q72" s="213"/>
    </row>
    <row r="73" spans="1:17" s="48" customFormat="1" ht="42.75" x14ac:dyDescent="0.2">
      <c r="A73" s="62">
        <v>60</v>
      </c>
      <c r="B73" s="63">
        <v>133890</v>
      </c>
      <c r="C73" s="188" t="s">
        <v>184</v>
      </c>
      <c r="D73" s="188" t="s">
        <v>124</v>
      </c>
      <c r="E73" s="189">
        <v>2902127</v>
      </c>
      <c r="F73" s="189">
        <v>4494500</v>
      </c>
      <c r="G73" s="189">
        <v>3766601.73</v>
      </c>
      <c r="H73" s="190">
        <v>829</v>
      </c>
      <c r="I73" s="190">
        <v>1284</v>
      </c>
      <c r="J73" s="190">
        <v>0</v>
      </c>
      <c r="K73" s="190">
        <v>616</v>
      </c>
      <c r="L73" s="190">
        <v>25.68</v>
      </c>
      <c r="M73" s="190">
        <v>0</v>
      </c>
      <c r="N73" s="190">
        <v>0</v>
      </c>
      <c r="O73" s="190">
        <v>0</v>
      </c>
      <c r="P73" s="191">
        <v>0</v>
      </c>
      <c r="Q73" s="187"/>
    </row>
    <row r="74" spans="1:17" s="48" customFormat="1" ht="99.75" x14ac:dyDescent="0.2">
      <c r="A74" s="68">
        <v>61</v>
      </c>
      <c r="B74" s="36">
        <v>170090</v>
      </c>
      <c r="C74" s="192" t="s">
        <v>185</v>
      </c>
      <c r="D74" s="192" t="s">
        <v>124</v>
      </c>
      <c r="E74" s="193">
        <v>1000000</v>
      </c>
      <c r="F74" s="193">
        <v>0</v>
      </c>
      <c r="G74" s="193">
        <v>0</v>
      </c>
      <c r="H74" s="194">
        <v>571</v>
      </c>
      <c r="I74" s="194">
        <v>571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194">
        <v>0</v>
      </c>
      <c r="P74" s="195">
        <v>0</v>
      </c>
      <c r="Q74" s="187"/>
    </row>
    <row r="75" spans="1:17" s="48" customFormat="1" ht="57.75" thickBot="1" x14ac:dyDescent="0.25">
      <c r="A75" s="69">
        <v>62</v>
      </c>
      <c r="B75" s="70">
        <v>170167</v>
      </c>
      <c r="C75" s="219" t="s">
        <v>186</v>
      </c>
      <c r="D75" s="219" t="s">
        <v>124</v>
      </c>
      <c r="E75" s="220">
        <v>500000</v>
      </c>
      <c r="F75" s="220">
        <v>500000</v>
      </c>
      <c r="G75" s="220">
        <v>0</v>
      </c>
      <c r="H75" s="221">
        <v>571</v>
      </c>
      <c r="I75" s="221">
        <v>571</v>
      </c>
      <c r="J75" s="221">
        <v>0</v>
      </c>
      <c r="K75" s="221">
        <v>0</v>
      </c>
      <c r="L75" s="221">
        <v>0</v>
      </c>
      <c r="M75" s="221">
        <v>0</v>
      </c>
      <c r="N75" s="221">
        <v>0</v>
      </c>
      <c r="O75" s="221">
        <v>0</v>
      </c>
      <c r="P75" s="222">
        <v>0</v>
      </c>
      <c r="Q75" s="187"/>
    </row>
    <row r="76" spans="1:17" s="55" customFormat="1" ht="15.75" thickBot="1" x14ac:dyDescent="0.3">
      <c r="A76" s="206"/>
      <c r="B76" s="207"/>
      <c r="C76" s="50"/>
      <c r="D76" s="207"/>
      <c r="E76" s="208">
        <f t="shared" ref="E76:M76" si="5">SUM(E73:E75)</f>
        <v>4402127</v>
      </c>
      <c r="F76" s="208">
        <f t="shared" si="5"/>
        <v>4994500</v>
      </c>
      <c r="G76" s="208">
        <f t="shared" si="5"/>
        <v>3766601.73</v>
      </c>
      <c r="H76" s="210">
        <f t="shared" si="5"/>
        <v>1971</v>
      </c>
      <c r="I76" s="210">
        <f t="shared" si="5"/>
        <v>2426</v>
      </c>
      <c r="J76" s="210">
        <f t="shared" si="5"/>
        <v>0</v>
      </c>
      <c r="K76" s="210">
        <f t="shared" si="5"/>
        <v>616</v>
      </c>
      <c r="L76" s="210">
        <f t="shared" si="5"/>
        <v>25.68</v>
      </c>
      <c r="M76" s="210">
        <f t="shared" si="5"/>
        <v>0</v>
      </c>
      <c r="N76" s="210">
        <f t="shared" ref="N76:O76" si="6">SUM(N73:N75)</f>
        <v>0</v>
      </c>
      <c r="O76" s="210">
        <f t="shared" si="6"/>
        <v>0</v>
      </c>
      <c r="P76" s="212">
        <f>SUM(P73:P75)</f>
        <v>0</v>
      </c>
      <c r="Q76" s="213"/>
    </row>
    <row r="77" spans="1:17" s="48" customFormat="1" ht="15.75" thickBot="1" x14ac:dyDescent="0.3">
      <c r="A77" s="214" t="s">
        <v>187</v>
      </c>
      <c r="B77" s="215"/>
      <c r="C77" s="110"/>
      <c r="D77" s="215"/>
      <c r="E77" s="215"/>
      <c r="F77" s="215"/>
      <c r="G77" s="216"/>
      <c r="H77" s="217"/>
      <c r="I77" s="217"/>
      <c r="J77" s="217"/>
      <c r="K77" s="217"/>
      <c r="L77" s="217"/>
      <c r="M77" s="184"/>
      <c r="N77" s="185"/>
      <c r="O77" s="218"/>
      <c r="P77" s="218"/>
      <c r="Q77" s="187"/>
    </row>
    <row r="78" spans="1:17" s="48" customFormat="1" ht="85.5" x14ac:dyDescent="0.2">
      <c r="A78" s="62">
        <v>63</v>
      </c>
      <c r="B78" s="63">
        <v>131372</v>
      </c>
      <c r="C78" s="188" t="s">
        <v>188</v>
      </c>
      <c r="D78" s="188" t="s">
        <v>124</v>
      </c>
      <c r="E78" s="189">
        <v>173353</v>
      </c>
      <c r="F78" s="189">
        <v>175827</v>
      </c>
      <c r="G78" s="189">
        <v>26435.72</v>
      </c>
      <c r="H78" s="190">
        <v>50</v>
      </c>
      <c r="I78" s="190">
        <v>50</v>
      </c>
      <c r="J78" s="190">
        <v>0</v>
      </c>
      <c r="K78" s="190">
        <v>0</v>
      </c>
      <c r="L78" s="190">
        <v>50</v>
      </c>
      <c r="M78" s="190">
        <v>0</v>
      </c>
      <c r="N78" s="190">
        <v>0</v>
      </c>
      <c r="O78" s="190">
        <v>0</v>
      </c>
      <c r="P78" s="191">
        <v>0</v>
      </c>
      <c r="Q78" s="187"/>
    </row>
    <row r="79" spans="1:17" s="48" customFormat="1" ht="57" x14ac:dyDescent="0.2">
      <c r="A79" s="68">
        <v>64</v>
      </c>
      <c r="B79" s="36">
        <v>131701</v>
      </c>
      <c r="C79" s="192" t="s">
        <v>275</v>
      </c>
      <c r="D79" s="192" t="s">
        <v>124</v>
      </c>
      <c r="E79" s="193">
        <v>0</v>
      </c>
      <c r="F79" s="193">
        <v>74496</v>
      </c>
      <c r="G79" s="193">
        <v>0</v>
      </c>
      <c r="H79" s="194">
        <v>127</v>
      </c>
      <c r="I79" s="194">
        <v>21</v>
      </c>
      <c r="J79" s="194">
        <v>0</v>
      </c>
      <c r="K79" s="194">
        <v>0</v>
      </c>
      <c r="L79" s="194">
        <v>0</v>
      </c>
      <c r="M79" s="194">
        <v>0</v>
      </c>
      <c r="N79" s="194">
        <v>17.88</v>
      </c>
      <c r="O79" s="194">
        <v>0</v>
      </c>
      <c r="P79" s="195">
        <v>0.21</v>
      </c>
      <c r="Q79" s="187"/>
    </row>
    <row r="80" spans="1:17" s="48" customFormat="1" ht="72" thickBot="1" x14ac:dyDescent="0.25">
      <c r="A80" s="69">
        <v>65</v>
      </c>
      <c r="B80" s="70">
        <v>131671</v>
      </c>
      <c r="C80" s="219" t="s">
        <v>189</v>
      </c>
      <c r="D80" s="219" t="s">
        <v>124</v>
      </c>
      <c r="E80" s="220">
        <v>697345</v>
      </c>
      <c r="F80" s="220">
        <v>0</v>
      </c>
      <c r="G80" s="220">
        <v>0</v>
      </c>
      <c r="H80" s="221">
        <v>144</v>
      </c>
      <c r="I80" s="221">
        <v>144</v>
      </c>
      <c r="J80" s="221">
        <v>0</v>
      </c>
      <c r="K80" s="221">
        <v>0</v>
      </c>
      <c r="L80" s="221">
        <v>0</v>
      </c>
      <c r="M80" s="221">
        <v>0</v>
      </c>
      <c r="N80" s="221">
        <v>0</v>
      </c>
      <c r="O80" s="221">
        <v>0</v>
      </c>
      <c r="P80" s="222">
        <v>0</v>
      </c>
      <c r="Q80" s="187"/>
    </row>
    <row r="81" spans="1:17" s="55" customFormat="1" ht="15.75" thickBot="1" x14ac:dyDescent="0.3">
      <c r="A81" s="206"/>
      <c r="B81" s="207"/>
      <c r="C81" s="50"/>
      <c r="D81" s="207"/>
      <c r="E81" s="208">
        <f t="shared" ref="E81:L81" si="7">SUM(E78:E80)</f>
        <v>870698</v>
      </c>
      <c r="F81" s="208">
        <f t="shared" si="7"/>
        <v>250323</v>
      </c>
      <c r="G81" s="208">
        <f t="shared" si="7"/>
        <v>26435.72</v>
      </c>
      <c r="H81" s="210">
        <f t="shared" si="7"/>
        <v>321</v>
      </c>
      <c r="I81" s="210">
        <f t="shared" si="7"/>
        <v>215</v>
      </c>
      <c r="J81" s="210">
        <f t="shared" si="7"/>
        <v>0</v>
      </c>
      <c r="K81" s="210">
        <f t="shared" si="7"/>
        <v>0</v>
      </c>
      <c r="L81" s="210">
        <f t="shared" si="7"/>
        <v>50</v>
      </c>
      <c r="M81" s="229">
        <v>0</v>
      </c>
      <c r="N81" s="229">
        <f>SUM(N78:N80)</f>
        <v>17.88</v>
      </c>
      <c r="O81" s="229">
        <f>SUM(O78:O80)</f>
        <v>0</v>
      </c>
      <c r="P81" s="230">
        <f>SUM(P78:P80)</f>
        <v>0.21</v>
      </c>
      <c r="Q81" s="213"/>
    </row>
    <row r="82" spans="1:17" s="48" customFormat="1" ht="15.75" thickBot="1" x14ac:dyDescent="0.3">
      <c r="A82" s="214" t="s">
        <v>190</v>
      </c>
      <c r="B82" s="215"/>
      <c r="C82" s="110"/>
      <c r="D82" s="215"/>
      <c r="E82" s="215"/>
      <c r="F82" s="215"/>
      <c r="G82" s="216"/>
      <c r="H82" s="217"/>
      <c r="I82" s="217"/>
      <c r="J82" s="217"/>
      <c r="K82" s="217"/>
      <c r="L82" s="217"/>
      <c r="M82" s="184"/>
      <c r="N82" s="185"/>
      <c r="O82" s="218"/>
      <c r="P82" s="218"/>
      <c r="Q82" s="187"/>
    </row>
    <row r="83" spans="1:17" s="48" customFormat="1" ht="71.25" x14ac:dyDescent="0.2">
      <c r="A83" s="62">
        <v>66</v>
      </c>
      <c r="B83" s="63">
        <v>129949</v>
      </c>
      <c r="C83" s="188" t="s">
        <v>191</v>
      </c>
      <c r="D83" s="188" t="s">
        <v>124</v>
      </c>
      <c r="E83" s="189">
        <v>4000</v>
      </c>
      <c r="F83" s="189">
        <v>4000</v>
      </c>
      <c r="G83" s="189">
        <v>0</v>
      </c>
      <c r="H83" s="190">
        <v>166</v>
      </c>
      <c r="I83" s="190">
        <v>166</v>
      </c>
      <c r="J83" s="190">
        <v>0</v>
      </c>
      <c r="K83" s="190">
        <v>0</v>
      </c>
      <c r="L83" s="190">
        <v>0</v>
      </c>
      <c r="M83" s="190">
        <v>0</v>
      </c>
      <c r="N83" s="190">
        <v>0</v>
      </c>
      <c r="O83" s="190">
        <v>0</v>
      </c>
      <c r="P83" s="191">
        <v>0</v>
      </c>
      <c r="Q83" s="187"/>
    </row>
    <row r="84" spans="1:17" s="48" customFormat="1" ht="57" x14ac:dyDescent="0.2">
      <c r="A84" s="68">
        <v>67</v>
      </c>
      <c r="B84" s="36">
        <v>131339</v>
      </c>
      <c r="C84" s="192" t="s">
        <v>192</v>
      </c>
      <c r="D84" s="192" t="s">
        <v>124</v>
      </c>
      <c r="E84" s="193">
        <v>1449857</v>
      </c>
      <c r="F84" s="193">
        <v>285053</v>
      </c>
      <c r="G84" s="193">
        <v>284229.01</v>
      </c>
      <c r="H84" s="194">
        <v>414</v>
      </c>
      <c r="I84" s="194">
        <v>414</v>
      </c>
      <c r="J84" s="194">
        <v>0</v>
      </c>
      <c r="K84" s="194">
        <v>414</v>
      </c>
      <c r="L84" s="194">
        <v>0</v>
      </c>
      <c r="M84" s="194">
        <v>0</v>
      </c>
      <c r="N84" s="194">
        <v>0</v>
      </c>
      <c r="O84" s="194">
        <v>0</v>
      </c>
      <c r="P84" s="195">
        <v>0</v>
      </c>
      <c r="Q84" s="187"/>
    </row>
    <row r="85" spans="1:17" s="48" customFormat="1" ht="57" x14ac:dyDescent="0.2">
      <c r="A85" s="68">
        <v>68</v>
      </c>
      <c r="B85" s="36">
        <v>131287</v>
      </c>
      <c r="C85" s="192" t="s">
        <v>296</v>
      </c>
      <c r="D85" s="192" t="s">
        <v>124</v>
      </c>
      <c r="E85" s="193">
        <v>0</v>
      </c>
      <c r="F85" s="193">
        <v>9476</v>
      </c>
      <c r="G85" s="193">
        <v>9475.81</v>
      </c>
      <c r="H85" s="194">
        <v>288</v>
      </c>
      <c r="I85" s="194">
        <v>100</v>
      </c>
      <c r="J85" s="194">
        <v>0</v>
      </c>
      <c r="K85" s="194">
        <v>0</v>
      </c>
      <c r="L85" s="194">
        <v>0</v>
      </c>
      <c r="M85" s="194">
        <v>0</v>
      </c>
      <c r="N85" s="194">
        <v>0</v>
      </c>
      <c r="O85" s="194">
        <v>0</v>
      </c>
      <c r="P85" s="195">
        <v>0</v>
      </c>
      <c r="Q85" s="187"/>
    </row>
    <row r="86" spans="1:17" s="48" customFormat="1" ht="71.25" x14ac:dyDescent="0.2">
      <c r="A86" s="68">
        <v>69</v>
      </c>
      <c r="B86" s="36">
        <v>131296</v>
      </c>
      <c r="C86" s="192" t="s">
        <v>297</v>
      </c>
      <c r="D86" s="192" t="s">
        <v>124</v>
      </c>
      <c r="E86" s="193">
        <v>0</v>
      </c>
      <c r="F86" s="193">
        <v>16789</v>
      </c>
      <c r="G86" s="193">
        <v>16788.09</v>
      </c>
      <c r="H86" s="194">
        <v>613</v>
      </c>
      <c r="I86" s="194">
        <v>100</v>
      </c>
      <c r="J86" s="194">
        <v>0</v>
      </c>
      <c r="K86" s="194">
        <v>0</v>
      </c>
      <c r="L86" s="194">
        <v>0</v>
      </c>
      <c r="M86" s="194">
        <v>0</v>
      </c>
      <c r="N86" s="194">
        <v>0</v>
      </c>
      <c r="O86" s="194">
        <v>0</v>
      </c>
      <c r="P86" s="195">
        <v>0</v>
      </c>
      <c r="Q86" s="187"/>
    </row>
    <row r="87" spans="1:17" s="48" customFormat="1" ht="57" x14ac:dyDescent="0.2">
      <c r="A87" s="68">
        <v>70</v>
      </c>
      <c r="B87" s="36">
        <v>131341</v>
      </c>
      <c r="C87" s="192" t="s">
        <v>298</v>
      </c>
      <c r="D87" s="192" t="s">
        <v>124</v>
      </c>
      <c r="E87" s="193">
        <v>0</v>
      </c>
      <c r="F87" s="193">
        <v>10257</v>
      </c>
      <c r="G87" s="193">
        <v>10256.68</v>
      </c>
      <c r="H87" s="194">
        <v>428</v>
      </c>
      <c r="I87" s="194">
        <v>100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194">
        <v>0</v>
      </c>
      <c r="P87" s="195">
        <v>0</v>
      </c>
      <c r="Q87" s="187"/>
    </row>
    <row r="88" spans="1:17" s="48" customFormat="1" ht="42.75" x14ac:dyDescent="0.2">
      <c r="A88" s="68">
        <v>71</v>
      </c>
      <c r="B88" s="36">
        <v>131342</v>
      </c>
      <c r="C88" s="192" t="s">
        <v>299</v>
      </c>
      <c r="D88" s="192" t="s">
        <v>124</v>
      </c>
      <c r="E88" s="193">
        <v>0</v>
      </c>
      <c r="F88" s="193">
        <v>11368</v>
      </c>
      <c r="G88" s="193">
        <v>11367.12</v>
      </c>
      <c r="H88" s="194">
        <v>936</v>
      </c>
      <c r="I88" s="194">
        <v>100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194">
        <v>0</v>
      </c>
      <c r="P88" s="195">
        <v>0</v>
      </c>
      <c r="Q88" s="187"/>
    </row>
    <row r="89" spans="1:17" s="48" customFormat="1" ht="85.5" x14ac:dyDescent="0.2">
      <c r="A89" s="68">
        <v>72</v>
      </c>
      <c r="B89" s="36">
        <v>131343</v>
      </c>
      <c r="C89" s="192" t="s">
        <v>300</v>
      </c>
      <c r="D89" s="192" t="s">
        <v>124</v>
      </c>
      <c r="E89" s="193">
        <v>0</v>
      </c>
      <c r="F89" s="193">
        <v>29175</v>
      </c>
      <c r="G89" s="193">
        <v>29174.99</v>
      </c>
      <c r="H89" s="194">
        <v>179</v>
      </c>
      <c r="I89" s="194">
        <v>100</v>
      </c>
      <c r="J89" s="194">
        <v>0</v>
      </c>
      <c r="K89" s="194">
        <v>0</v>
      </c>
      <c r="L89" s="194">
        <v>0</v>
      </c>
      <c r="M89" s="194">
        <v>0</v>
      </c>
      <c r="N89" s="194">
        <v>0</v>
      </c>
      <c r="O89" s="194">
        <v>0</v>
      </c>
      <c r="P89" s="195">
        <v>0</v>
      </c>
      <c r="Q89" s="187"/>
    </row>
    <row r="90" spans="1:17" s="48" customFormat="1" ht="57" x14ac:dyDescent="0.2">
      <c r="A90" s="68">
        <v>73</v>
      </c>
      <c r="B90" s="36">
        <v>131368</v>
      </c>
      <c r="C90" s="192" t="s">
        <v>193</v>
      </c>
      <c r="D90" s="192" t="s">
        <v>124</v>
      </c>
      <c r="E90" s="193">
        <v>555369</v>
      </c>
      <c r="F90" s="193">
        <v>558272</v>
      </c>
      <c r="G90" s="193">
        <v>299844.93</v>
      </c>
      <c r="H90" s="194">
        <v>165</v>
      </c>
      <c r="I90" s="194">
        <v>165</v>
      </c>
      <c r="J90" s="194">
        <v>0</v>
      </c>
      <c r="K90" s="194">
        <v>0</v>
      </c>
      <c r="L90" s="194">
        <v>159</v>
      </c>
      <c r="M90" s="194">
        <v>0</v>
      </c>
      <c r="N90" s="194">
        <v>0</v>
      </c>
      <c r="O90" s="194">
        <v>0</v>
      </c>
      <c r="P90" s="195">
        <v>0</v>
      </c>
      <c r="Q90" s="187"/>
    </row>
    <row r="91" spans="1:17" s="48" customFormat="1" ht="55.5" customHeight="1" x14ac:dyDescent="0.2">
      <c r="A91" s="68">
        <v>74</v>
      </c>
      <c r="B91" s="36">
        <v>131370</v>
      </c>
      <c r="C91" s="192" t="s">
        <v>398</v>
      </c>
      <c r="D91" s="192" t="s">
        <v>124</v>
      </c>
      <c r="E91" s="193">
        <v>0</v>
      </c>
      <c r="F91" s="193">
        <v>313716</v>
      </c>
      <c r="G91" s="193">
        <v>219738.42</v>
      </c>
      <c r="H91" s="194">
        <v>443</v>
      </c>
      <c r="I91" s="194">
        <v>1</v>
      </c>
      <c r="J91" s="194">
        <v>0</v>
      </c>
      <c r="K91" s="194">
        <v>0</v>
      </c>
      <c r="L91" s="194">
        <v>0</v>
      </c>
      <c r="M91" s="194">
        <v>0</v>
      </c>
      <c r="N91" s="194">
        <v>0</v>
      </c>
      <c r="O91" s="194">
        <v>0</v>
      </c>
      <c r="P91" s="195">
        <v>0</v>
      </c>
      <c r="Q91" s="187"/>
    </row>
    <row r="92" spans="1:17" s="48" customFormat="1" ht="55.5" customHeight="1" x14ac:dyDescent="0.2">
      <c r="A92" s="68">
        <v>75</v>
      </c>
      <c r="B92" s="36">
        <v>131373</v>
      </c>
      <c r="C92" s="192" t="s">
        <v>399</v>
      </c>
      <c r="D92" s="192" t="s">
        <v>124</v>
      </c>
      <c r="E92" s="193">
        <v>0</v>
      </c>
      <c r="F92" s="193">
        <v>144908</v>
      </c>
      <c r="G92" s="193">
        <v>139774.79999999999</v>
      </c>
      <c r="H92" s="194">
        <v>456</v>
      </c>
      <c r="I92" s="194">
        <v>1</v>
      </c>
      <c r="J92" s="194">
        <v>0</v>
      </c>
      <c r="K92" s="194">
        <v>0</v>
      </c>
      <c r="L92" s="194">
        <v>0</v>
      </c>
      <c r="M92" s="194">
        <v>0</v>
      </c>
      <c r="N92" s="194">
        <v>0</v>
      </c>
      <c r="O92" s="194">
        <v>0</v>
      </c>
      <c r="P92" s="195">
        <v>0</v>
      </c>
      <c r="Q92" s="187"/>
    </row>
    <row r="93" spans="1:17" s="48" customFormat="1" ht="71.25" x14ac:dyDescent="0.2">
      <c r="A93" s="68">
        <v>76</v>
      </c>
      <c r="B93" s="36">
        <v>131638</v>
      </c>
      <c r="C93" s="192" t="s">
        <v>194</v>
      </c>
      <c r="D93" s="192" t="s">
        <v>124</v>
      </c>
      <c r="E93" s="193">
        <v>618794</v>
      </c>
      <c r="F93" s="193">
        <v>10697</v>
      </c>
      <c r="G93" s="193">
        <v>0</v>
      </c>
      <c r="H93" s="194">
        <v>177</v>
      </c>
      <c r="I93" s="194">
        <v>177</v>
      </c>
      <c r="J93" s="194">
        <v>0</v>
      </c>
      <c r="K93" s="194">
        <v>0</v>
      </c>
      <c r="L93" s="194">
        <v>1</v>
      </c>
      <c r="M93" s="194">
        <v>0</v>
      </c>
      <c r="N93" s="194">
        <v>0</v>
      </c>
      <c r="O93" s="194">
        <v>0</v>
      </c>
      <c r="P93" s="195">
        <v>0</v>
      </c>
      <c r="Q93" s="187"/>
    </row>
    <row r="94" spans="1:17" s="48" customFormat="1" ht="71.25" x14ac:dyDescent="0.2">
      <c r="A94" s="68">
        <v>77</v>
      </c>
      <c r="B94" s="36">
        <v>131650</v>
      </c>
      <c r="C94" s="192" t="s">
        <v>195</v>
      </c>
      <c r="D94" s="192" t="s">
        <v>124</v>
      </c>
      <c r="E94" s="193">
        <v>59832</v>
      </c>
      <c r="F94" s="193">
        <v>59832</v>
      </c>
      <c r="G94" s="193">
        <v>12355.54</v>
      </c>
      <c r="H94" s="194">
        <v>17</v>
      </c>
      <c r="I94" s="194">
        <v>17</v>
      </c>
      <c r="J94" s="194">
        <v>0</v>
      </c>
      <c r="K94" s="194">
        <v>17</v>
      </c>
      <c r="L94" s="194">
        <v>0</v>
      </c>
      <c r="M94" s="194">
        <v>0</v>
      </c>
      <c r="N94" s="194">
        <v>0</v>
      </c>
      <c r="O94" s="194">
        <v>0</v>
      </c>
      <c r="P94" s="195">
        <v>0</v>
      </c>
      <c r="Q94" s="187"/>
    </row>
    <row r="95" spans="1:17" s="48" customFormat="1" ht="57" x14ac:dyDescent="0.2">
      <c r="A95" s="68">
        <v>78</v>
      </c>
      <c r="B95" s="36">
        <v>131659</v>
      </c>
      <c r="C95" s="192" t="s">
        <v>196</v>
      </c>
      <c r="D95" s="192" t="s">
        <v>124</v>
      </c>
      <c r="E95" s="193">
        <v>338909</v>
      </c>
      <c r="F95" s="193">
        <v>338909</v>
      </c>
      <c r="G95" s="193">
        <v>249247.75</v>
      </c>
      <c r="H95" s="194">
        <v>102</v>
      </c>
      <c r="I95" s="194">
        <v>102</v>
      </c>
      <c r="J95" s="194">
        <v>0</v>
      </c>
      <c r="K95" s="194">
        <v>97</v>
      </c>
      <c r="L95" s="194">
        <v>0</v>
      </c>
      <c r="M95" s="194">
        <v>0</v>
      </c>
      <c r="N95" s="194">
        <v>0</v>
      </c>
      <c r="O95" s="194">
        <v>0</v>
      </c>
      <c r="P95" s="195">
        <v>0</v>
      </c>
      <c r="Q95" s="187"/>
    </row>
    <row r="96" spans="1:17" s="48" customFormat="1" ht="57" x14ac:dyDescent="0.2">
      <c r="A96" s="68">
        <v>79</v>
      </c>
      <c r="B96" s="36">
        <v>131667</v>
      </c>
      <c r="C96" s="192" t="s">
        <v>197</v>
      </c>
      <c r="D96" s="192" t="s">
        <v>124</v>
      </c>
      <c r="E96" s="193">
        <v>148930</v>
      </c>
      <c r="F96" s="193">
        <v>148930</v>
      </c>
      <c r="G96" s="193">
        <v>9500.0400000000009</v>
      </c>
      <c r="H96" s="194">
        <v>43</v>
      </c>
      <c r="I96" s="194">
        <v>43</v>
      </c>
      <c r="J96" s="194">
        <v>0</v>
      </c>
      <c r="K96" s="194">
        <v>0</v>
      </c>
      <c r="L96" s="194">
        <v>1</v>
      </c>
      <c r="M96" s="194">
        <v>0</v>
      </c>
      <c r="N96" s="194">
        <v>0</v>
      </c>
      <c r="O96" s="194">
        <v>0</v>
      </c>
      <c r="P96" s="195">
        <v>0</v>
      </c>
      <c r="Q96" s="187"/>
    </row>
    <row r="97" spans="1:17" s="48" customFormat="1" ht="71.25" x14ac:dyDescent="0.2">
      <c r="A97" s="68">
        <v>80</v>
      </c>
      <c r="B97" s="36">
        <v>132580</v>
      </c>
      <c r="C97" s="192" t="s">
        <v>198</v>
      </c>
      <c r="D97" s="192" t="s">
        <v>124</v>
      </c>
      <c r="E97" s="193">
        <v>312941</v>
      </c>
      <c r="F97" s="193">
        <v>23349</v>
      </c>
      <c r="G97" s="193">
        <v>0</v>
      </c>
      <c r="H97" s="194">
        <v>89</v>
      </c>
      <c r="I97" s="194">
        <v>89</v>
      </c>
      <c r="J97" s="194">
        <v>0</v>
      </c>
      <c r="K97" s="194">
        <v>0</v>
      </c>
      <c r="L97" s="194">
        <v>1</v>
      </c>
      <c r="M97" s="194">
        <v>0</v>
      </c>
      <c r="N97" s="194">
        <v>0</v>
      </c>
      <c r="O97" s="194">
        <v>0</v>
      </c>
      <c r="P97" s="195">
        <v>0</v>
      </c>
      <c r="Q97" s="187"/>
    </row>
    <row r="98" spans="1:17" s="48" customFormat="1" ht="85.5" x14ac:dyDescent="0.2">
      <c r="A98" s="68">
        <v>81</v>
      </c>
      <c r="B98" s="36">
        <v>132690</v>
      </c>
      <c r="C98" s="192" t="s">
        <v>199</v>
      </c>
      <c r="D98" s="192" t="s">
        <v>124</v>
      </c>
      <c r="E98" s="193">
        <v>220109</v>
      </c>
      <c r="F98" s="193">
        <v>220109</v>
      </c>
      <c r="G98" s="193">
        <v>1325.36</v>
      </c>
      <c r="H98" s="194">
        <v>603</v>
      </c>
      <c r="I98" s="194">
        <v>603</v>
      </c>
      <c r="J98" s="194">
        <v>0</v>
      </c>
      <c r="K98" s="194">
        <v>603</v>
      </c>
      <c r="L98" s="194">
        <v>0</v>
      </c>
      <c r="M98" s="194">
        <v>0</v>
      </c>
      <c r="N98" s="194">
        <v>0</v>
      </c>
      <c r="O98" s="194">
        <v>0</v>
      </c>
      <c r="P98" s="195">
        <v>0</v>
      </c>
      <c r="Q98" s="187"/>
    </row>
    <row r="99" spans="1:17" s="48" customFormat="1" ht="57" x14ac:dyDescent="0.2">
      <c r="A99" s="68">
        <v>82</v>
      </c>
      <c r="B99" s="36">
        <v>132691</v>
      </c>
      <c r="C99" s="192" t="s">
        <v>200</v>
      </c>
      <c r="D99" s="192" t="s">
        <v>124</v>
      </c>
      <c r="E99" s="193">
        <v>353095</v>
      </c>
      <c r="F99" s="193">
        <v>353095</v>
      </c>
      <c r="G99" s="193">
        <v>1538.14</v>
      </c>
      <c r="H99" s="194">
        <v>101</v>
      </c>
      <c r="I99" s="194">
        <v>101</v>
      </c>
      <c r="J99" s="194">
        <v>0</v>
      </c>
      <c r="K99" s="194">
        <v>101</v>
      </c>
      <c r="L99" s="194">
        <v>0</v>
      </c>
      <c r="M99" s="194">
        <v>0</v>
      </c>
      <c r="N99" s="194">
        <v>0</v>
      </c>
      <c r="O99" s="194">
        <v>0</v>
      </c>
      <c r="P99" s="195">
        <v>0</v>
      </c>
      <c r="Q99" s="187"/>
    </row>
    <row r="100" spans="1:17" s="48" customFormat="1" ht="85.5" x14ac:dyDescent="0.2">
      <c r="A100" s="68">
        <v>83</v>
      </c>
      <c r="B100" s="36">
        <v>132702</v>
      </c>
      <c r="C100" s="192" t="s">
        <v>201</v>
      </c>
      <c r="D100" s="192" t="s">
        <v>124</v>
      </c>
      <c r="E100" s="193">
        <v>105420</v>
      </c>
      <c r="F100" s="193">
        <v>105420</v>
      </c>
      <c r="G100" s="193">
        <v>3300</v>
      </c>
      <c r="H100" s="194">
        <v>30</v>
      </c>
      <c r="I100" s="194">
        <v>30</v>
      </c>
      <c r="J100" s="194">
        <v>0</v>
      </c>
      <c r="K100" s="194">
        <v>30</v>
      </c>
      <c r="L100" s="194">
        <v>0</v>
      </c>
      <c r="M100" s="194">
        <v>0</v>
      </c>
      <c r="N100" s="194">
        <v>0</v>
      </c>
      <c r="O100" s="194">
        <v>0</v>
      </c>
      <c r="P100" s="195">
        <v>0</v>
      </c>
      <c r="Q100" s="187"/>
    </row>
    <row r="101" spans="1:17" s="48" customFormat="1" ht="71.25" x14ac:dyDescent="0.2">
      <c r="A101" s="68">
        <v>84</v>
      </c>
      <c r="B101" s="36">
        <v>132704</v>
      </c>
      <c r="C101" s="192" t="s">
        <v>202</v>
      </c>
      <c r="D101" s="192" t="s">
        <v>124</v>
      </c>
      <c r="E101" s="193">
        <v>109100</v>
      </c>
      <c r="F101" s="193">
        <v>109100</v>
      </c>
      <c r="G101" s="193">
        <v>4620</v>
      </c>
      <c r="H101" s="194">
        <v>31</v>
      </c>
      <c r="I101" s="194">
        <v>31</v>
      </c>
      <c r="J101" s="194">
        <v>0</v>
      </c>
      <c r="K101" s="194">
        <v>0</v>
      </c>
      <c r="L101" s="194">
        <v>1</v>
      </c>
      <c r="M101" s="194">
        <v>0</v>
      </c>
      <c r="N101" s="194">
        <v>0</v>
      </c>
      <c r="O101" s="194">
        <v>0</v>
      </c>
      <c r="P101" s="195">
        <v>0</v>
      </c>
      <c r="Q101" s="187"/>
    </row>
    <row r="102" spans="1:17" s="48" customFormat="1" ht="71.25" x14ac:dyDescent="0.2">
      <c r="A102" s="68">
        <v>85</v>
      </c>
      <c r="B102" s="36">
        <v>132705</v>
      </c>
      <c r="C102" s="192" t="s">
        <v>203</v>
      </c>
      <c r="D102" s="192" t="s">
        <v>124</v>
      </c>
      <c r="E102" s="193">
        <v>38935</v>
      </c>
      <c r="F102" s="193">
        <v>38935</v>
      </c>
      <c r="G102" s="193">
        <v>3300</v>
      </c>
      <c r="H102" s="194">
        <v>11</v>
      </c>
      <c r="I102" s="194">
        <v>11</v>
      </c>
      <c r="J102" s="194">
        <v>0</v>
      </c>
      <c r="K102" s="194">
        <v>0</v>
      </c>
      <c r="L102" s="194">
        <v>11</v>
      </c>
      <c r="M102" s="194">
        <v>0</v>
      </c>
      <c r="N102" s="194">
        <v>0</v>
      </c>
      <c r="O102" s="194">
        <v>0</v>
      </c>
      <c r="P102" s="195">
        <v>0</v>
      </c>
      <c r="Q102" s="187"/>
    </row>
    <row r="103" spans="1:17" s="48" customFormat="1" ht="71.25" x14ac:dyDescent="0.2">
      <c r="A103" s="68">
        <v>86</v>
      </c>
      <c r="B103" s="36">
        <v>132707</v>
      </c>
      <c r="C103" s="192" t="s">
        <v>204</v>
      </c>
      <c r="D103" s="192" t="s">
        <v>124</v>
      </c>
      <c r="E103" s="193">
        <v>48579</v>
      </c>
      <c r="F103" s="193">
        <v>48579</v>
      </c>
      <c r="G103" s="193">
        <v>6400</v>
      </c>
      <c r="H103" s="194">
        <v>14</v>
      </c>
      <c r="I103" s="194">
        <v>14</v>
      </c>
      <c r="J103" s="194">
        <v>0</v>
      </c>
      <c r="K103" s="194">
        <v>0</v>
      </c>
      <c r="L103" s="194">
        <v>14</v>
      </c>
      <c r="M103" s="194">
        <v>0</v>
      </c>
      <c r="N103" s="194">
        <v>0</v>
      </c>
      <c r="O103" s="194">
        <v>0</v>
      </c>
      <c r="P103" s="195">
        <v>0</v>
      </c>
      <c r="Q103" s="187"/>
    </row>
    <row r="104" spans="1:17" s="48" customFormat="1" ht="71.25" x14ac:dyDescent="0.2">
      <c r="A104" s="68">
        <v>87</v>
      </c>
      <c r="B104" s="36">
        <v>132709</v>
      </c>
      <c r="C104" s="192" t="s">
        <v>205</v>
      </c>
      <c r="D104" s="192" t="s">
        <v>124</v>
      </c>
      <c r="E104" s="193">
        <v>197171</v>
      </c>
      <c r="F104" s="193">
        <v>197171</v>
      </c>
      <c r="G104" s="193">
        <v>58233.54</v>
      </c>
      <c r="H104" s="194">
        <v>57</v>
      </c>
      <c r="I104" s="194">
        <v>57</v>
      </c>
      <c r="J104" s="194">
        <v>0</v>
      </c>
      <c r="K104" s="194">
        <v>0</v>
      </c>
      <c r="L104" s="194">
        <v>1</v>
      </c>
      <c r="M104" s="194">
        <v>0</v>
      </c>
      <c r="N104" s="194">
        <v>0</v>
      </c>
      <c r="O104" s="194">
        <v>0</v>
      </c>
      <c r="P104" s="195">
        <v>0</v>
      </c>
      <c r="Q104" s="187"/>
    </row>
    <row r="105" spans="1:17" s="48" customFormat="1" ht="71.25" x14ac:dyDescent="0.2">
      <c r="A105" s="68">
        <v>88</v>
      </c>
      <c r="B105" s="36">
        <v>132710</v>
      </c>
      <c r="C105" s="192" t="s">
        <v>206</v>
      </c>
      <c r="D105" s="192" t="s">
        <v>124</v>
      </c>
      <c r="E105" s="193">
        <v>807432</v>
      </c>
      <c r="F105" s="193">
        <v>103089</v>
      </c>
      <c r="G105" s="193">
        <v>103088.7</v>
      </c>
      <c r="H105" s="194">
        <v>232</v>
      </c>
      <c r="I105" s="194">
        <v>232</v>
      </c>
      <c r="J105" s="194">
        <v>0</v>
      </c>
      <c r="K105" s="194">
        <v>0</v>
      </c>
      <c r="L105" s="194">
        <v>1</v>
      </c>
      <c r="M105" s="194">
        <v>0</v>
      </c>
      <c r="N105" s="194">
        <v>0</v>
      </c>
      <c r="O105" s="194">
        <v>0</v>
      </c>
      <c r="P105" s="195">
        <v>0</v>
      </c>
      <c r="Q105" s="187"/>
    </row>
    <row r="106" spans="1:17" s="48" customFormat="1" ht="57" x14ac:dyDescent="0.2">
      <c r="A106" s="68">
        <v>89</v>
      </c>
      <c r="B106" s="36">
        <v>132716</v>
      </c>
      <c r="C106" s="192" t="s">
        <v>207</v>
      </c>
      <c r="D106" s="192" t="s">
        <v>124</v>
      </c>
      <c r="E106" s="193">
        <v>217213</v>
      </c>
      <c r="F106" s="193">
        <v>217213</v>
      </c>
      <c r="G106" s="193">
        <v>0</v>
      </c>
      <c r="H106" s="194">
        <v>63</v>
      </c>
      <c r="I106" s="194">
        <v>63</v>
      </c>
      <c r="J106" s="194">
        <v>0</v>
      </c>
      <c r="K106" s="194">
        <v>0</v>
      </c>
      <c r="L106" s="194">
        <v>0</v>
      </c>
      <c r="M106" s="194">
        <v>0</v>
      </c>
      <c r="N106" s="194">
        <v>58.83</v>
      </c>
      <c r="O106" s="194">
        <v>0</v>
      </c>
      <c r="P106" s="195">
        <v>3.17</v>
      </c>
      <c r="Q106" s="187"/>
    </row>
    <row r="107" spans="1:17" s="48" customFormat="1" ht="57" x14ac:dyDescent="0.2">
      <c r="A107" s="68">
        <v>90</v>
      </c>
      <c r="B107" s="36">
        <v>133256</v>
      </c>
      <c r="C107" s="192" t="s">
        <v>208</v>
      </c>
      <c r="D107" s="192" t="s">
        <v>124</v>
      </c>
      <c r="E107" s="193">
        <v>0</v>
      </c>
      <c r="F107" s="193">
        <v>51737</v>
      </c>
      <c r="G107" s="193">
        <v>51736.15</v>
      </c>
      <c r="H107" s="194">
        <v>486</v>
      </c>
      <c r="I107" s="194">
        <v>1</v>
      </c>
      <c r="J107" s="194">
        <v>0</v>
      </c>
      <c r="K107" s="194">
        <v>0</v>
      </c>
      <c r="L107" s="194">
        <v>1</v>
      </c>
      <c r="M107" s="194">
        <v>0</v>
      </c>
      <c r="N107" s="194">
        <v>0</v>
      </c>
      <c r="O107" s="194">
        <v>0</v>
      </c>
      <c r="P107" s="195">
        <v>0</v>
      </c>
      <c r="Q107" s="187"/>
    </row>
    <row r="108" spans="1:17" s="48" customFormat="1" ht="71.25" x14ac:dyDescent="0.2">
      <c r="A108" s="68">
        <v>91</v>
      </c>
      <c r="B108" s="36">
        <v>132725</v>
      </c>
      <c r="C108" s="192" t="s">
        <v>209</v>
      </c>
      <c r="D108" s="192" t="s">
        <v>124</v>
      </c>
      <c r="E108" s="193">
        <v>204827</v>
      </c>
      <c r="F108" s="193">
        <v>204827</v>
      </c>
      <c r="G108" s="193">
        <v>0</v>
      </c>
      <c r="H108" s="194">
        <v>58</v>
      </c>
      <c r="I108" s="194">
        <v>58</v>
      </c>
      <c r="J108" s="194">
        <v>0</v>
      </c>
      <c r="K108" s="194">
        <v>0</v>
      </c>
      <c r="L108" s="194">
        <v>0</v>
      </c>
      <c r="M108" s="194">
        <v>0</v>
      </c>
      <c r="N108" s="194">
        <v>59</v>
      </c>
      <c r="O108" s="194">
        <v>0</v>
      </c>
      <c r="P108" s="195">
        <v>0</v>
      </c>
      <c r="Q108" s="187"/>
    </row>
    <row r="109" spans="1:17" s="48" customFormat="1" ht="85.5" x14ac:dyDescent="0.2">
      <c r="A109" s="68">
        <v>92</v>
      </c>
      <c r="B109" s="36">
        <v>132727</v>
      </c>
      <c r="C109" s="192" t="s">
        <v>210</v>
      </c>
      <c r="D109" s="192" t="s">
        <v>124</v>
      </c>
      <c r="E109" s="193">
        <v>564455</v>
      </c>
      <c r="F109" s="193">
        <v>564455</v>
      </c>
      <c r="G109" s="193">
        <v>4018.97</v>
      </c>
      <c r="H109" s="194">
        <v>161</v>
      </c>
      <c r="I109" s="194">
        <v>161</v>
      </c>
      <c r="J109" s="194">
        <v>0</v>
      </c>
      <c r="K109" s="194">
        <v>161</v>
      </c>
      <c r="L109" s="194">
        <v>0</v>
      </c>
      <c r="M109" s="194">
        <v>0</v>
      </c>
      <c r="N109" s="194">
        <v>0</v>
      </c>
      <c r="O109" s="194">
        <v>0</v>
      </c>
      <c r="P109" s="195">
        <v>0</v>
      </c>
      <c r="Q109" s="187"/>
    </row>
    <row r="110" spans="1:17" s="48" customFormat="1" ht="57" x14ac:dyDescent="0.2">
      <c r="A110" s="68">
        <v>93</v>
      </c>
      <c r="B110" s="36">
        <v>132728</v>
      </c>
      <c r="C110" s="192" t="s">
        <v>211</v>
      </c>
      <c r="D110" s="192" t="s">
        <v>124</v>
      </c>
      <c r="E110" s="193">
        <v>207318</v>
      </c>
      <c r="F110" s="193">
        <v>207318</v>
      </c>
      <c r="G110" s="193">
        <v>2197.0700000000002</v>
      </c>
      <c r="H110" s="194">
        <v>59</v>
      </c>
      <c r="I110" s="194">
        <v>59</v>
      </c>
      <c r="J110" s="194">
        <v>0</v>
      </c>
      <c r="K110" s="194">
        <v>59</v>
      </c>
      <c r="L110" s="194">
        <v>0</v>
      </c>
      <c r="M110" s="194">
        <v>0</v>
      </c>
      <c r="N110" s="194">
        <v>0</v>
      </c>
      <c r="O110" s="194">
        <v>0</v>
      </c>
      <c r="P110" s="195">
        <v>0</v>
      </c>
      <c r="Q110" s="187"/>
    </row>
    <row r="111" spans="1:17" s="48" customFormat="1" ht="71.25" x14ac:dyDescent="0.2">
      <c r="A111" s="68">
        <v>94</v>
      </c>
      <c r="B111" s="36">
        <v>132732</v>
      </c>
      <c r="C111" s="192" t="s">
        <v>212</v>
      </c>
      <c r="D111" s="192" t="s">
        <v>124</v>
      </c>
      <c r="E111" s="193">
        <v>1948009</v>
      </c>
      <c r="F111" s="193">
        <v>1948009</v>
      </c>
      <c r="G111" s="193">
        <v>0</v>
      </c>
      <c r="H111" s="194">
        <v>556</v>
      </c>
      <c r="I111" s="194">
        <v>556</v>
      </c>
      <c r="J111" s="194">
        <v>0</v>
      </c>
      <c r="K111" s="194">
        <v>0</v>
      </c>
      <c r="L111" s="194">
        <v>0</v>
      </c>
      <c r="M111" s="194">
        <v>0</v>
      </c>
      <c r="N111" s="194">
        <v>150.59</v>
      </c>
      <c r="O111" s="194">
        <v>0</v>
      </c>
      <c r="P111" s="195">
        <v>0</v>
      </c>
      <c r="Q111" s="187"/>
    </row>
    <row r="112" spans="1:17" s="48" customFormat="1" ht="71.25" x14ac:dyDescent="0.2">
      <c r="A112" s="68">
        <v>95</v>
      </c>
      <c r="B112" s="36">
        <v>133243</v>
      </c>
      <c r="C112" s="192" t="s">
        <v>213</v>
      </c>
      <c r="D112" s="192" t="s">
        <v>124</v>
      </c>
      <c r="E112" s="193">
        <v>228377</v>
      </c>
      <c r="F112" s="193">
        <v>228377</v>
      </c>
      <c r="G112" s="193">
        <v>0</v>
      </c>
      <c r="H112" s="194">
        <v>65</v>
      </c>
      <c r="I112" s="194">
        <v>65</v>
      </c>
      <c r="J112" s="194">
        <v>0</v>
      </c>
      <c r="K112" s="194">
        <v>65</v>
      </c>
      <c r="L112" s="194">
        <v>0</v>
      </c>
      <c r="M112" s="194">
        <v>0</v>
      </c>
      <c r="N112" s="194">
        <v>0</v>
      </c>
      <c r="O112" s="194">
        <v>0</v>
      </c>
      <c r="P112" s="195">
        <v>0</v>
      </c>
      <c r="Q112" s="187"/>
    </row>
    <row r="113" spans="1:17" s="48" customFormat="1" ht="114" x14ac:dyDescent="0.2">
      <c r="A113" s="68">
        <v>96</v>
      </c>
      <c r="B113" s="36">
        <v>133287</v>
      </c>
      <c r="C113" s="192" t="s">
        <v>214</v>
      </c>
      <c r="D113" s="192" t="s">
        <v>124</v>
      </c>
      <c r="E113" s="193">
        <v>111833</v>
      </c>
      <c r="F113" s="193">
        <v>111833</v>
      </c>
      <c r="G113" s="193">
        <v>1821.43</v>
      </c>
      <c r="H113" s="194">
        <v>32</v>
      </c>
      <c r="I113" s="194">
        <v>32</v>
      </c>
      <c r="J113" s="194">
        <v>0</v>
      </c>
      <c r="K113" s="194">
        <v>32</v>
      </c>
      <c r="L113" s="194">
        <v>0</v>
      </c>
      <c r="M113" s="194">
        <v>0</v>
      </c>
      <c r="N113" s="194">
        <v>0</v>
      </c>
      <c r="O113" s="194">
        <v>0</v>
      </c>
      <c r="P113" s="195">
        <v>0</v>
      </c>
      <c r="Q113" s="187"/>
    </row>
    <row r="114" spans="1:17" s="48" customFormat="1" ht="71.25" x14ac:dyDescent="0.2">
      <c r="A114" s="68">
        <v>97</v>
      </c>
      <c r="B114" s="36">
        <v>133378</v>
      </c>
      <c r="C114" s="192" t="s">
        <v>215</v>
      </c>
      <c r="D114" s="192" t="s">
        <v>124</v>
      </c>
      <c r="E114" s="193">
        <v>68160</v>
      </c>
      <c r="F114" s="193">
        <v>68160</v>
      </c>
      <c r="G114" s="193">
        <v>0</v>
      </c>
      <c r="H114" s="194">
        <v>20</v>
      </c>
      <c r="I114" s="194">
        <v>20</v>
      </c>
      <c r="J114" s="194">
        <v>0</v>
      </c>
      <c r="K114" s="194">
        <v>0</v>
      </c>
      <c r="L114" s="194">
        <v>0</v>
      </c>
      <c r="M114" s="194">
        <v>0</v>
      </c>
      <c r="N114" s="194">
        <v>17.91</v>
      </c>
      <c r="O114" s="194">
        <v>0</v>
      </c>
      <c r="P114" s="195">
        <v>0</v>
      </c>
      <c r="Q114" s="187"/>
    </row>
    <row r="115" spans="1:17" s="48" customFormat="1" ht="57" x14ac:dyDescent="0.2">
      <c r="A115" s="68">
        <v>98</v>
      </c>
      <c r="B115" s="36">
        <v>133673</v>
      </c>
      <c r="C115" s="192" t="s">
        <v>216</v>
      </c>
      <c r="D115" s="192" t="s">
        <v>124</v>
      </c>
      <c r="E115" s="193">
        <v>1132582</v>
      </c>
      <c r="F115" s="193">
        <v>1033697</v>
      </c>
      <c r="G115" s="193">
        <v>327144.03999999998</v>
      </c>
      <c r="H115" s="194">
        <v>310</v>
      </c>
      <c r="I115" s="194">
        <v>310</v>
      </c>
      <c r="J115" s="194">
        <v>0</v>
      </c>
      <c r="K115" s="194">
        <v>55</v>
      </c>
      <c r="L115" s="194">
        <v>0</v>
      </c>
      <c r="M115" s="194">
        <v>0</v>
      </c>
      <c r="N115" s="194">
        <v>27.05</v>
      </c>
      <c r="O115" s="194">
        <v>0</v>
      </c>
      <c r="P115" s="195">
        <v>0</v>
      </c>
      <c r="Q115" s="187"/>
    </row>
    <row r="116" spans="1:17" s="48" customFormat="1" ht="85.5" x14ac:dyDescent="0.2">
      <c r="A116" s="68">
        <v>99</v>
      </c>
      <c r="B116" s="36">
        <v>133674</v>
      </c>
      <c r="C116" s="192" t="s">
        <v>217</v>
      </c>
      <c r="D116" s="192" t="s">
        <v>124</v>
      </c>
      <c r="E116" s="193">
        <v>503066</v>
      </c>
      <c r="F116" s="193">
        <v>191065</v>
      </c>
      <c r="G116" s="193">
        <v>0</v>
      </c>
      <c r="H116" s="194">
        <v>143</v>
      </c>
      <c r="I116" s="194">
        <v>143</v>
      </c>
      <c r="J116" s="194">
        <v>0</v>
      </c>
      <c r="K116" s="194">
        <v>108</v>
      </c>
      <c r="L116" s="194">
        <v>0</v>
      </c>
      <c r="M116" s="194">
        <v>0</v>
      </c>
      <c r="N116" s="194">
        <v>0</v>
      </c>
      <c r="O116" s="194">
        <v>0</v>
      </c>
      <c r="P116" s="195">
        <v>0</v>
      </c>
      <c r="Q116" s="187"/>
    </row>
    <row r="117" spans="1:17" s="48" customFormat="1" ht="71.25" x14ac:dyDescent="0.2">
      <c r="A117" s="68">
        <v>100</v>
      </c>
      <c r="B117" s="36">
        <v>133678</v>
      </c>
      <c r="C117" s="192" t="s">
        <v>218</v>
      </c>
      <c r="D117" s="192" t="s">
        <v>124</v>
      </c>
      <c r="E117" s="193">
        <v>84747</v>
      </c>
      <c r="F117" s="193">
        <v>36173</v>
      </c>
      <c r="G117" s="193">
        <v>0</v>
      </c>
      <c r="H117" s="194">
        <v>24</v>
      </c>
      <c r="I117" s="194">
        <v>24</v>
      </c>
      <c r="J117" s="194">
        <v>0</v>
      </c>
      <c r="K117" s="194">
        <v>21</v>
      </c>
      <c r="L117" s="194">
        <v>0</v>
      </c>
      <c r="M117" s="194">
        <v>0</v>
      </c>
      <c r="N117" s="194">
        <v>0.22</v>
      </c>
      <c r="O117" s="194">
        <v>0</v>
      </c>
      <c r="P117" s="195">
        <v>0</v>
      </c>
      <c r="Q117" s="187"/>
    </row>
    <row r="118" spans="1:17" s="48" customFormat="1" ht="57" x14ac:dyDescent="0.2">
      <c r="A118" s="68">
        <v>101</v>
      </c>
      <c r="B118" s="36">
        <v>135234</v>
      </c>
      <c r="C118" s="192" t="s">
        <v>219</v>
      </c>
      <c r="D118" s="192" t="s">
        <v>124</v>
      </c>
      <c r="E118" s="193">
        <v>572347</v>
      </c>
      <c r="F118" s="193">
        <v>45018</v>
      </c>
      <c r="G118" s="193">
        <v>0</v>
      </c>
      <c r="H118" s="194">
        <v>164</v>
      </c>
      <c r="I118" s="194">
        <v>164</v>
      </c>
      <c r="J118" s="194">
        <v>0</v>
      </c>
      <c r="K118" s="194">
        <v>164</v>
      </c>
      <c r="L118" s="194">
        <v>0</v>
      </c>
      <c r="M118" s="194">
        <v>0</v>
      </c>
      <c r="N118" s="194">
        <v>0</v>
      </c>
      <c r="O118" s="194">
        <v>0</v>
      </c>
      <c r="P118" s="195">
        <v>0</v>
      </c>
      <c r="Q118" s="187"/>
    </row>
    <row r="119" spans="1:17" s="48" customFormat="1" ht="71.25" x14ac:dyDescent="0.2">
      <c r="A119" s="68">
        <v>102</v>
      </c>
      <c r="B119" s="36">
        <v>138137</v>
      </c>
      <c r="C119" s="192" t="s">
        <v>220</v>
      </c>
      <c r="D119" s="192" t="s">
        <v>124</v>
      </c>
      <c r="E119" s="193">
        <v>1929057</v>
      </c>
      <c r="F119" s="193">
        <v>47961</v>
      </c>
      <c r="G119" s="193">
        <v>47960.71</v>
      </c>
      <c r="H119" s="194">
        <v>551</v>
      </c>
      <c r="I119" s="194">
        <v>551</v>
      </c>
      <c r="J119" s="194">
        <v>0</v>
      </c>
      <c r="K119" s="194">
        <v>551</v>
      </c>
      <c r="L119" s="194">
        <v>0</v>
      </c>
      <c r="M119" s="194">
        <v>0</v>
      </c>
      <c r="N119" s="194">
        <v>0</v>
      </c>
      <c r="O119" s="194">
        <v>0</v>
      </c>
      <c r="P119" s="195">
        <v>0</v>
      </c>
      <c r="Q119" s="187"/>
    </row>
    <row r="120" spans="1:17" s="48" customFormat="1" ht="42.75" x14ac:dyDescent="0.2">
      <c r="A120" s="68">
        <v>103</v>
      </c>
      <c r="B120" s="36">
        <v>138220</v>
      </c>
      <c r="C120" s="192" t="s">
        <v>221</v>
      </c>
      <c r="D120" s="192" t="s">
        <v>124</v>
      </c>
      <c r="E120" s="193">
        <v>2399503</v>
      </c>
      <c r="F120" s="193">
        <v>610912</v>
      </c>
      <c r="G120" s="193">
        <v>610909.31999999995</v>
      </c>
      <c r="H120" s="194">
        <v>686</v>
      </c>
      <c r="I120" s="194">
        <v>686</v>
      </c>
      <c r="J120" s="194">
        <v>0</v>
      </c>
      <c r="K120" s="194">
        <v>686</v>
      </c>
      <c r="L120" s="194">
        <v>0</v>
      </c>
      <c r="M120" s="194">
        <v>0</v>
      </c>
      <c r="N120" s="194">
        <v>0</v>
      </c>
      <c r="O120" s="194">
        <v>0</v>
      </c>
      <c r="P120" s="195">
        <v>0</v>
      </c>
      <c r="Q120" s="187"/>
    </row>
    <row r="121" spans="1:17" s="48" customFormat="1" ht="57" x14ac:dyDescent="0.2">
      <c r="A121" s="68">
        <v>104</v>
      </c>
      <c r="B121" s="36">
        <v>131684</v>
      </c>
      <c r="C121" s="192" t="s">
        <v>276</v>
      </c>
      <c r="D121" s="192" t="s">
        <v>124</v>
      </c>
      <c r="E121" s="193">
        <v>0</v>
      </c>
      <c r="F121" s="193">
        <v>36064</v>
      </c>
      <c r="G121" s="193">
        <v>0</v>
      </c>
      <c r="H121" s="194">
        <v>85</v>
      </c>
      <c r="I121" s="194">
        <v>1</v>
      </c>
      <c r="J121" s="194">
        <v>0</v>
      </c>
      <c r="K121" s="194">
        <v>0</v>
      </c>
      <c r="L121" s="194">
        <v>0</v>
      </c>
      <c r="M121" s="194">
        <v>0</v>
      </c>
      <c r="N121" s="194">
        <v>9.01</v>
      </c>
      <c r="O121" s="194">
        <v>0</v>
      </c>
      <c r="P121" s="195">
        <v>0.25</v>
      </c>
      <c r="Q121" s="187"/>
    </row>
    <row r="122" spans="1:17" s="48" customFormat="1" ht="57" x14ac:dyDescent="0.2">
      <c r="A122" s="68">
        <v>105</v>
      </c>
      <c r="B122" s="36">
        <v>131686</v>
      </c>
      <c r="C122" s="192" t="s">
        <v>277</v>
      </c>
      <c r="D122" s="192" t="s">
        <v>124</v>
      </c>
      <c r="E122" s="193">
        <v>0</v>
      </c>
      <c r="F122" s="193">
        <v>43261</v>
      </c>
      <c r="G122" s="193">
        <v>0</v>
      </c>
      <c r="H122" s="194">
        <v>145</v>
      </c>
      <c r="I122" s="194">
        <v>12</v>
      </c>
      <c r="J122" s="194">
        <v>0</v>
      </c>
      <c r="K122" s="194">
        <v>0</v>
      </c>
      <c r="L122" s="194">
        <v>0</v>
      </c>
      <c r="M122" s="194">
        <v>0</v>
      </c>
      <c r="N122" s="194">
        <v>11.18</v>
      </c>
      <c r="O122" s="194">
        <v>0</v>
      </c>
      <c r="P122" s="195">
        <v>0.18</v>
      </c>
      <c r="Q122" s="187"/>
    </row>
    <row r="123" spans="1:17" s="48" customFormat="1" ht="57" x14ac:dyDescent="0.2">
      <c r="A123" s="68">
        <v>106</v>
      </c>
      <c r="B123" s="36">
        <v>131699</v>
      </c>
      <c r="C123" s="192" t="s">
        <v>278</v>
      </c>
      <c r="D123" s="192" t="s">
        <v>124</v>
      </c>
      <c r="E123" s="193">
        <v>0</v>
      </c>
      <c r="F123" s="193">
        <v>318639</v>
      </c>
      <c r="G123" s="193">
        <v>0</v>
      </c>
      <c r="H123" s="194">
        <v>249</v>
      </c>
      <c r="I123" s="194">
        <v>91.04</v>
      </c>
      <c r="J123" s="194">
        <v>0</v>
      </c>
      <c r="K123" s="194">
        <v>0</v>
      </c>
      <c r="L123" s="194">
        <v>0</v>
      </c>
      <c r="M123" s="194">
        <v>0</v>
      </c>
      <c r="N123" s="194">
        <v>82.41</v>
      </c>
      <c r="O123" s="194">
        <v>0</v>
      </c>
      <c r="P123" s="195">
        <v>0</v>
      </c>
      <c r="Q123" s="187"/>
    </row>
    <row r="124" spans="1:17" s="48" customFormat="1" ht="57" x14ac:dyDescent="0.2">
      <c r="A124" s="68">
        <v>107</v>
      </c>
      <c r="B124" s="36">
        <v>132563</v>
      </c>
      <c r="C124" s="192" t="s">
        <v>279</v>
      </c>
      <c r="D124" s="192" t="s">
        <v>124</v>
      </c>
      <c r="E124" s="193">
        <v>0</v>
      </c>
      <c r="F124" s="193">
        <v>229025</v>
      </c>
      <c r="G124" s="193">
        <v>0</v>
      </c>
      <c r="H124" s="194">
        <v>648</v>
      </c>
      <c r="I124" s="194">
        <v>65.44</v>
      </c>
      <c r="J124" s="194">
        <v>0</v>
      </c>
      <c r="K124" s="194">
        <v>0</v>
      </c>
      <c r="L124" s="194">
        <v>0</v>
      </c>
      <c r="M124" s="194">
        <v>0</v>
      </c>
      <c r="N124" s="194">
        <v>63.24</v>
      </c>
      <c r="O124" s="194">
        <v>2.2000000000000002</v>
      </c>
      <c r="P124" s="195">
        <v>0</v>
      </c>
      <c r="Q124" s="187"/>
    </row>
    <row r="125" spans="1:17" s="48" customFormat="1" ht="57" x14ac:dyDescent="0.2">
      <c r="A125" s="68">
        <v>108</v>
      </c>
      <c r="B125" s="36">
        <v>132575</v>
      </c>
      <c r="C125" s="192" t="s">
        <v>280</v>
      </c>
      <c r="D125" s="192" t="s">
        <v>124</v>
      </c>
      <c r="E125" s="193">
        <v>0</v>
      </c>
      <c r="F125" s="193">
        <v>20287</v>
      </c>
      <c r="G125" s="193">
        <v>0</v>
      </c>
      <c r="H125" s="194">
        <v>118</v>
      </c>
      <c r="I125" s="194">
        <v>5.8</v>
      </c>
      <c r="J125" s="194">
        <v>0</v>
      </c>
      <c r="K125" s="194">
        <v>0</v>
      </c>
      <c r="L125" s="194">
        <v>0</v>
      </c>
      <c r="M125" s="194">
        <v>0</v>
      </c>
      <c r="N125" s="194">
        <v>5.8</v>
      </c>
      <c r="O125" s="194">
        <v>0</v>
      </c>
      <c r="P125" s="195">
        <v>0</v>
      </c>
      <c r="Q125" s="187"/>
    </row>
    <row r="126" spans="1:17" s="48" customFormat="1" ht="71.25" x14ac:dyDescent="0.2">
      <c r="A126" s="68">
        <v>109</v>
      </c>
      <c r="B126" s="36">
        <v>132697</v>
      </c>
      <c r="C126" s="192" t="s">
        <v>281</v>
      </c>
      <c r="D126" s="192" t="s">
        <v>124</v>
      </c>
      <c r="E126" s="193">
        <v>0</v>
      </c>
      <c r="F126" s="193">
        <v>10216</v>
      </c>
      <c r="G126" s="193">
        <v>0</v>
      </c>
      <c r="H126" s="194">
        <v>50</v>
      </c>
      <c r="I126" s="194">
        <v>2.92</v>
      </c>
      <c r="J126" s="194">
        <v>0</v>
      </c>
      <c r="K126" s="194">
        <v>0</v>
      </c>
      <c r="L126" s="194">
        <v>0</v>
      </c>
      <c r="M126" s="194">
        <v>0</v>
      </c>
      <c r="N126" s="194">
        <v>2.92</v>
      </c>
      <c r="O126" s="194">
        <v>0</v>
      </c>
      <c r="P126" s="195">
        <v>0</v>
      </c>
      <c r="Q126" s="187"/>
    </row>
    <row r="127" spans="1:17" s="48" customFormat="1" ht="71.25" x14ac:dyDescent="0.2">
      <c r="A127" s="68">
        <v>110</v>
      </c>
      <c r="B127" s="36">
        <v>132713</v>
      </c>
      <c r="C127" s="192" t="s">
        <v>282</v>
      </c>
      <c r="D127" s="192" t="s">
        <v>124</v>
      </c>
      <c r="E127" s="193">
        <v>0</v>
      </c>
      <c r="F127" s="193">
        <v>45482</v>
      </c>
      <c r="G127" s="193">
        <v>0</v>
      </c>
      <c r="H127" s="194">
        <v>341</v>
      </c>
      <c r="I127" s="194">
        <v>12.99</v>
      </c>
      <c r="J127" s="194">
        <v>0</v>
      </c>
      <c r="K127" s="194">
        <v>0</v>
      </c>
      <c r="L127" s="194">
        <v>0</v>
      </c>
      <c r="M127" s="194">
        <v>0</v>
      </c>
      <c r="N127" s="194">
        <v>12.74</v>
      </c>
      <c r="O127" s="194">
        <v>0</v>
      </c>
      <c r="P127" s="195">
        <v>0</v>
      </c>
      <c r="Q127" s="187"/>
    </row>
    <row r="128" spans="1:17" s="48" customFormat="1" ht="71.25" x14ac:dyDescent="0.2">
      <c r="A128" s="68">
        <v>111</v>
      </c>
      <c r="B128" s="36">
        <v>132714</v>
      </c>
      <c r="C128" s="192" t="s">
        <v>283</v>
      </c>
      <c r="D128" s="192" t="s">
        <v>124</v>
      </c>
      <c r="E128" s="193">
        <v>0</v>
      </c>
      <c r="F128" s="193">
        <v>229411</v>
      </c>
      <c r="G128" s="193">
        <v>0</v>
      </c>
      <c r="H128" s="194">
        <v>143</v>
      </c>
      <c r="I128" s="194">
        <v>65.55</v>
      </c>
      <c r="J128" s="194">
        <v>0</v>
      </c>
      <c r="K128" s="194">
        <v>0</v>
      </c>
      <c r="L128" s="194">
        <v>0</v>
      </c>
      <c r="M128" s="194">
        <v>0</v>
      </c>
      <c r="N128" s="194">
        <v>49.99</v>
      </c>
      <c r="O128" s="194">
        <v>0</v>
      </c>
      <c r="P128" s="195">
        <v>14.66</v>
      </c>
      <c r="Q128" s="187"/>
    </row>
    <row r="129" spans="1:17" s="48" customFormat="1" ht="71.25" x14ac:dyDescent="0.2">
      <c r="A129" s="68">
        <v>112</v>
      </c>
      <c r="B129" s="36">
        <v>132718</v>
      </c>
      <c r="C129" s="192" t="s">
        <v>284</v>
      </c>
      <c r="D129" s="192" t="s">
        <v>124</v>
      </c>
      <c r="E129" s="193">
        <v>0</v>
      </c>
      <c r="F129" s="193">
        <v>58773</v>
      </c>
      <c r="G129" s="193">
        <v>0</v>
      </c>
      <c r="H129" s="194">
        <v>119</v>
      </c>
      <c r="I129" s="194">
        <v>19.79</v>
      </c>
      <c r="J129" s="194">
        <v>0</v>
      </c>
      <c r="K129" s="194">
        <v>0</v>
      </c>
      <c r="L129" s="194">
        <v>0</v>
      </c>
      <c r="M129" s="194">
        <v>0</v>
      </c>
      <c r="N129" s="194">
        <v>16.79</v>
      </c>
      <c r="O129" s="194">
        <v>0</v>
      </c>
      <c r="P129" s="195">
        <v>0</v>
      </c>
      <c r="Q129" s="187"/>
    </row>
    <row r="130" spans="1:17" s="48" customFormat="1" ht="57" x14ac:dyDescent="0.2">
      <c r="A130" s="68">
        <v>113</v>
      </c>
      <c r="B130" s="36">
        <v>132723</v>
      </c>
      <c r="C130" s="192" t="s">
        <v>285</v>
      </c>
      <c r="D130" s="192" t="s">
        <v>124</v>
      </c>
      <c r="E130" s="193">
        <v>0</v>
      </c>
      <c r="F130" s="193">
        <v>5589</v>
      </c>
      <c r="G130" s="193">
        <v>0</v>
      </c>
      <c r="H130" s="194">
        <v>266</v>
      </c>
      <c r="I130" s="194">
        <v>1.6</v>
      </c>
      <c r="J130" s="194">
        <v>0</v>
      </c>
      <c r="K130" s="194">
        <v>0</v>
      </c>
      <c r="L130" s="194">
        <v>0</v>
      </c>
      <c r="M130" s="194">
        <v>0</v>
      </c>
      <c r="N130" s="194">
        <v>1.6</v>
      </c>
      <c r="O130" s="194">
        <v>0</v>
      </c>
      <c r="P130" s="195">
        <v>0</v>
      </c>
      <c r="Q130" s="187"/>
    </row>
    <row r="131" spans="1:17" s="48" customFormat="1" ht="57" x14ac:dyDescent="0.2">
      <c r="A131" s="68">
        <v>114</v>
      </c>
      <c r="B131" s="36">
        <v>132809</v>
      </c>
      <c r="C131" s="192" t="s">
        <v>286</v>
      </c>
      <c r="D131" s="192" t="s">
        <v>124</v>
      </c>
      <c r="E131" s="193">
        <v>0</v>
      </c>
      <c r="F131" s="193">
        <v>19220</v>
      </c>
      <c r="G131" s="193">
        <v>0</v>
      </c>
      <c r="H131" s="194">
        <v>266</v>
      </c>
      <c r="I131" s="194">
        <v>5.49</v>
      </c>
      <c r="J131" s="194">
        <v>0</v>
      </c>
      <c r="K131" s="194">
        <v>0</v>
      </c>
      <c r="L131" s="194">
        <v>0</v>
      </c>
      <c r="M131" s="194">
        <v>0</v>
      </c>
      <c r="N131" s="194">
        <v>5.49</v>
      </c>
      <c r="O131" s="194">
        <v>0</v>
      </c>
      <c r="P131" s="195">
        <v>0</v>
      </c>
      <c r="Q131" s="187"/>
    </row>
    <row r="132" spans="1:17" s="48" customFormat="1" ht="57" x14ac:dyDescent="0.2">
      <c r="A132" s="68">
        <v>115</v>
      </c>
      <c r="B132" s="36">
        <v>133192</v>
      </c>
      <c r="C132" s="192" t="s">
        <v>287</v>
      </c>
      <c r="D132" s="192" t="s">
        <v>124</v>
      </c>
      <c r="E132" s="193">
        <v>0</v>
      </c>
      <c r="F132" s="193">
        <v>93270</v>
      </c>
      <c r="G132" s="193">
        <v>93270</v>
      </c>
      <c r="H132" s="194">
        <v>198</v>
      </c>
      <c r="I132" s="194">
        <v>100</v>
      </c>
      <c r="J132" s="194">
        <v>0</v>
      </c>
      <c r="K132" s="194">
        <v>0</v>
      </c>
      <c r="L132" s="194">
        <v>0</v>
      </c>
      <c r="M132" s="194">
        <v>0</v>
      </c>
      <c r="N132" s="194">
        <v>27</v>
      </c>
      <c r="O132" s="194">
        <v>0</v>
      </c>
      <c r="P132" s="195">
        <v>0</v>
      </c>
      <c r="Q132" s="187"/>
    </row>
    <row r="133" spans="1:17" s="48" customFormat="1" ht="57" x14ac:dyDescent="0.2">
      <c r="A133" s="68">
        <v>116</v>
      </c>
      <c r="B133" s="36">
        <v>133328</v>
      </c>
      <c r="C133" s="192" t="s">
        <v>288</v>
      </c>
      <c r="D133" s="192" t="s">
        <v>124</v>
      </c>
      <c r="E133" s="193">
        <v>0</v>
      </c>
      <c r="F133" s="193">
        <v>11625</v>
      </c>
      <c r="G133" s="193">
        <v>0</v>
      </c>
      <c r="H133" s="194">
        <v>52</v>
      </c>
      <c r="I133" s="194">
        <v>3.32</v>
      </c>
      <c r="J133" s="194">
        <v>0</v>
      </c>
      <c r="K133" s="194">
        <v>0</v>
      </c>
      <c r="L133" s="194">
        <v>0</v>
      </c>
      <c r="M133" s="194">
        <v>0</v>
      </c>
      <c r="N133" s="194">
        <v>3.18</v>
      </c>
      <c r="O133" s="194">
        <v>0</v>
      </c>
      <c r="P133" s="195">
        <v>0</v>
      </c>
      <c r="Q133" s="187"/>
    </row>
    <row r="134" spans="1:17" s="48" customFormat="1" ht="85.5" x14ac:dyDescent="0.2">
      <c r="A134" s="68">
        <v>117</v>
      </c>
      <c r="B134" s="36">
        <v>133333</v>
      </c>
      <c r="C134" s="192" t="s">
        <v>289</v>
      </c>
      <c r="D134" s="192" t="s">
        <v>124</v>
      </c>
      <c r="E134" s="193">
        <v>0</v>
      </c>
      <c r="F134" s="193">
        <v>17196</v>
      </c>
      <c r="G134" s="193">
        <v>0</v>
      </c>
      <c r="H134" s="194">
        <v>230</v>
      </c>
      <c r="I134" s="194">
        <v>491</v>
      </c>
      <c r="J134" s="194">
        <v>0</v>
      </c>
      <c r="K134" s="194">
        <v>0</v>
      </c>
      <c r="L134" s="194">
        <v>0</v>
      </c>
      <c r="M134" s="194">
        <v>0</v>
      </c>
      <c r="N134" s="194">
        <v>4.91</v>
      </c>
      <c r="O134" s="194">
        <v>0</v>
      </c>
      <c r="P134" s="195">
        <v>0</v>
      </c>
      <c r="Q134" s="187"/>
    </row>
    <row r="135" spans="1:17" s="48" customFormat="1" ht="57" x14ac:dyDescent="0.2">
      <c r="A135" s="68">
        <v>118</v>
      </c>
      <c r="B135" s="36">
        <v>133375</v>
      </c>
      <c r="C135" s="192" t="s">
        <v>290</v>
      </c>
      <c r="D135" s="192" t="s">
        <v>124</v>
      </c>
      <c r="E135" s="193">
        <v>0</v>
      </c>
      <c r="F135" s="193">
        <v>627849</v>
      </c>
      <c r="G135" s="193">
        <v>493324.98</v>
      </c>
      <c r="H135" s="194">
        <v>431</v>
      </c>
      <c r="I135" s="194">
        <v>179.39</v>
      </c>
      <c r="J135" s="194">
        <v>0</v>
      </c>
      <c r="K135" s="194">
        <v>0</v>
      </c>
      <c r="L135" s="194">
        <v>0</v>
      </c>
      <c r="M135" s="194">
        <v>0</v>
      </c>
      <c r="N135" s="194">
        <v>168.89</v>
      </c>
      <c r="O135" s="194">
        <v>10.5</v>
      </c>
      <c r="P135" s="195">
        <v>0</v>
      </c>
      <c r="Q135" s="187"/>
    </row>
    <row r="136" spans="1:17" s="48" customFormat="1" ht="57" x14ac:dyDescent="0.2">
      <c r="A136" s="68">
        <v>119</v>
      </c>
      <c r="B136" s="36">
        <v>133657</v>
      </c>
      <c r="C136" s="192" t="s">
        <v>291</v>
      </c>
      <c r="D136" s="192" t="s">
        <v>124</v>
      </c>
      <c r="E136" s="193">
        <v>0</v>
      </c>
      <c r="F136" s="193">
        <v>3076886</v>
      </c>
      <c r="G136" s="193">
        <v>0</v>
      </c>
      <c r="H136" s="194">
        <v>386</v>
      </c>
      <c r="I136" s="194">
        <v>383</v>
      </c>
      <c r="J136" s="194">
        <v>0</v>
      </c>
      <c r="K136" s="194">
        <v>0</v>
      </c>
      <c r="L136" s="194">
        <v>0</v>
      </c>
      <c r="M136" s="194">
        <v>0</v>
      </c>
      <c r="N136" s="194">
        <v>265.74</v>
      </c>
      <c r="O136" s="194">
        <v>0</v>
      </c>
      <c r="P136" s="195">
        <v>0</v>
      </c>
      <c r="Q136" s="187"/>
    </row>
    <row r="137" spans="1:17" s="48" customFormat="1" ht="57" x14ac:dyDescent="0.2">
      <c r="A137" s="68">
        <v>120</v>
      </c>
      <c r="B137" s="36">
        <v>133663</v>
      </c>
      <c r="C137" s="192" t="s">
        <v>292</v>
      </c>
      <c r="D137" s="192" t="s">
        <v>124</v>
      </c>
      <c r="E137" s="193">
        <v>0</v>
      </c>
      <c r="F137" s="193">
        <v>1295965</v>
      </c>
      <c r="G137" s="193">
        <v>0</v>
      </c>
      <c r="H137" s="194">
        <v>294</v>
      </c>
      <c r="I137" s="194">
        <v>292</v>
      </c>
      <c r="J137" s="194">
        <v>0</v>
      </c>
      <c r="K137" s="194">
        <v>0</v>
      </c>
      <c r="L137" s="194">
        <v>0</v>
      </c>
      <c r="M137" s="194">
        <v>0</v>
      </c>
      <c r="N137" s="194">
        <v>74.739999999999995</v>
      </c>
      <c r="O137" s="194">
        <v>0</v>
      </c>
      <c r="P137" s="195">
        <v>0</v>
      </c>
      <c r="Q137" s="187"/>
    </row>
    <row r="138" spans="1:17" s="48" customFormat="1" ht="57" x14ac:dyDescent="0.2">
      <c r="A138" s="68">
        <v>121</v>
      </c>
      <c r="B138" s="36">
        <v>133671</v>
      </c>
      <c r="C138" s="192" t="s">
        <v>293</v>
      </c>
      <c r="D138" s="192" t="s">
        <v>124</v>
      </c>
      <c r="E138" s="193">
        <v>0</v>
      </c>
      <c r="F138" s="193">
        <v>2894717</v>
      </c>
      <c r="G138" s="193">
        <v>0</v>
      </c>
      <c r="H138" s="194">
        <v>936</v>
      </c>
      <c r="I138" s="194">
        <v>927</v>
      </c>
      <c r="J138" s="194">
        <v>0</v>
      </c>
      <c r="K138" s="194">
        <v>0</v>
      </c>
      <c r="L138" s="194">
        <v>0</v>
      </c>
      <c r="M138" s="194">
        <v>0</v>
      </c>
      <c r="N138" s="194">
        <v>46.67</v>
      </c>
      <c r="O138" s="194">
        <v>0</v>
      </c>
      <c r="P138" s="195">
        <v>0</v>
      </c>
      <c r="Q138" s="187"/>
    </row>
    <row r="139" spans="1:17" s="48" customFormat="1" ht="85.5" x14ac:dyDescent="0.2">
      <c r="A139" s="68">
        <v>122</v>
      </c>
      <c r="B139" s="36">
        <v>137817</v>
      </c>
      <c r="C139" s="192" t="s">
        <v>294</v>
      </c>
      <c r="D139" s="192" t="s">
        <v>124</v>
      </c>
      <c r="E139" s="193">
        <v>0</v>
      </c>
      <c r="F139" s="193">
        <v>1972549</v>
      </c>
      <c r="G139" s="193">
        <v>0</v>
      </c>
      <c r="H139" s="194">
        <v>639</v>
      </c>
      <c r="I139" s="194">
        <v>578.67999999999995</v>
      </c>
      <c r="J139" s="194">
        <v>0</v>
      </c>
      <c r="K139" s="194">
        <v>0</v>
      </c>
      <c r="L139" s="194">
        <v>0</v>
      </c>
      <c r="M139" s="194">
        <v>0</v>
      </c>
      <c r="N139" s="194">
        <v>40.590000000000003</v>
      </c>
      <c r="O139" s="194">
        <v>0</v>
      </c>
      <c r="P139" s="195">
        <v>2.63</v>
      </c>
      <c r="Q139" s="187"/>
    </row>
    <row r="140" spans="1:17" s="48" customFormat="1" ht="57" x14ac:dyDescent="0.2">
      <c r="A140" s="68">
        <v>123</v>
      </c>
      <c r="B140" s="36">
        <v>138235</v>
      </c>
      <c r="C140" s="192" t="s">
        <v>295</v>
      </c>
      <c r="D140" s="192" t="s">
        <v>124</v>
      </c>
      <c r="E140" s="193">
        <v>0</v>
      </c>
      <c r="F140" s="193">
        <v>1670</v>
      </c>
      <c r="G140" s="193">
        <v>0</v>
      </c>
      <c r="H140" s="194">
        <v>44</v>
      </c>
      <c r="I140" s="194">
        <v>1</v>
      </c>
      <c r="J140" s="194">
        <v>0</v>
      </c>
      <c r="K140" s="194">
        <v>0</v>
      </c>
      <c r="L140" s="194">
        <v>0</v>
      </c>
      <c r="M140" s="194">
        <v>0</v>
      </c>
      <c r="N140" s="194">
        <v>1</v>
      </c>
      <c r="O140" s="194">
        <v>0</v>
      </c>
      <c r="P140" s="195">
        <v>0</v>
      </c>
      <c r="Q140" s="187"/>
    </row>
    <row r="141" spans="1:17" s="48" customFormat="1" ht="86.25" thickBot="1" x14ac:dyDescent="0.25">
      <c r="A141" s="69">
        <v>124</v>
      </c>
      <c r="B141" s="70">
        <v>138241</v>
      </c>
      <c r="C141" s="219" t="s">
        <v>222</v>
      </c>
      <c r="D141" s="219" t="s">
        <v>124</v>
      </c>
      <c r="E141" s="220">
        <v>1792033</v>
      </c>
      <c r="F141" s="220">
        <v>9880</v>
      </c>
      <c r="G141" s="220">
        <v>9880</v>
      </c>
      <c r="H141" s="221">
        <v>512</v>
      </c>
      <c r="I141" s="221">
        <v>512</v>
      </c>
      <c r="J141" s="221">
        <v>0</v>
      </c>
      <c r="K141" s="221">
        <v>0</v>
      </c>
      <c r="L141" s="221">
        <v>512</v>
      </c>
      <c r="M141" s="221">
        <v>0</v>
      </c>
      <c r="N141" s="221">
        <v>0</v>
      </c>
      <c r="O141" s="221">
        <v>0</v>
      </c>
      <c r="P141" s="222">
        <v>0</v>
      </c>
      <c r="Q141" s="187"/>
    </row>
    <row r="142" spans="1:17" s="55" customFormat="1" ht="15.75" thickBot="1" x14ac:dyDescent="0.3">
      <c r="A142" s="206"/>
      <c r="B142" s="207"/>
      <c r="C142" s="50"/>
      <c r="D142" s="207"/>
      <c r="E142" s="208">
        <f t="shared" ref="E142:L142" si="8">SUM(E83:E141)</f>
        <v>17332000</v>
      </c>
      <c r="F142" s="208">
        <f t="shared" si="8"/>
        <v>19724558</v>
      </c>
      <c r="G142" s="208">
        <f>SUM(G83:G141)</f>
        <v>3115821.59</v>
      </c>
      <c r="H142" s="210">
        <f t="shared" si="8"/>
        <v>15125</v>
      </c>
      <c r="I142" s="210">
        <f t="shared" si="8"/>
        <v>9398.01</v>
      </c>
      <c r="J142" s="210">
        <f t="shared" si="8"/>
        <v>0</v>
      </c>
      <c r="K142" s="210">
        <f t="shared" si="8"/>
        <v>3164</v>
      </c>
      <c r="L142" s="210">
        <f t="shared" si="8"/>
        <v>703</v>
      </c>
      <c r="M142" s="229">
        <v>0</v>
      </c>
      <c r="N142" s="229">
        <f>SUM(N83:N141)</f>
        <v>1207.49</v>
      </c>
      <c r="O142" s="229">
        <f>SUM(O83:O141)</f>
        <v>12.7</v>
      </c>
      <c r="P142" s="230">
        <f>SUM(P83:P141)</f>
        <v>20.89</v>
      </c>
      <c r="Q142" s="213"/>
    </row>
    <row r="143" spans="1:17" s="48" customFormat="1" ht="15.75" thickBot="1" x14ac:dyDescent="0.3">
      <c r="A143" s="214" t="s">
        <v>223</v>
      </c>
      <c r="B143" s="215"/>
      <c r="C143" s="110"/>
      <c r="D143" s="215"/>
      <c r="E143" s="215"/>
      <c r="F143" s="215"/>
      <c r="G143" s="216"/>
      <c r="H143" s="217"/>
      <c r="I143" s="217"/>
      <c r="J143" s="217"/>
      <c r="K143" s="217"/>
      <c r="L143" s="217"/>
      <c r="M143" s="184"/>
      <c r="N143" s="185"/>
      <c r="O143" s="218"/>
      <c r="P143" s="218"/>
      <c r="Q143" s="187"/>
    </row>
    <row r="144" spans="1:17" s="48" customFormat="1" ht="114" x14ac:dyDescent="0.2">
      <c r="A144" s="62">
        <v>125</v>
      </c>
      <c r="B144" s="63">
        <v>131282</v>
      </c>
      <c r="C144" s="188" t="s">
        <v>224</v>
      </c>
      <c r="D144" s="188" t="s">
        <v>124</v>
      </c>
      <c r="E144" s="189">
        <v>15930</v>
      </c>
      <c r="F144" s="189">
        <v>15930</v>
      </c>
      <c r="G144" s="189">
        <v>15929.14</v>
      </c>
      <c r="H144" s="190">
        <v>2</v>
      </c>
      <c r="I144" s="190">
        <v>2</v>
      </c>
      <c r="J144" s="190">
        <v>0</v>
      </c>
      <c r="K144" s="190">
        <v>0</v>
      </c>
      <c r="L144" s="190">
        <v>1</v>
      </c>
      <c r="M144" s="190">
        <v>0</v>
      </c>
      <c r="N144" s="190">
        <v>0</v>
      </c>
      <c r="O144" s="190">
        <v>0</v>
      </c>
      <c r="P144" s="191">
        <v>0</v>
      </c>
      <c r="Q144" s="187"/>
    </row>
    <row r="145" spans="1:17" s="48" customFormat="1" ht="71.25" x14ac:dyDescent="0.2">
      <c r="A145" s="68">
        <v>126</v>
      </c>
      <c r="B145" s="36">
        <v>131290</v>
      </c>
      <c r="C145" s="192" t="s">
        <v>225</v>
      </c>
      <c r="D145" s="192" t="s">
        <v>124</v>
      </c>
      <c r="E145" s="193">
        <v>9150</v>
      </c>
      <c r="F145" s="193">
        <v>9150</v>
      </c>
      <c r="G145" s="193">
        <v>9150</v>
      </c>
      <c r="H145" s="194">
        <v>1</v>
      </c>
      <c r="I145" s="194">
        <v>1</v>
      </c>
      <c r="J145" s="194">
        <v>0</v>
      </c>
      <c r="K145" s="194">
        <v>0</v>
      </c>
      <c r="L145" s="194">
        <v>1</v>
      </c>
      <c r="M145" s="194">
        <v>0</v>
      </c>
      <c r="N145" s="194">
        <v>0</v>
      </c>
      <c r="O145" s="194">
        <v>0</v>
      </c>
      <c r="P145" s="195">
        <v>0</v>
      </c>
      <c r="Q145" s="187"/>
    </row>
    <row r="146" spans="1:17" s="48" customFormat="1" ht="57.75" thickBot="1" x14ac:dyDescent="0.25">
      <c r="A146" s="69">
        <f t="shared" ref="A146" si="9">A145+1</f>
        <v>127</v>
      </c>
      <c r="B146" s="70">
        <v>132696</v>
      </c>
      <c r="C146" s="219" t="s">
        <v>226</v>
      </c>
      <c r="D146" s="219" t="s">
        <v>124</v>
      </c>
      <c r="E146" s="220">
        <v>18133</v>
      </c>
      <c r="F146" s="220">
        <v>18133</v>
      </c>
      <c r="G146" s="220">
        <v>0</v>
      </c>
      <c r="H146" s="221">
        <v>5</v>
      </c>
      <c r="I146" s="221">
        <v>5</v>
      </c>
      <c r="J146" s="221">
        <v>0</v>
      </c>
      <c r="K146" s="221">
        <v>0</v>
      </c>
      <c r="L146" s="221">
        <v>0</v>
      </c>
      <c r="M146" s="221">
        <v>0</v>
      </c>
      <c r="N146" s="221">
        <v>5</v>
      </c>
      <c r="O146" s="221">
        <v>0</v>
      </c>
      <c r="P146" s="222">
        <v>0</v>
      </c>
      <c r="Q146" s="187"/>
    </row>
    <row r="147" spans="1:17" s="55" customFormat="1" ht="15.75" thickBot="1" x14ac:dyDescent="0.3">
      <c r="A147" s="206"/>
      <c r="B147" s="207"/>
      <c r="C147" s="50"/>
      <c r="D147" s="207"/>
      <c r="E147" s="208">
        <f t="shared" ref="E147:L147" si="10">SUM(E144:E146)</f>
        <v>43213</v>
      </c>
      <c r="F147" s="208">
        <f t="shared" si="10"/>
        <v>43213</v>
      </c>
      <c r="G147" s="208">
        <f t="shared" si="10"/>
        <v>25079.14</v>
      </c>
      <c r="H147" s="210">
        <f t="shared" si="10"/>
        <v>8</v>
      </c>
      <c r="I147" s="210">
        <f t="shared" si="10"/>
        <v>8</v>
      </c>
      <c r="J147" s="210">
        <f t="shared" si="10"/>
        <v>0</v>
      </c>
      <c r="K147" s="210">
        <f t="shared" si="10"/>
        <v>0</v>
      </c>
      <c r="L147" s="210">
        <f t="shared" si="10"/>
        <v>2</v>
      </c>
      <c r="M147" s="229">
        <v>0</v>
      </c>
      <c r="N147" s="229">
        <v>5</v>
      </c>
      <c r="O147" s="229">
        <v>0</v>
      </c>
      <c r="P147" s="230">
        <f>SUM(P144:P146)</f>
        <v>0</v>
      </c>
      <c r="Q147" s="213"/>
    </row>
    <row r="148" spans="1:17" s="48" customFormat="1" ht="15.75" thickBot="1" x14ac:dyDescent="0.3">
      <c r="A148" s="214" t="s">
        <v>227</v>
      </c>
      <c r="B148" s="215"/>
      <c r="C148" s="110"/>
      <c r="D148" s="215"/>
      <c r="E148" s="215"/>
      <c r="F148" s="215"/>
      <c r="G148" s="216"/>
      <c r="H148" s="217"/>
      <c r="I148" s="217"/>
      <c r="J148" s="217"/>
      <c r="K148" s="217"/>
      <c r="L148" s="217"/>
      <c r="M148" s="184"/>
      <c r="N148" s="185"/>
      <c r="O148" s="218"/>
      <c r="P148" s="218"/>
      <c r="Q148" s="187"/>
    </row>
    <row r="149" spans="1:17" s="48" customFormat="1" ht="85.5" x14ac:dyDescent="0.2">
      <c r="A149" s="62">
        <v>128</v>
      </c>
      <c r="B149" s="63">
        <v>131340</v>
      </c>
      <c r="C149" s="188" t="s">
        <v>228</v>
      </c>
      <c r="D149" s="188" t="s">
        <v>124</v>
      </c>
      <c r="E149" s="189">
        <v>72540</v>
      </c>
      <c r="F149" s="189">
        <v>72540</v>
      </c>
      <c r="G149" s="189">
        <v>1867.08</v>
      </c>
      <c r="H149" s="190">
        <v>21</v>
      </c>
      <c r="I149" s="190">
        <v>21</v>
      </c>
      <c r="J149" s="190">
        <v>0</v>
      </c>
      <c r="K149" s="190">
        <v>0</v>
      </c>
      <c r="L149" s="190">
        <v>21</v>
      </c>
      <c r="M149" s="190">
        <v>0</v>
      </c>
      <c r="N149" s="190">
        <v>0</v>
      </c>
      <c r="O149" s="190">
        <v>0</v>
      </c>
      <c r="P149" s="191">
        <v>0</v>
      </c>
      <c r="Q149" s="187"/>
    </row>
    <row r="150" spans="1:17" s="48" customFormat="1" ht="86.25" thickBot="1" x14ac:dyDescent="0.25">
      <c r="A150" s="69">
        <v>129</v>
      </c>
      <c r="B150" s="70">
        <v>132818</v>
      </c>
      <c r="C150" s="219" t="s">
        <v>229</v>
      </c>
      <c r="D150" s="219" t="s">
        <v>124</v>
      </c>
      <c r="E150" s="220">
        <v>1616160</v>
      </c>
      <c r="F150" s="220">
        <v>1082788</v>
      </c>
      <c r="G150" s="220">
        <v>914320.41</v>
      </c>
      <c r="H150" s="221">
        <v>461</v>
      </c>
      <c r="I150" s="221">
        <v>461</v>
      </c>
      <c r="J150" s="221">
        <v>0</v>
      </c>
      <c r="K150" s="221">
        <v>189</v>
      </c>
      <c r="L150" s="221">
        <v>0</v>
      </c>
      <c r="M150" s="221">
        <v>0</v>
      </c>
      <c r="N150" s="221">
        <v>140.58000000000001</v>
      </c>
      <c r="O150" s="221">
        <v>93.72</v>
      </c>
      <c r="P150" s="222">
        <v>0</v>
      </c>
      <c r="Q150" s="187"/>
    </row>
    <row r="151" spans="1:17" s="55" customFormat="1" ht="15.75" thickBot="1" x14ac:dyDescent="0.3">
      <c r="A151" s="206"/>
      <c r="B151" s="207"/>
      <c r="C151" s="50"/>
      <c r="D151" s="207"/>
      <c r="E151" s="208">
        <f>SUM(E149:E150)</f>
        <v>1688700</v>
      </c>
      <c r="F151" s="208">
        <f>SUM(F149:F150)</f>
        <v>1155328</v>
      </c>
      <c r="G151" s="208">
        <f>SUM(G149:G150)</f>
        <v>916187.49</v>
      </c>
      <c r="H151" s="210">
        <f>SUM(H149:H150)</f>
        <v>482</v>
      </c>
      <c r="I151" s="210">
        <f>SUM(I149:I150)</f>
        <v>482</v>
      </c>
      <c r="J151" s="210">
        <v>0</v>
      </c>
      <c r="K151" s="210">
        <f t="shared" ref="K151:P151" si="11">SUM(K149:K150)</f>
        <v>189</v>
      </c>
      <c r="L151" s="210">
        <f t="shared" si="11"/>
        <v>21</v>
      </c>
      <c r="M151" s="229">
        <f t="shared" si="11"/>
        <v>0</v>
      </c>
      <c r="N151" s="229">
        <f t="shared" si="11"/>
        <v>140.58000000000001</v>
      </c>
      <c r="O151" s="229">
        <f t="shared" si="11"/>
        <v>93.72</v>
      </c>
      <c r="P151" s="230">
        <f t="shared" si="11"/>
        <v>0</v>
      </c>
      <c r="Q151" s="213"/>
    </row>
    <row r="152" spans="1:17" s="48" customFormat="1" ht="15.75" thickBot="1" x14ac:dyDescent="0.3">
      <c r="A152" s="214" t="s">
        <v>230</v>
      </c>
      <c r="B152" s="215"/>
      <c r="C152" s="110"/>
      <c r="D152" s="215"/>
      <c r="E152" s="215"/>
      <c r="F152" s="215"/>
      <c r="G152" s="216"/>
      <c r="H152" s="217"/>
      <c r="I152" s="217"/>
      <c r="J152" s="217"/>
      <c r="K152" s="217"/>
      <c r="L152" s="217"/>
      <c r="M152" s="184"/>
      <c r="N152" s="185"/>
      <c r="O152" s="218"/>
      <c r="P152" s="218"/>
      <c r="Q152" s="187"/>
    </row>
    <row r="153" spans="1:17" s="48" customFormat="1" ht="42.75" x14ac:dyDescent="0.2">
      <c r="A153" s="62">
        <v>130</v>
      </c>
      <c r="B153" s="63">
        <v>111507</v>
      </c>
      <c r="C153" s="188" t="s">
        <v>231</v>
      </c>
      <c r="D153" s="188" t="s">
        <v>124</v>
      </c>
      <c r="E153" s="189">
        <v>5985782</v>
      </c>
      <c r="F153" s="189">
        <v>507039</v>
      </c>
      <c r="G153" s="189">
        <v>0</v>
      </c>
      <c r="H153" s="190">
        <v>1710</v>
      </c>
      <c r="I153" s="190">
        <v>1710</v>
      </c>
      <c r="J153" s="190">
        <v>0</v>
      </c>
      <c r="K153" s="190">
        <v>0</v>
      </c>
      <c r="L153" s="190">
        <v>0</v>
      </c>
      <c r="M153" s="190">
        <v>0</v>
      </c>
      <c r="N153" s="190">
        <v>0</v>
      </c>
      <c r="O153" s="190">
        <v>0</v>
      </c>
      <c r="P153" s="191">
        <v>0</v>
      </c>
      <c r="Q153" s="187"/>
    </row>
    <row r="154" spans="1:17" s="48" customFormat="1" ht="42.75" x14ac:dyDescent="0.2">
      <c r="A154" s="68">
        <v>131</v>
      </c>
      <c r="B154" s="36">
        <v>113758</v>
      </c>
      <c r="C154" s="192" t="s">
        <v>384</v>
      </c>
      <c r="D154" s="192" t="s">
        <v>124</v>
      </c>
      <c r="E154" s="193">
        <v>0</v>
      </c>
      <c r="F154" s="193">
        <v>595847</v>
      </c>
      <c r="G154" s="193">
        <v>0</v>
      </c>
      <c r="H154" s="194">
        <v>2145</v>
      </c>
      <c r="I154" s="194">
        <v>45</v>
      </c>
      <c r="J154" s="194">
        <v>0</v>
      </c>
      <c r="K154" s="194">
        <v>0</v>
      </c>
      <c r="L154" s="194">
        <v>0</v>
      </c>
      <c r="M154" s="194">
        <v>0</v>
      </c>
      <c r="N154" s="194">
        <v>0</v>
      </c>
      <c r="O154" s="194">
        <v>0</v>
      </c>
      <c r="P154" s="195">
        <v>0</v>
      </c>
      <c r="Q154" s="187"/>
    </row>
    <row r="155" spans="1:17" s="48" customFormat="1" ht="57" x14ac:dyDescent="0.2">
      <c r="A155" s="68">
        <v>132</v>
      </c>
      <c r="B155" s="36">
        <v>150515</v>
      </c>
      <c r="C155" s="192" t="s">
        <v>232</v>
      </c>
      <c r="D155" s="192" t="s">
        <v>124</v>
      </c>
      <c r="E155" s="193">
        <v>0</v>
      </c>
      <c r="F155" s="193">
        <v>3152049</v>
      </c>
      <c r="G155" s="193">
        <v>2071381.48</v>
      </c>
      <c r="H155" s="194">
        <v>704</v>
      </c>
      <c r="I155" s="194">
        <v>704</v>
      </c>
      <c r="J155" s="194">
        <v>0</v>
      </c>
      <c r="K155" s="194">
        <v>0</v>
      </c>
      <c r="L155" s="194">
        <v>0</v>
      </c>
      <c r="M155" s="194">
        <v>156.27000000000001</v>
      </c>
      <c r="N155" s="194">
        <v>0</v>
      </c>
      <c r="O155" s="194">
        <v>0</v>
      </c>
      <c r="P155" s="195">
        <v>0</v>
      </c>
      <c r="Q155" s="187"/>
    </row>
    <row r="156" spans="1:17" s="48" customFormat="1" ht="42.75" x14ac:dyDescent="0.2">
      <c r="A156" s="68">
        <v>133</v>
      </c>
      <c r="B156" s="36">
        <v>150614</v>
      </c>
      <c r="C156" s="192" t="s">
        <v>233</v>
      </c>
      <c r="D156" s="192" t="s">
        <v>124</v>
      </c>
      <c r="E156" s="193">
        <v>1500000</v>
      </c>
      <c r="F156" s="193">
        <v>0</v>
      </c>
      <c r="G156" s="193">
        <v>0</v>
      </c>
      <c r="H156" s="194">
        <v>214</v>
      </c>
      <c r="I156" s="194">
        <v>214</v>
      </c>
      <c r="J156" s="194">
        <v>0</v>
      </c>
      <c r="K156" s="194">
        <v>0</v>
      </c>
      <c r="L156" s="194">
        <v>0</v>
      </c>
      <c r="M156" s="194">
        <v>0</v>
      </c>
      <c r="N156" s="194">
        <v>0</v>
      </c>
      <c r="O156" s="194">
        <v>0</v>
      </c>
      <c r="P156" s="195">
        <v>0</v>
      </c>
      <c r="Q156" s="187"/>
    </row>
    <row r="157" spans="1:17" s="48" customFormat="1" ht="57" x14ac:dyDescent="0.2">
      <c r="A157" s="68">
        <f t="shared" ref="A157:A158" si="12">A156+1</f>
        <v>134</v>
      </c>
      <c r="B157" s="36">
        <v>170168</v>
      </c>
      <c r="C157" s="192" t="s">
        <v>234</v>
      </c>
      <c r="D157" s="192" t="s">
        <v>124</v>
      </c>
      <c r="E157" s="193">
        <v>300000</v>
      </c>
      <c r="F157" s="193">
        <v>300000</v>
      </c>
      <c r="G157" s="193">
        <v>0</v>
      </c>
      <c r="H157" s="194">
        <v>429</v>
      </c>
      <c r="I157" s="194">
        <v>429</v>
      </c>
      <c r="J157" s="194">
        <v>0</v>
      </c>
      <c r="K157" s="194">
        <v>0</v>
      </c>
      <c r="L157" s="194">
        <v>0</v>
      </c>
      <c r="M157" s="194">
        <v>0</v>
      </c>
      <c r="N157" s="194">
        <v>0</v>
      </c>
      <c r="O157" s="194">
        <v>0</v>
      </c>
      <c r="P157" s="195">
        <v>0</v>
      </c>
      <c r="Q157" s="187"/>
    </row>
    <row r="158" spans="1:17" s="48" customFormat="1" ht="72" thickBot="1" x14ac:dyDescent="0.25">
      <c r="A158" s="69">
        <f t="shared" si="12"/>
        <v>135</v>
      </c>
      <c r="B158" s="70">
        <v>170208</v>
      </c>
      <c r="C158" s="219" t="s">
        <v>235</v>
      </c>
      <c r="D158" s="219" t="s">
        <v>124</v>
      </c>
      <c r="E158" s="220">
        <v>250000</v>
      </c>
      <c r="F158" s="220">
        <v>250000</v>
      </c>
      <c r="G158" s="220">
        <v>0</v>
      </c>
      <c r="H158" s="221">
        <v>285</v>
      </c>
      <c r="I158" s="221">
        <v>285</v>
      </c>
      <c r="J158" s="221">
        <v>0</v>
      </c>
      <c r="K158" s="221">
        <v>0</v>
      </c>
      <c r="L158" s="221">
        <v>0</v>
      </c>
      <c r="M158" s="221">
        <v>0</v>
      </c>
      <c r="N158" s="221">
        <v>0</v>
      </c>
      <c r="O158" s="221">
        <v>0</v>
      </c>
      <c r="P158" s="222">
        <v>0</v>
      </c>
      <c r="Q158" s="187"/>
    </row>
    <row r="159" spans="1:17" s="55" customFormat="1" ht="15.75" thickBot="1" x14ac:dyDescent="0.3">
      <c r="A159" s="206"/>
      <c r="B159" s="207"/>
      <c r="C159" s="50"/>
      <c r="D159" s="207"/>
      <c r="E159" s="208">
        <f t="shared" ref="E159:M159" si="13">SUM(E153:E158)</f>
        <v>8035782</v>
      </c>
      <c r="F159" s="208">
        <f t="shared" si="13"/>
        <v>4804935</v>
      </c>
      <c r="G159" s="208">
        <f t="shared" si="13"/>
        <v>2071381.48</v>
      </c>
      <c r="H159" s="210">
        <f t="shared" si="13"/>
        <v>5487</v>
      </c>
      <c r="I159" s="210">
        <f t="shared" si="13"/>
        <v>3387</v>
      </c>
      <c r="J159" s="210">
        <f t="shared" si="13"/>
        <v>0</v>
      </c>
      <c r="K159" s="210">
        <f t="shared" si="13"/>
        <v>0</v>
      </c>
      <c r="L159" s="210">
        <f t="shared" si="13"/>
        <v>0</v>
      </c>
      <c r="M159" s="210">
        <f t="shared" si="13"/>
        <v>156.27000000000001</v>
      </c>
      <c r="N159" s="210">
        <f>SUM(N153:N158)</f>
        <v>0</v>
      </c>
      <c r="O159" s="210">
        <f>SUM(O153:O158)</f>
        <v>0</v>
      </c>
      <c r="P159" s="212">
        <f>SUM(P153:P158)</f>
        <v>0</v>
      </c>
      <c r="Q159" s="213"/>
    </row>
    <row r="160" spans="1:17" s="48" customFormat="1" ht="15.75" thickBot="1" x14ac:dyDescent="0.3">
      <c r="A160" s="214" t="s">
        <v>230</v>
      </c>
      <c r="B160" s="215"/>
      <c r="C160" s="110"/>
      <c r="D160" s="215"/>
      <c r="E160" s="215"/>
      <c r="F160" s="215"/>
      <c r="G160" s="216"/>
      <c r="H160" s="217"/>
      <c r="I160" s="217"/>
      <c r="J160" s="217"/>
      <c r="K160" s="217"/>
      <c r="L160" s="217"/>
      <c r="M160" s="184"/>
      <c r="N160" s="185"/>
      <c r="O160" s="218"/>
      <c r="P160" s="218"/>
      <c r="Q160" s="187"/>
    </row>
    <row r="161" spans="1:17" s="48" customFormat="1" ht="85.5" x14ac:dyDescent="0.2">
      <c r="A161" s="62">
        <v>136</v>
      </c>
      <c r="B161" s="63">
        <v>170181</v>
      </c>
      <c r="C161" s="188" t="s">
        <v>236</v>
      </c>
      <c r="D161" s="188" t="s">
        <v>124</v>
      </c>
      <c r="E161" s="189">
        <v>251761</v>
      </c>
      <c r="F161" s="189">
        <v>251761</v>
      </c>
      <c r="G161" s="189">
        <v>0</v>
      </c>
      <c r="H161" s="190">
        <v>214</v>
      </c>
      <c r="I161" s="190">
        <v>214</v>
      </c>
      <c r="J161" s="190">
        <v>0</v>
      </c>
      <c r="K161" s="190">
        <v>0</v>
      </c>
      <c r="L161" s="190">
        <v>0</v>
      </c>
      <c r="M161" s="190">
        <v>0</v>
      </c>
      <c r="N161" s="190">
        <v>0</v>
      </c>
      <c r="O161" s="190">
        <v>0</v>
      </c>
      <c r="P161" s="191">
        <v>0</v>
      </c>
      <c r="Q161" s="187"/>
    </row>
    <row r="162" spans="1:17" s="48" customFormat="1" ht="42.75" x14ac:dyDescent="0.2">
      <c r="A162" s="68">
        <v>137</v>
      </c>
      <c r="B162" s="36">
        <v>33423</v>
      </c>
      <c r="C162" s="192" t="s">
        <v>389</v>
      </c>
      <c r="D162" s="192" t="s">
        <v>124</v>
      </c>
      <c r="E162" s="193">
        <v>0</v>
      </c>
      <c r="F162" s="193">
        <v>3529442</v>
      </c>
      <c r="G162" s="193">
        <v>0</v>
      </c>
      <c r="H162" s="194">
        <v>1000</v>
      </c>
      <c r="I162" s="194">
        <v>202</v>
      </c>
      <c r="J162" s="194">
        <v>0</v>
      </c>
      <c r="K162" s="194">
        <v>0</v>
      </c>
      <c r="L162" s="194">
        <v>0</v>
      </c>
      <c r="M162" s="194">
        <v>0</v>
      </c>
      <c r="N162" s="194">
        <v>0</v>
      </c>
      <c r="O162" s="194">
        <v>0</v>
      </c>
      <c r="P162" s="195">
        <v>0</v>
      </c>
      <c r="Q162" s="187"/>
    </row>
    <row r="163" spans="1:17" s="48" customFormat="1" ht="42.75" x14ac:dyDescent="0.2">
      <c r="A163" s="68">
        <v>138</v>
      </c>
      <c r="B163" s="36">
        <v>7325</v>
      </c>
      <c r="C163" s="192" t="s">
        <v>390</v>
      </c>
      <c r="D163" s="192" t="s">
        <v>124</v>
      </c>
      <c r="E163" s="193">
        <v>0</v>
      </c>
      <c r="F163" s="193">
        <v>146236</v>
      </c>
      <c r="G163" s="193">
        <v>0</v>
      </c>
      <c r="H163" s="194">
        <v>932</v>
      </c>
      <c r="I163" s="194">
        <v>1</v>
      </c>
      <c r="J163" s="194">
        <v>0</v>
      </c>
      <c r="K163" s="194">
        <v>0</v>
      </c>
      <c r="L163" s="194">
        <v>0</v>
      </c>
      <c r="M163" s="194">
        <v>0</v>
      </c>
      <c r="N163" s="194">
        <v>0</v>
      </c>
      <c r="O163" s="194">
        <v>0</v>
      </c>
      <c r="P163" s="195">
        <v>0</v>
      </c>
      <c r="Q163" s="187"/>
    </row>
    <row r="164" spans="1:17" s="48" customFormat="1" ht="42.75" x14ac:dyDescent="0.2">
      <c r="A164" s="68">
        <v>139</v>
      </c>
      <c r="B164" s="36">
        <v>92603</v>
      </c>
      <c r="C164" s="192" t="s">
        <v>391</v>
      </c>
      <c r="D164" s="192" t="s">
        <v>124</v>
      </c>
      <c r="E164" s="193">
        <v>0</v>
      </c>
      <c r="F164" s="193">
        <v>535379</v>
      </c>
      <c r="G164" s="193"/>
      <c r="H164" s="194">
        <v>295</v>
      </c>
      <c r="I164" s="194">
        <v>1</v>
      </c>
      <c r="J164" s="194">
        <v>0</v>
      </c>
      <c r="K164" s="194">
        <v>0</v>
      </c>
      <c r="L164" s="194">
        <v>0</v>
      </c>
      <c r="M164" s="194">
        <v>0</v>
      </c>
      <c r="N164" s="194">
        <v>0</v>
      </c>
      <c r="O164" s="194">
        <v>0</v>
      </c>
      <c r="P164" s="195">
        <v>153</v>
      </c>
      <c r="Q164" s="187"/>
    </row>
    <row r="165" spans="1:17" s="48" customFormat="1" ht="42.75" x14ac:dyDescent="0.2">
      <c r="A165" s="68">
        <v>140</v>
      </c>
      <c r="B165" s="36">
        <v>92902</v>
      </c>
      <c r="C165" s="192" t="s">
        <v>392</v>
      </c>
      <c r="D165" s="192" t="s">
        <v>124</v>
      </c>
      <c r="E165" s="193">
        <v>0</v>
      </c>
      <c r="F165" s="193">
        <v>154492</v>
      </c>
      <c r="G165" s="193">
        <v>0</v>
      </c>
      <c r="H165" s="194">
        <v>1535</v>
      </c>
      <c r="I165" s="194">
        <v>1</v>
      </c>
      <c r="J165" s="194">
        <v>0</v>
      </c>
      <c r="K165" s="194">
        <v>0</v>
      </c>
      <c r="L165" s="194">
        <v>0</v>
      </c>
      <c r="M165" s="194">
        <v>0</v>
      </c>
      <c r="N165" s="194">
        <v>0</v>
      </c>
      <c r="O165" s="194">
        <v>0</v>
      </c>
      <c r="P165" s="195">
        <v>44</v>
      </c>
      <c r="Q165" s="187"/>
    </row>
    <row r="166" spans="1:17" s="48" customFormat="1" ht="15.75" thickBot="1" x14ac:dyDescent="0.25">
      <c r="A166" s="231"/>
      <c r="B166" s="232"/>
      <c r="C166" s="43"/>
      <c r="D166" s="232"/>
      <c r="E166" s="233">
        <f t="shared" ref="E166:J166" si="14">SUM(E161:E165)</f>
        <v>251761</v>
      </c>
      <c r="F166" s="233">
        <f t="shared" si="14"/>
        <v>4617310</v>
      </c>
      <c r="G166" s="233">
        <f t="shared" si="14"/>
        <v>0</v>
      </c>
      <c r="H166" s="234">
        <f t="shared" si="14"/>
        <v>3976</v>
      </c>
      <c r="I166" s="234">
        <f t="shared" si="14"/>
        <v>419</v>
      </c>
      <c r="J166" s="234">
        <f t="shared" si="14"/>
        <v>0</v>
      </c>
      <c r="K166" s="234">
        <f t="shared" ref="K166:N166" si="15">SUM(K161:K163)</f>
        <v>0</v>
      </c>
      <c r="L166" s="234">
        <f t="shared" si="15"/>
        <v>0</v>
      </c>
      <c r="M166" s="234">
        <f t="shared" si="15"/>
        <v>0</v>
      </c>
      <c r="N166" s="234">
        <f t="shared" si="15"/>
        <v>0</v>
      </c>
      <c r="O166" s="234">
        <f t="shared" ref="O166" si="16">SUM(O161:O163)</f>
        <v>0</v>
      </c>
      <c r="P166" s="235">
        <f>SUM(P161:P165)</f>
        <v>197</v>
      </c>
      <c r="Q166" s="187"/>
    </row>
    <row r="167" spans="1:17" s="48" customFormat="1" ht="15.75" thickBot="1" x14ac:dyDescent="0.3">
      <c r="A167" s="214" t="s">
        <v>387</v>
      </c>
      <c r="B167" s="215"/>
      <c r="C167" s="110"/>
      <c r="D167" s="215"/>
      <c r="E167" s="236"/>
      <c r="F167" s="236"/>
      <c r="G167" s="237"/>
      <c r="H167" s="226"/>
      <c r="I167" s="226"/>
      <c r="J167" s="226"/>
      <c r="K167" s="226"/>
      <c r="L167" s="226"/>
      <c r="M167" s="226"/>
      <c r="N167" s="227"/>
      <c r="O167" s="228"/>
      <c r="P167" s="228"/>
      <c r="Q167" s="187"/>
    </row>
    <row r="168" spans="1:17" s="48" customFormat="1" ht="57.75" thickBot="1" x14ac:dyDescent="0.25">
      <c r="A168" s="75">
        <v>141</v>
      </c>
      <c r="B168" s="76">
        <v>31359</v>
      </c>
      <c r="C168" s="238" t="s">
        <v>388</v>
      </c>
      <c r="D168" s="238" t="s">
        <v>124</v>
      </c>
      <c r="E168" s="239">
        <v>0</v>
      </c>
      <c r="F168" s="239">
        <v>91499</v>
      </c>
      <c r="G168" s="239">
        <v>0</v>
      </c>
      <c r="H168" s="240">
        <v>0</v>
      </c>
      <c r="I168" s="240">
        <v>0</v>
      </c>
      <c r="J168" s="240">
        <v>0</v>
      </c>
      <c r="K168" s="240">
        <v>0</v>
      </c>
      <c r="L168" s="240">
        <v>0</v>
      </c>
      <c r="M168" s="240">
        <v>0</v>
      </c>
      <c r="N168" s="240">
        <v>0</v>
      </c>
      <c r="O168" s="240">
        <v>0</v>
      </c>
      <c r="P168" s="186">
        <v>0</v>
      </c>
      <c r="Q168" s="187"/>
    </row>
    <row r="169" spans="1:17" s="48" customFormat="1" ht="15.75" thickBot="1" x14ac:dyDescent="0.3">
      <c r="A169" s="241"/>
      <c r="B169" s="242"/>
      <c r="C169" s="243"/>
      <c r="D169" s="243"/>
      <c r="E169" s="244">
        <f>SUM(E168)</f>
        <v>0</v>
      </c>
      <c r="F169" s="244">
        <f>SUM(F168)</f>
        <v>91499</v>
      </c>
      <c r="G169" s="244">
        <f>SUM(G168)</f>
        <v>0</v>
      </c>
      <c r="H169" s="210">
        <f t="shared" ref="H169:N169" si="17">SUM(H167:H168)</f>
        <v>0</v>
      </c>
      <c r="I169" s="210">
        <f t="shared" si="17"/>
        <v>0</v>
      </c>
      <c r="J169" s="210">
        <f t="shared" si="17"/>
        <v>0</v>
      </c>
      <c r="K169" s="210">
        <f t="shared" si="17"/>
        <v>0</v>
      </c>
      <c r="L169" s="210">
        <f t="shared" si="17"/>
        <v>0</v>
      </c>
      <c r="M169" s="210">
        <f t="shared" si="17"/>
        <v>0</v>
      </c>
      <c r="N169" s="210">
        <f t="shared" si="17"/>
        <v>0</v>
      </c>
      <c r="O169" s="210">
        <f t="shared" ref="O169:P169" si="18">SUM(O167:O168)</f>
        <v>0</v>
      </c>
      <c r="P169" s="210">
        <f t="shared" si="18"/>
        <v>0</v>
      </c>
      <c r="Q169" s="187"/>
    </row>
    <row r="170" spans="1:17" s="48" customFormat="1" ht="15.75" thickBot="1" x14ac:dyDescent="0.3">
      <c r="A170" s="214" t="s">
        <v>237</v>
      </c>
      <c r="B170" s="215"/>
      <c r="C170" s="110"/>
      <c r="D170" s="215"/>
      <c r="E170" s="215"/>
      <c r="F170" s="215"/>
      <c r="G170" s="216"/>
      <c r="H170" s="184"/>
      <c r="I170" s="184"/>
      <c r="J170" s="184"/>
      <c r="K170" s="184"/>
      <c r="L170" s="184"/>
      <c r="M170" s="184"/>
      <c r="N170" s="185"/>
      <c r="O170" s="218"/>
      <c r="P170" s="218"/>
      <c r="Q170" s="187"/>
    </row>
    <row r="171" spans="1:17" s="48" customFormat="1" ht="57" customHeight="1" thickBot="1" x14ac:dyDescent="0.25">
      <c r="A171" s="75">
        <v>142</v>
      </c>
      <c r="B171" s="76">
        <v>170188</v>
      </c>
      <c r="C171" s="238" t="s">
        <v>238</v>
      </c>
      <c r="D171" s="238" t="s">
        <v>124</v>
      </c>
      <c r="E171" s="239">
        <v>500000</v>
      </c>
      <c r="F171" s="239">
        <v>500000</v>
      </c>
      <c r="G171" s="239">
        <v>0</v>
      </c>
      <c r="H171" s="240">
        <v>214</v>
      </c>
      <c r="I171" s="240">
        <v>214</v>
      </c>
      <c r="J171" s="240">
        <v>0</v>
      </c>
      <c r="K171" s="240">
        <v>0</v>
      </c>
      <c r="L171" s="240">
        <v>0</v>
      </c>
      <c r="M171" s="240">
        <v>0</v>
      </c>
      <c r="N171" s="240">
        <v>0</v>
      </c>
      <c r="O171" s="240">
        <v>0</v>
      </c>
      <c r="P171" s="186">
        <v>0</v>
      </c>
      <c r="Q171" s="187"/>
    </row>
    <row r="172" spans="1:17" s="48" customFormat="1" ht="15.75" thickBot="1" x14ac:dyDescent="0.25">
      <c r="A172" s="241"/>
      <c r="B172" s="245"/>
      <c r="C172" s="242"/>
      <c r="D172" s="245"/>
      <c r="E172" s="244">
        <v>500000</v>
      </c>
      <c r="F172" s="244">
        <v>500000</v>
      </c>
      <c r="G172" s="244">
        <v>0</v>
      </c>
      <c r="H172" s="229">
        <v>214</v>
      </c>
      <c r="I172" s="229">
        <v>214</v>
      </c>
      <c r="J172" s="229">
        <v>0</v>
      </c>
      <c r="K172" s="229">
        <v>0</v>
      </c>
      <c r="L172" s="229">
        <v>0</v>
      </c>
      <c r="M172" s="229">
        <v>0</v>
      </c>
      <c r="N172" s="229">
        <v>0</v>
      </c>
      <c r="O172" s="229">
        <v>0</v>
      </c>
      <c r="P172" s="229">
        <v>0</v>
      </c>
      <c r="Q172" s="187"/>
    </row>
    <row r="173" spans="1:17" s="48" customFormat="1" ht="15.75" thickBot="1" x14ac:dyDescent="0.3">
      <c r="A173" s="214" t="s">
        <v>240</v>
      </c>
      <c r="B173" s="215"/>
      <c r="C173" s="110"/>
      <c r="D173" s="215"/>
      <c r="E173" s="215"/>
      <c r="F173" s="215"/>
      <c r="G173" s="216"/>
      <c r="H173" s="217"/>
      <c r="I173" s="217"/>
      <c r="J173" s="217"/>
      <c r="K173" s="217"/>
      <c r="L173" s="217"/>
      <c r="M173" s="217"/>
      <c r="N173" s="246"/>
      <c r="O173" s="247"/>
      <c r="P173" s="247"/>
      <c r="Q173" s="187"/>
    </row>
    <row r="174" spans="1:17" s="48" customFormat="1" ht="51.75" customHeight="1" thickBot="1" x14ac:dyDescent="0.25">
      <c r="A174" s="75">
        <v>143</v>
      </c>
      <c r="B174" s="76">
        <v>202409</v>
      </c>
      <c r="C174" s="238" t="s">
        <v>239</v>
      </c>
      <c r="D174" s="238" t="s">
        <v>124</v>
      </c>
      <c r="E174" s="239">
        <v>25000000</v>
      </c>
      <c r="F174" s="239">
        <v>25000000</v>
      </c>
      <c r="G174" s="239">
        <v>0</v>
      </c>
      <c r="H174" s="240">
        <v>1038</v>
      </c>
      <c r="I174" s="240">
        <v>1038</v>
      </c>
      <c r="J174" s="240">
        <v>0</v>
      </c>
      <c r="K174" s="240">
        <v>0</v>
      </c>
      <c r="L174" s="240">
        <v>0</v>
      </c>
      <c r="M174" s="240">
        <v>0</v>
      </c>
      <c r="N174" s="240">
        <v>0</v>
      </c>
      <c r="O174" s="240">
        <v>0</v>
      </c>
      <c r="P174" s="186">
        <v>0</v>
      </c>
      <c r="Q174" s="187"/>
    </row>
    <row r="175" spans="1:17" s="48" customFormat="1" ht="15.75" thickBot="1" x14ac:dyDescent="0.25">
      <c r="A175" s="241"/>
      <c r="B175" s="245"/>
      <c r="C175" s="242"/>
      <c r="D175" s="245"/>
      <c r="E175" s="244">
        <v>25000000</v>
      </c>
      <c r="F175" s="244">
        <v>25000000</v>
      </c>
      <c r="G175" s="244">
        <v>0</v>
      </c>
      <c r="H175" s="229">
        <v>1038</v>
      </c>
      <c r="I175" s="229">
        <v>1038</v>
      </c>
      <c r="J175" s="229">
        <v>0</v>
      </c>
      <c r="K175" s="229">
        <v>0</v>
      </c>
      <c r="L175" s="229">
        <v>0</v>
      </c>
      <c r="M175" s="229">
        <v>0</v>
      </c>
      <c r="N175" s="229">
        <v>0</v>
      </c>
      <c r="O175" s="229">
        <v>0</v>
      </c>
      <c r="P175" s="229">
        <v>0</v>
      </c>
      <c r="Q175" s="187"/>
    </row>
    <row r="176" spans="1:17" s="48" customFormat="1" ht="15.75" thickBot="1" x14ac:dyDescent="0.3">
      <c r="A176" s="214" t="s">
        <v>241</v>
      </c>
      <c r="B176" s="215"/>
      <c r="C176" s="110"/>
      <c r="D176" s="215"/>
      <c r="E176" s="215"/>
      <c r="F176" s="215"/>
      <c r="G176" s="216"/>
      <c r="H176" s="217"/>
      <c r="I176" s="217"/>
      <c r="J176" s="217"/>
      <c r="K176" s="217"/>
      <c r="L176" s="217"/>
      <c r="M176" s="184"/>
      <c r="N176" s="185"/>
      <c r="O176" s="218"/>
      <c r="P176" s="218"/>
      <c r="Q176" s="187"/>
    </row>
    <row r="177" spans="1:17" s="48" customFormat="1" ht="48" customHeight="1" thickBot="1" x14ac:dyDescent="0.25">
      <c r="A177" s="75">
        <v>144</v>
      </c>
      <c r="B177" s="76">
        <v>202330</v>
      </c>
      <c r="C177" s="238" t="s">
        <v>242</v>
      </c>
      <c r="D177" s="238" t="s">
        <v>124</v>
      </c>
      <c r="E177" s="239">
        <v>25000000</v>
      </c>
      <c r="F177" s="239">
        <v>6200000</v>
      </c>
      <c r="G177" s="239">
        <v>0</v>
      </c>
      <c r="H177" s="240">
        <v>1275</v>
      </c>
      <c r="I177" s="240">
        <v>1275</v>
      </c>
      <c r="J177" s="240">
        <v>0</v>
      </c>
      <c r="K177" s="240">
        <v>0</v>
      </c>
      <c r="L177" s="240">
        <v>0</v>
      </c>
      <c r="M177" s="240">
        <v>0</v>
      </c>
      <c r="N177" s="240">
        <v>0</v>
      </c>
      <c r="O177" s="240">
        <v>0</v>
      </c>
      <c r="P177" s="186">
        <v>0</v>
      </c>
      <c r="Q177" s="187"/>
    </row>
    <row r="178" spans="1:17" s="48" customFormat="1" ht="15.75" thickBot="1" x14ac:dyDescent="0.25">
      <c r="A178" s="241"/>
      <c r="B178" s="245"/>
      <c r="C178" s="242"/>
      <c r="D178" s="245"/>
      <c r="E178" s="244">
        <f t="shared" ref="E178:N178" si="19">SUM(E177)</f>
        <v>25000000</v>
      </c>
      <c r="F178" s="244">
        <f t="shared" si="19"/>
        <v>6200000</v>
      </c>
      <c r="G178" s="244">
        <f t="shared" si="19"/>
        <v>0</v>
      </c>
      <c r="H178" s="229">
        <f t="shared" si="19"/>
        <v>1275</v>
      </c>
      <c r="I178" s="229">
        <f t="shared" si="19"/>
        <v>1275</v>
      </c>
      <c r="J178" s="229">
        <f t="shared" si="19"/>
        <v>0</v>
      </c>
      <c r="K178" s="229">
        <f t="shared" si="19"/>
        <v>0</v>
      </c>
      <c r="L178" s="229">
        <f t="shared" si="19"/>
        <v>0</v>
      </c>
      <c r="M178" s="229">
        <f t="shared" si="19"/>
        <v>0</v>
      </c>
      <c r="N178" s="229">
        <f t="shared" si="19"/>
        <v>0</v>
      </c>
      <c r="O178" s="229">
        <f t="shared" ref="O178:P178" si="20">SUM(O177)</f>
        <v>0</v>
      </c>
      <c r="P178" s="229">
        <f t="shared" si="20"/>
        <v>0</v>
      </c>
      <c r="Q178" s="187"/>
    </row>
    <row r="179" spans="1:17" s="48" customFormat="1" ht="15" x14ac:dyDescent="0.25">
      <c r="A179" s="248" t="s">
        <v>243</v>
      </c>
      <c r="B179" s="249"/>
      <c r="C179" s="250"/>
      <c r="D179" s="249"/>
      <c r="E179" s="249"/>
      <c r="F179" s="249"/>
      <c r="G179" s="251"/>
      <c r="H179" s="252"/>
      <c r="I179" s="252"/>
      <c r="J179" s="252"/>
      <c r="K179" s="252"/>
      <c r="L179" s="252"/>
      <c r="M179" s="253"/>
      <c r="N179" s="254"/>
      <c r="O179" s="255"/>
      <c r="P179" s="255"/>
      <c r="Q179" s="187"/>
    </row>
    <row r="180" spans="1:17" s="48" customFormat="1" ht="57.75" thickBot="1" x14ac:dyDescent="0.25">
      <c r="A180" s="69">
        <v>145</v>
      </c>
      <c r="B180" s="70">
        <v>150509</v>
      </c>
      <c r="C180" s="219" t="s">
        <v>244</v>
      </c>
      <c r="D180" s="219" t="s">
        <v>124</v>
      </c>
      <c r="E180" s="220">
        <v>0</v>
      </c>
      <c r="F180" s="220">
        <v>2326694</v>
      </c>
      <c r="G180" s="256">
        <v>1462080.1</v>
      </c>
      <c r="H180" s="221">
        <v>594</v>
      </c>
      <c r="I180" s="221">
        <v>594</v>
      </c>
      <c r="J180" s="221">
        <v>0</v>
      </c>
      <c r="K180" s="221">
        <v>0</v>
      </c>
      <c r="L180" s="221">
        <v>0</v>
      </c>
      <c r="M180" s="221">
        <v>128.41</v>
      </c>
      <c r="N180" s="257">
        <v>4.24</v>
      </c>
      <c r="O180" s="222">
        <v>0</v>
      </c>
      <c r="P180" s="222">
        <v>0</v>
      </c>
      <c r="Q180" s="187"/>
    </row>
    <row r="181" spans="1:17" s="48" customFormat="1" ht="15.75" thickBot="1" x14ac:dyDescent="0.3">
      <c r="A181" s="258"/>
      <c r="B181" s="259"/>
      <c r="C181" s="50"/>
      <c r="D181" s="259"/>
      <c r="E181" s="244">
        <v>0</v>
      </c>
      <c r="F181" s="244">
        <v>2326694</v>
      </c>
      <c r="G181" s="260">
        <f>+G180</f>
        <v>1462080.1</v>
      </c>
      <c r="H181" s="229">
        <v>594</v>
      </c>
      <c r="I181" s="229">
        <v>594</v>
      </c>
      <c r="J181" s="229">
        <v>0</v>
      </c>
      <c r="K181" s="229">
        <v>0</v>
      </c>
      <c r="L181" s="229">
        <v>0</v>
      </c>
      <c r="M181" s="229">
        <v>128.41</v>
      </c>
      <c r="N181" s="261">
        <v>4.24</v>
      </c>
      <c r="O181" s="230">
        <v>0</v>
      </c>
      <c r="P181" s="230">
        <v>0</v>
      </c>
      <c r="Q181" s="187"/>
    </row>
    <row r="182" spans="1:17" s="48" customFormat="1" ht="15" x14ac:dyDescent="0.25">
      <c r="A182" s="248" t="s">
        <v>393</v>
      </c>
      <c r="B182" s="249"/>
      <c r="C182" s="262"/>
      <c r="D182" s="262"/>
      <c r="E182" s="263"/>
      <c r="F182" s="263"/>
      <c r="G182" s="264"/>
      <c r="H182" s="184"/>
      <c r="I182" s="184"/>
      <c r="J182" s="184"/>
      <c r="K182" s="184"/>
      <c r="L182" s="184"/>
      <c r="M182" s="184"/>
      <c r="N182" s="185"/>
      <c r="O182" s="218"/>
      <c r="P182" s="218"/>
      <c r="Q182" s="187"/>
    </row>
    <row r="183" spans="1:17" s="48" customFormat="1" ht="28.5" x14ac:dyDescent="0.2">
      <c r="A183" s="69">
        <v>146</v>
      </c>
      <c r="B183" s="70">
        <v>206196</v>
      </c>
      <c r="C183" s="219" t="s">
        <v>394</v>
      </c>
      <c r="D183" s="219" t="s">
        <v>124</v>
      </c>
      <c r="E183" s="220">
        <v>0</v>
      </c>
      <c r="F183" s="220">
        <v>4300000</v>
      </c>
      <c r="G183" s="256">
        <v>0</v>
      </c>
      <c r="H183" s="221">
        <v>911</v>
      </c>
      <c r="I183" s="221">
        <v>228</v>
      </c>
      <c r="J183" s="194">
        <v>0</v>
      </c>
      <c r="K183" s="194">
        <v>0</v>
      </c>
      <c r="L183" s="194">
        <v>0</v>
      </c>
      <c r="M183" s="194">
        <v>0</v>
      </c>
      <c r="N183" s="265">
        <v>0</v>
      </c>
      <c r="O183" s="195">
        <v>0</v>
      </c>
      <c r="P183" s="195">
        <v>0</v>
      </c>
      <c r="Q183" s="187"/>
    </row>
    <row r="184" spans="1:17" s="48" customFormat="1" ht="28.5" x14ac:dyDescent="0.2">
      <c r="A184" s="69">
        <v>147</v>
      </c>
      <c r="B184" s="70">
        <v>209397</v>
      </c>
      <c r="C184" s="219" t="s">
        <v>395</v>
      </c>
      <c r="D184" s="219" t="s">
        <v>124</v>
      </c>
      <c r="E184" s="220">
        <v>0</v>
      </c>
      <c r="F184" s="220">
        <v>2500000</v>
      </c>
      <c r="G184" s="256">
        <v>0</v>
      </c>
      <c r="H184" s="221">
        <v>639</v>
      </c>
      <c r="I184" s="221">
        <v>156</v>
      </c>
      <c r="J184" s="194">
        <v>0</v>
      </c>
      <c r="K184" s="194">
        <v>0</v>
      </c>
      <c r="L184" s="194">
        <v>0</v>
      </c>
      <c r="M184" s="194">
        <v>0</v>
      </c>
      <c r="N184" s="265">
        <v>0</v>
      </c>
      <c r="O184" s="195">
        <v>0</v>
      </c>
      <c r="P184" s="195">
        <v>0</v>
      </c>
      <c r="Q184" s="187"/>
    </row>
    <row r="185" spans="1:17" s="48" customFormat="1" ht="42.75" x14ac:dyDescent="0.2">
      <c r="A185" s="266">
        <v>148</v>
      </c>
      <c r="B185" s="70">
        <v>209398</v>
      </c>
      <c r="C185" s="219" t="s">
        <v>396</v>
      </c>
      <c r="D185" s="219" t="s">
        <v>124</v>
      </c>
      <c r="E185" s="220">
        <v>0</v>
      </c>
      <c r="F185" s="220">
        <v>4000000</v>
      </c>
      <c r="G185" s="256">
        <v>0</v>
      </c>
      <c r="H185" s="221">
        <v>1055</v>
      </c>
      <c r="I185" s="221">
        <v>262</v>
      </c>
      <c r="J185" s="194">
        <v>0</v>
      </c>
      <c r="K185" s="194">
        <v>0</v>
      </c>
      <c r="L185" s="194">
        <v>0</v>
      </c>
      <c r="M185" s="194">
        <v>0</v>
      </c>
      <c r="N185" s="265">
        <v>0</v>
      </c>
      <c r="O185" s="195">
        <v>0</v>
      </c>
      <c r="P185" s="195">
        <v>0</v>
      </c>
      <c r="Q185" s="187"/>
    </row>
    <row r="186" spans="1:17" s="48" customFormat="1" ht="42.75" x14ac:dyDescent="0.2">
      <c r="A186" s="266">
        <v>149</v>
      </c>
      <c r="B186" s="70">
        <v>209399</v>
      </c>
      <c r="C186" s="219" t="s">
        <v>397</v>
      </c>
      <c r="D186" s="219" t="s">
        <v>124</v>
      </c>
      <c r="E186" s="220">
        <v>0</v>
      </c>
      <c r="F186" s="220">
        <v>3500000</v>
      </c>
      <c r="G186" s="256">
        <v>0</v>
      </c>
      <c r="H186" s="221">
        <v>993</v>
      </c>
      <c r="I186" s="221">
        <v>248</v>
      </c>
      <c r="J186" s="194">
        <v>0</v>
      </c>
      <c r="K186" s="194">
        <v>0</v>
      </c>
      <c r="L186" s="194">
        <v>0</v>
      </c>
      <c r="M186" s="194">
        <v>0</v>
      </c>
      <c r="N186" s="265">
        <v>0</v>
      </c>
      <c r="O186" s="195">
        <v>0</v>
      </c>
      <c r="P186" s="195">
        <v>0</v>
      </c>
      <c r="Q186" s="187"/>
    </row>
    <row r="187" spans="1:17" s="48" customFormat="1" ht="42.75" x14ac:dyDescent="0.2">
      <c r="A187" s="266">
        <v>150</v>
      </c>
      <c r="B187" s="70">
        <v>209400</v>
      </c>
      <c r="C187" s="219" t="s">
        <v>407</v>
      </c>
      <c r="D187" s="219" t="s">
        <v>124</v>
      </c>
      <c r="E187" s="220">
        <v>0</v>
      </c>
      <c r="F187" s="220">
        <v>4500000</v>
      </c>
      <c r="G187" s="256">
        <v>0</v>
      </c>
      <c r="H187" s="221">
        <v>0</v>
      </c>
      <c r="I187" s="221">
        <v>0</v>
      </c>
      <c r="J187" s="194">
        <v>0</v>
      </c>
      <c r="K187" s="194">
        <v>0</v>
      </c>
      <c r="L187" s="194">
        <v>0</v>
      </c>
      <c r="M187" s="194">
        <v>0</v>
      </c>
      <c r="N187" s="265">
        <v>0</v>
      </c>
      <c r="O187" s="195">
        <v>0</v>
      </c>
      <c r="P187" s="222">
        <v>0</v>
      </c>
      <c r="Q187" s="187"/>
    </row>
    <row r="188" spans="1:17" s="48" customFormat="1" ht="28.5" x14ac:dyDescent="0.2">
      <c r="A188" s="36">
        <v>151</v>
      </c>
      <c r="B188" s="36">
        <v>226963</v>
      </c>
      <c r="C188" s="192" t="s">
        <v>408</v>
      </c>
      <c r="D188" s="192" t="s">
        <v>124</v>
      </c>
      <c r="E188" s="193">
        <v>0</v>
      </c>
      <c r="F188" s="193">
        <v>31500000</v>
      </c>
      <c r="G188" s="193">
        <v>0</v>
      </c>
      <c r="H188" s="221">
        <v>0</v>
      </c>
      <c r="I188" s="221">
        <v>0</v>
      </c>
      <c r="J188" s="194">
        <v>0</v>
      </c>
      <c r="K188" s="194">
        <v>0</v>
      </c>
      <c r="L188" s="194">
        <v>0</v>
      </c>
      <c r="M188" s="194">
        <v>0</v>
      </c>
      <c r="N188" s="265">
        <v>0</v>
      </c>
      <c r="O188" s="195">
        <v>0</v>
      </c>
      <c r="P188" s="222">
        <v>0</v>
      </c>
      <c r="Q188" s="187"/>
    </row>
    <row r="189" spans="1:17" ht="15.75" thickBot="1" x14ac:dyDescent="0.3">
      <c r="E189" s="267">
        <f>SUM(E183:E188)</f>
        <v>0</v>
      </c>
      <c r="F189" s="267">
        <f>SUM(F183:F188)</f>
        <v>50300000</v>
      </c>
      <c r="G189" s="237">
        <f>SUM(G183:G188)</f>
        <v>0</v>
      </c>
      <c r="H189" s="234">
        <f>SUM(H183:H188)</f>
        <v>3598</v>
      </c>
      <c r="I189" s="268">
        <f>SUM(I183:I188)</f>
        <v>894</v>
      </c>
      <c r="J189" s="268">
        <f t="shared" ref="J189:N189" si="21">SUM(J183:J186)</f>
        <v>0</v>
      </c>
      <c r="K189" s="268">
        <f t="shared" si="21"/>
        <v>0</v>
      </c>
      <c r="L189" s="268">
        <f t="shared" si="21"/>
        <v>0</v>
      </c>
      <c r="M189" s="268">
        <f t="shared" si="21"/>
        <v>0</v>
      </c>
      <c r="N189" s="269">
        <f t="shared" si="21"/>
        <v>0</v>
      </c>
      <c r="O189" s="235">
        <f t="shared" ref="O189" si="22">SUM(O183:O186)</f>
        <v>0</v>
      </c>
      <c r="P189" s="235">
        <v>0</v>
      </c>
    </row>
    <row r="190" spans="1:17" s="48" customFormat="1" ht="28.5" customHeight="1" thickBot="1" x14ac:dyDescent="0.25">
      <c r="A190" s="270"/>
      <c r="B190" s="271"/>
      <c r="C190" s="271"/>
      <c r="D190" s="271"/>
      <c r="E190" s="272">
        <f>E181+E178+E175+E172+E166+E159+E151+E147+E142+E81+E76+E71+E18</f>
        <v>154226165</v>
      </c>
      <c r="F190" s="272">
        <f>F181+F178+F175+F172+F166+F159+F151+F147+F142+F81+F76+F71+F18+F189+F169</f>
        <v>141554576</v>
      </c>
      <c r="G190" s="273">
        <f>G181+G159+G151+G147+G142+G81+G76+G71+G18</f>
        <v>11383587.25</v>
      </c>
      <c r="H190" s="274">
        <f t="shared" ref="H190:N190" si="23">H181+H178+H175+H172+H166+H159+H151+H147+H142+H81+H76+H71+H18</f>
        <v>51599</v>
      </c>
      <c r="I190" s="275">
        <f t="shared" si="23"/>
        <v>39163.01</v>
      </c>
      <c r="J190" s="275">
        <f t="shared" si="23"/>
        <v>0</v>
      </c>
      <c r="K190" s="275">
        <f t="shared" si="23"/>
        <v>3969</v>
      </c>
      <c r="L190" s="275">
        <f t="shared" si="23"/>
        <v>801.68</v>
      </c>
      <c r="M190" s="275">
        <f t="shared" si="23"/>
        <v>284.68</v>
      </c>
      <c r="N190" s="276">
        <f t="shared" si="23"/>
        <v>1375.19</v>
      </c>
      <c r="O190" s="276">
        <f t="shared" ref="O190" si="24">O181+O178+O175+O172+O166+O159+O151+O147+O142+O81+O76+O71+O18</f>
        <v>106.42</v>
      </c>
      <c r="P190" s="276">
        <f>P189+P181+P178+P175+P172+P169+P166+P159+P151+P147+P142+P81+P76+P71+P18</f>
        <v>529.1</v>
      </c>
      <c r="Q190" s="187"/>
    </row>
    <row r="191" spans="1:17" s="48" customFormat="1" x14ac:dyDescent="0.2">
      <c r="C191" s="277"/>
      <c r="H191" s="278"/>
      <c r="I191" s="278"/>
      <c r="J191" s="278"/>
      <c r="K191" s="278"/>
      <c r="L191" s="278"/>
      <c r="M191" s="279"/>
      <c r="N191" s="279"/>
      <c r="O191" s="279"/>
      <c r="P191" s="279"/>
      <c r="Q191" s="187"/>
    </row>
  </sheetData>
  <mergeCells count="18">
    <mergeCell ref="A190:D190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A1:M1"/>
    <mergeCell ref="A2:M2"/>
    <mergeCell ref="A3:M3"/>
    <mergeCell ref="A4:M4"/>
    <mergeCell ref="H7:H8"/>
    <mergeCell ref="I7:I8"/>
    <mergeCell ref="H6:P6"/>
    <mergeCell ref="J7:P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ignoredErrors>
    <ignoredError sqref="N169 H169:M16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130"/>
  <sheetViews>
    <sheetView topLeftCell="A73" zoomScale="68" zoomScaleNormal="68" workbookViewId="0">
      <selection activeCell="P83" sqref="P83"/>
    </sheetView>
  </sheetViews>
  <sheetFormatPr baseColWidth="10" defaultRowHeight="14.25" x14ac:dyDescent="0.2"/>
  <cols>
    <col min="1" max="2" width="11.42578125" style="10"/>
    <col min="3" max="3" width="44.28515625" style="11" customWidth="1"/>
    <col min="4" max="4" width="14.7109375" style="10" customWidth="1"/>
    <col min="5" max="5" width="24.7109375" style="12" bestFit="1" customWidth="1"/>
    <col min="6" max="6" width="26.28515625" style="12" customWidth="1"/>
    <col min="7" max="7" width="27.42578125" style="12" customWidth="1"/>
    <col min="8" max="8" width="15.140625" style="13" customWidth="1"/>
    <col min="9" max="9" width="13.85546875" style="13" bestFit="1" customWidth="1"/>
    <col min="10" max="12" width="11.42578125" style="13" customWidth="1"/>
    <col min="13" max="13" width="11.7109375" style="13" bestFit="1" customWidth="1"/>
    <col min="14" max="16" width="11.5703125" style="13" customWidth="1"/>
    <col min="17" max="16384" width="11.42578125" style="7"/>
  </cols>
  <sheetData>
    <row r="1" spans="1:16" ht="15" x14ac:dyDescent="0.25">
      <c r="A1" s="6" t="s">
        <v>267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" x14ac:dyDescent="0.25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5" x14ac:dyDescent="0.25">
      <c r="A3" s="6" t="s">
        <v>302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" x14ac:dyDescent="0.25">
      <c r="A4" s="8" t="s">
        <v>270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75" thickBot="1" x14ac:dyDescent="0.25">
      <c r="A5" s="9" t="s">
        <v>410</v>
      </c>
      <c r="M5" s="14"/>
    </row>
    <row r="6" spans="1:16" ht="15" customHeight="1" x14ac:dyDescent="0.2">
      <c r="A6" s="15" t="s">
        <v>2</v>
      </c>
      <c r="B6" s="16" t="s">
        <v>3</v>
      </c>
      <c r="C6" s="17" t="s">
        <v>4</v>
      </c>
      <c r="D6" s="17" t="s">
        <v>5</v>
      </c>
      <c r="E6" s="18" t="s">
        <v>6</v>
      </c>
      <c r="F6" s="18"/>
      <c r="G6" s="18"/>
      <c r="H6" s="16" t="s">
        <v>7</v>
      </c>
      <c r="I6" s="16"/>
      <c r="J6" s="16"/>
      <c r="K6" s="16"/>
      <c r="L6" s="16"/>
      <c r="M6" s="16"/>
      <c r="N6" s="16"/>
      <c r="O6" s="16"/>
      <c r="P6" s="19"/>
    </row>
    <row r="7" spans="1:16" ht="12" customHeight="1" x14ac:dyDescent="0.2">
      <c r="A7" s="20"/>
      <c r="B7" s="21"/>
      <c r="C7" s="22"/>
      <c r="D7" s="22"/>
      <c r="E7" s="23" t="s">
        <v>8</v>
      </c>
      <c r="F7" s="23" t="s">
        <v>9</v>
      </c>
      <c r="G7" s="24" t="s">
        <v>301</v>
      </c>
      <c r="H7" s="25" t="s">
        <v>8</v>
      </c>
      <c r="I7" s="25" t="s">
        <v>9</v>
      </c>
      <c r="J7" s="25" t="s">
        <v>10</v>
      </c>
      <c r="K7" s="25"/>
      <c r="L7" s="25"/>
      <c r="M7" s="25"/>
      <c r="N7" s="25"/>
      <c r="O7" s="25"/>
      <c r="P7" s="26"/>
    </row>
    <row r="8" spans="1:16" ht="43.5" customHeight="1" x14ac:dyDescent="0.2">
      <c r="A8" s="27"/>
      <c r="B8" s="28"/>
      <c r="C8" s="29"/>
      <c r="D8" s="29"/>
      <c r="E8" s="30"/>
      <c r="F8" s="30"/>
      <c r="G8" s="31"/>
      <c r="H8" s="32"/>
      <c r="I8" s="32"/>
      <c r="J8" s="33" t="s">
        <v>11</v>
      </c>
      <c r="K8" s="33" t="s">
        <v>12</v>
      </c>
      <c r="L8" s="33" t="s">
        <v>13</v>
      </c>
      <c r="M8" s="33" t="s">
        <v>245</v>
      </c>
      <c r="N8" s="33" t="s">
        <v>272</v>
      </c>
      <c r="O8" s="33" t="s">
        <v>400</v>
      </c>
      <c r="P8" s="34" t="s">
        <v>411</v>
      </c>
    </row>
    <row r="9" spans="1:16" s="41" customFormat="1" ht="18.75" customHeight="1" x14ac:dyDescent="0.2">
      <c r="A9" s="35" t="s">
        <v>26</v>
      </c>
      <c r="B9" s="36"/>
      <c r="C9" s="37"/>
      <c r="D9" s="36"/>
      <c r="E9" s="38"/>
      <c r="F9" s="38"/>
      <c r="G9" s="38"/>
      <c r="H9" s="39"/>
      <c r="I9" s="39"/>
      <c r="J9" s="39"/>
      <c r="K9" s="39"/>
      <c r="L9" s="39"/>
      <c r="M9" s="39"/>
      <c r="N9" s="39"/>
      <c r="O9" s="39"/>
      <c r="P9" s="40"/>
    </row>
    <row r="10" spans="1:16" s="48" customFormat="1" ht="43.5" thickBot="1" x14ac:dyDescent="0.25">
      <c r="A10" s="42">
        <v>1</v>
      </c>
      <c r="B10" s="43">
        <v>154990</v>
      </c>
      <c r="C10" s="44" t="s">
        <v>303</v>
      </c>
      <c r="D10" s="43" t="s">
        <v>1</v>
      </c>
      <c r="E10" s="45">
        <v>5000000</v>
      </c>
      <c r="F10" s="45">
        <v>0</v>
      </c>
      <c r="G10" s="45">
        <v>0</v>
      </c>
      <c r="H10" s="46">
        <v>560</v>
      </c>
      <c r="I10" s="46">
        <v>58.51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7">
        <v>0</v>
      </c>
    </row>
    <row r="11" spans="1:16" s="55" customFormat="1" ht="15.75" thickBot="1" x14ac:dyDescent="0.3">
      <c r="A11" s="49"/>
      <c r="B11" s="50"/>
      <c r="C11" s="51"/>
      <c r="D11" s="50"/>
      <c r="E11" s="52">
        <f>+E10</f>
        <v>5000000</v>
      </c>
      <c r="F11" s="52">
        <f>+F10</f>
        <v>0</v>
      </c>
      <c r="G11" s="52">
        <f>+G10</f>
        <v>0</v>
      </c>
      <c r="H11" s="53">
        <v>560</v>
      </c>
      <c r="I11" s="53">
        <v>58.51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4">
        <v>0</v>
      </c>
    </row>
    <row r="12" spans="1:16" s="55" customFormat="1" ht="24" customHeight="1" thickBot="1" x14ac:dyDescent="0.3">
      <c r="A12" s="56" t="s">
        <v>71</v>
      </c>
      <c r="B12" s="57"/>
      <c r="C12" s="58"/>
      <c r="D12" s="57"/>
      <c r="E12" s="59"/>
      <c r="F12" s="59"/>
      <c r="G12" s="59"/>
      <c r="H12" s="60"/>
      <c r="I12" s="60"/>
      <c r="J12" s="60"/>
      <c r="K12" s="60"/>
      <c r="L12" s="60"/>
      <c r="M12" s="60"/>
      <c r="N12" s="61"/>
      <c r="O12" s="61"/>
      <c r="P12" s="54"/>
    </row>
    <row r="13" spans="1:16" s="48" customFormat="1" ht="57" x14ac:dyDescent="0.2">
      <c r="A13" s="62">
        <v>2</v>
      </c>
      <c r="B13" s="63">
        <v>96810</v>
      </c>
      <c r="C13" s="64" t="s">
        <v>304</v>
      </c>
      <c r="D13" s="63" t="s">
        <v>1</v>
      </c>
      <c r="E13" s="65">
        <v>2000000</v>
      </c>
      <c r="F13" s="65">
        <v>0</v>
      </c>
      <c r="G13" s="65">
        <v>0</v>
      </c>
      <c r="H13" s="66">
        <v>121</v>
      </c>
      <c r="I13" s="66">
        <v>12.1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7">
        <v>0</v>
      </c>
    </row>
    <row r="14" spans="1:16" s="48" customFormat="1" ht="42.75" x14ac:dyDescent="0.2">
      <c r="A14" s="68">
        <v>3</v>
      </c>
      <c r="B14" s="36">
        <v>99889</v>
      </c>
      <c r="C14" s="37" t="s">
        <v>305</v>
      </c>
      <c r="D14" s="36" t="s">
        <v>1</v>
      </c>
      <c r="E14" s="38">
        <v>3000000</v>
      </c>
      <c r="F14" s="38">
        <v>16237789</v>
      </c>
      <c r="G14" s="38">
        <v>2186318</v>
      </c>
      <c r="H14" s="39">
        <v>21</v>
      </c>
      <c r="I14" s="39">
        <v>0.26</v>
      </c>
      <c r="J14" s="39">
        <v>0</v>
      </c>
      <c r="K14" s="39">
        <v>0</v>
      </c>
      <c r="L14" s="39">
        <v>0</v>
      </c>
      <c r="M14" s="39">
        <v>0</v>
      </c>
      <c r="N14" s="39">
        <v>0.23</v>
      </c>
      <c r="O14" s="39">
        <v>0.11</v>
      </c>
      <c r="P14" s="40">
        <v>0</v>
      </c>
    </row>
    <row r="15" spans="1:16" s="48" customFormat="1" ht="42.75" x14ac:dyDescent="0.2">
      <c r="A15" s="68">
        <v>4</v>
      </c>
      <c r="B15" s="36">
        <v>129427</v>
      </c>
      <c r="C15" s="37" t="s">
        <v>306</v>
      </c>
      <c r="D15" s="36" t="s">
        <v>1</v>
      </c>
      <c r="E15" s="38">
        <v>3000000</v>
      </c>
      <c r="F15" s="38">
        <v>0</v>
      </c>
      <c r="G15" s="38">
        <v>0</v>
      </c>
      <c r="H15" s="39">
        <v>11</v>
      </c>
      <c r="I15" s="39">
        <v>1.1000000000000001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0">
        <v>0</v>
      </c>
    </row>
    <row r="16" spans="1:16" s="48" customFormat="1" ht="60" customHeight="1" x14ac:dyDescent="0.2">
      <c r="A16" s="68">
        <v>5</v>
      </c>
      <c r="B16" s="36">
        <v>134501</v>
      </c>
      <c r="C16" s="37" t="s">
        <v>307</v>
      </c>
      <c r="D16" s="36" t="s">
        <v>1</v>
      </c>
      <c r="E16" s="38">
        <v>10000000</v>
      </c>
      <c r="F16" s="38">
        <v>0</v>
      </c>
      <c r="G16" s="38">
        <v>0</v>
      </c>
      <c r="H16" s="39">
        <v>69</v>
      </c>
      <c r="I16" s="39">
        <v>10.1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0">
        <v>0</v>
      </c>
    </row>
    <row r="17" spans="1:16" s="48" customFormat="1" ht="60" customHeight="1" thickBot="1" x14ac:dyDescent="0.25">
      <c r="A17" s="69">
        <v>6</v>
      </c>
      <c r="B17" s="70">
        <v>118776</v>
      </c>
      <c r="C17" s="71" t="s">
        <v>380</v>
      </c>
      <c r="D17" s="70" t="s">
        <v>1</v>
      </c>
      <c r="E17" s="72">
        <v>0</v>
      </c>
      <c r="F17" s="72">
        <v>3280306</v>
      </c>
      <c r="G17" s="72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4">
        <v>0</v>
      </c>
    </row>
    <row r="18" spans="1:16" s="55" customFormat="1" ht="15.75" thickBot="1" x14ac:dyDescent="0.3">
      <c r="A18" s="49"/>
      <c r="B18" s="50"/>
      <c r="C18" s="51"/>
      <c r="D18" s="50"/>
      <c r="E18" s="52">
        <f>SUM(E13:E17)</f>
        <v>18000000</v>
      </c>
      <c r="F18" s="52">
        <f>SUM(F13:F17)</f>
        <v>19518095</v>
      </c>
      <c r="G18" s="52">
        <f>+G13+G14+G15+G16</f>
        <v>2186318</v>
      </c>
      <c r="H18" s="53">
        <f>SUM(H13:H17)</f>
        <v>222</v>
      </c>
      <c r="I18" s="53">
        <f>SUM(I13:I17)</f>
        <v>23.56</v>
      </c>
      <c r="J18" s="53">
        <v>0</v>
      </c>
      <c r="K18" s="53">
        <v>0</v>
      </c>
      <c r="L18" s="53">
        <v>0</v>
      </c>
      <c r="M18" s="53">
        <v>0</v>
      </c>
      <c r="N18" s="53">
        <f>+N16+N15+N14+N13</f>
        <v>0.23</v>
      </c>
      <c r="O18" s="53">
        <f>+O16+O15+O14+O13</f>
        <v>0.11</v>
      </c>
      <c r="P18" s="54">
        <f>SUM(P13:P17)</f>
        <v>0</v>
      </c>
    </row>
    <row r="19" spans="1:16" s="55" customFormat="1" ht="15.75" thickBot="1" x14ac:dyDescent="0.3">
      <c r="A19" s="56" t="s">
        <v>18</v>
      </c>
      <c r="B19" s="57"/>
      <c r="C19" s="58"/>
      <c r="D19" s="57"/>
      <c r="E19" s="59"/>
      <c r="F19" s="59"/>
      <c r="G19" s="59"/>
      <c r="H19" s="60"/>
      <c r="I19" s="60"/>
      <c r="J19" s="60"/>
      <c r="K19" s="60"/>
      <c r="L19" s="60"/>
      <c r="M19" s="60"/>
      <c r="N19" s="61"/>
      <c r="O19" s="61"/>
      <c r="P19" s="54"/>
    </row>
    <row r="20" spans="1:16" s="48" customFormat="1" ht="57.75" thickBot="1" x14ac:dyDescent="0.25">
      <c r="A20" s="75">
        <v>7</v>
      </c>
      <c r="B20" s="76">
        <v>156726</v>
      </c>
      <c r="C20" s="77" t="s">
        <v>308</v>
      </c>
      <c r="D20" s="76" t="s">
        <v>1</v>
      </c>
      <c r="E20" s="78">
        <v>11000000</v>
      </c>
      <c r="F20" s="78">
        <v>14481905</v>
      </c>
      <c r="G20" s="78">
        <v>10670771</v>
      </c>
      <c r="H20" s="79">
        <v>5</v>
      </c>
      <c r="I20" s="79">
        <v>0.39</v>
      </c>
      <c r="J20" s="79">
        <v>0</v>
      </c>
      <c r="K20" s="79">
        <v>0</v>
      </c>
      <c r="L20" s="79">
        <v>0</v>
      </c>
      <c r="M20" s="79">
        <v>0</v>
      </c>
      <c r="N20" s="79">
        <v>0.38</v>
      </c>
      <c r="O20" s="79">
        <v>0</v>
      </c>
      <c r="P20" s="80">
        <v>0</v>
      </c>
    </row>
    <row r="21" spans="1:16" s="55" customFormat="1" ht="15.75" thickBot="1" x14ac:dyDescent="0.3">
      <c r="A21" s="49"/>
      <c r="B21" s="50"/>
      <c r="C21" s="51"/>
      <c r="D21" s="50"/>
      <c r="E21" s="52">
        <f>+E20</f>
        <v>11000000</v>
      </c>
      <c r="F21" s="52">
        <f>+F20</f>
        <v>14481905</v>
      </c>
      <c r="G21" s="52">
        <f>+G20</f>
        <v>10670771</v>
      </c>
      <c r="H21" s="53">
        <v>5</v>
      </c>
      <c r="I21" s="53">
        <v>0.39</v>
      </c>
      <c r="J21" s="53">
        <v>0</v>
      </c>
      <c r="K21" s="53">
        <v>0</v>
      </c>
      <c r="L21" s="53">
        <v>0</v>
      </c>
      <c r="M21" s="53">
        <v>0</v>
      </c>
      <c r="N21" s="53">
        <f>+N20</f>
        <v>0.38</v>
      </c>
      <c r="O21" s="53">
        <f>+O20</f>
        <v>0</v>
      </c>
      <c r="P21" s="54">
        <v>0</v>
      </c>
    </row>
    <row r="22" spans="1:16" s="55" customFormat="1" ht="15.75" thickBot="1" x14ac:dyDescent="0.3">
      <c r="A22" s="56" t="s">
        <v>91</v>
      </c>
      <c r="B22" s="57"/>
      <c r="C22" s="58"/>
      <c r="D22" s="57"/>
      <c r="E22" s="59"/>
      <c r="F22" s="59"/>
      <c r="G22" s="59"/>
      <c r="H22" s="60"/>
      <c r="I22" s="60"/>
      <c r="J22" s="60"/>
      <c r="K22" s="60"/>
      <c r="L22" s="60"/>
      <c r="M22" s="60"/>
      <c r="N22" s="61"/>
      <c r="O22" s="61"/>
      <c r="P22" s="54"/>
    </row>
    <row r="23" spans="1:16" s="48" customFormat="1" ht="42.75" x14ac:dyDescent="0.2">
      <c r="A23" s="62">
        <v>8</v>
      </c>
      <c r="B23" s="81">
        <v>96880</v>
      </c>
      <c r="C23" s="82" t="s">
        <v>309</v>
      </c>
      <c r="D23" s="63" t="s">
        <v>1</v>
      </c>
      <c r="E23" s="83">
        <v>301000</v>
      </c>
      <c r="F23" s="84">
        <v>0</v>
      </c>
      <c r="G23" s="65">
        <v>0</v>
      </c>
      <c r="H23" s="66">
        <v>26</v>
      </c>
      <c r="I23" s="66">
        <v>0.24</v>
      </c>
      <c r="J23" s="66">
        <v>0</v>
      </c>
      <c r="K23" s="66">
        <v>0</v>
      </c>
      <c r="L23" s="66">
        <v>0</v>
      </c>
      <c r="M23" s="66">
        <v>0</v>
      </c>
      <c r="N23" s="85">
        <v>0</v>
      </c>
      <c r="O23" s="85">
        <v>0</v>
      </c>
      <c r="P23" s="86">
        <v>0</v>
      </c>
    </row>
    <row r="24" spans="1:16" s="48" customFormat="1" ht="71.25" x14ac:dyDescent="0.2">
      <c r="A24" s="68">
        <v>9</v>
      </c>
      <c r="B24" s="87">
        <v>109643</v>
      </c>
      <c r="C24" s="88" t="s">
        <v>310</v>
      </c>
      <c r="D24" s="36" t="s">
        <v>1</v>
      </c>
      <c r="E24" s="89">
        <v>100000</v>
      </c>
      <c r="F24" s="90">
        <v>0</v>
      </c>
      <c r="G24" s="38">
        <v>0</v>
      </c>
      <c r="H24" s="39">
        <v>4</v>
      </c>
      <c r="I24" s="39">
        <v>0.4</v>
      </c>
      <c r="J24" s="39">
        <v>0</v>
      </c>
      <c r="K24" s="39">
        <v>0</v>
      </c>
      <c r="L24" s="39">
        <v>0</v>
      </c>
      <c r="M24" s="39">
        <v>0</v>
      </c>
      <c r="N24" s="91">
        <v>0</v>
      </c>
      <c r="O24" s="91">
        <v>0</v>
      </c>
      <c r="P24" s="92">
        <v>0</v>
      </c>
    </row>
    <row r="25" spans="1:16" s="48" customFormat="1" ht="99.75" x14ac:dyDescent="0.2">
      <c r="A25" s="68">
        <v>10</v>
      </c>
      <c r="B25" s="87">
        <v>109644</v>
      </c>
      <c r="C25" s="88" t="s">
        <v>311</v>
      </c>
      <c r="D25" s="36" t="s">
        <v>1</v>
      </c>
      <c r="E25" s="89">
        <v>5200000</v>
      </c>
      <c r="F25" s="90">
        <v>0</v>
      </c>
      <c r="G25" s="38">
        <v>0</v>
      </c>
      <c r="H25" s="39">
        <v>21</v>
      </c>
      <c r="I25" s="39">
        <v>2.1</v>
      </c>
      <c r="J25" s="39">
        <v>0</v>
      </c>
      <c r="K25" s="39">
        <v>0</v>
      </c>
      <c r="L25" s="39">
        <v>0</v>
      </c>
      <c r="M25" s="39">
        <v>0</v>
      </c>
      <c r="N25" s="91">
        <v>0</v>
      </c>
      <c r="O25" s="91">
        <v>0</v>
      </c>
      <c r="P25" s="92">
        <v>0</v>
      </c>
    </row>
    <row r="26" spans="1:16" s="48" customFormat="1" ht="71.25" x14ac:dyDescent="0.2">
      <c r="A26" s="68">
        <v>11</v>
      </c>
      <c r="B26" s="87">
        <v>109646</v>
      </c>
      <c r="C26" s="88" t="s">
        <v>312</v>
      </c>
      <c r="D26" s="36" t="s">
        <v>1</v>
      </c>
      <c r="E26" s="89">
        <v>100000</v>
      </c>
      <c r="F26" s="90">
        <v>0</v>
      </c>
      <c r="G26" s="38">
        <v>0</v>
      </c>
      <c r="H26" s="39">
        <v>8</v>
      </c>
      <c r="I26" s="39">
        <v>0.8</v>
      </c>
      <c r="J26" s="39">
        <v>0</v>
      </c>
      <c r="K26" s="39">
        <v>0</v>
      </c>
      <c r="L26" s="39">
        <v>0</v>
      </c>
      <c r="M26" s="39">
        <v>0</v>
      </c>
      <c r="N26" s="91">
        <v>0</v>
      </c>
      <c r="O26" s="91">
        <v>0</v>
      </c>
      <c r="P26" s="92">
        <v>0</v>
      </c>
    </row>
    <row r="27" spans="1:16" s="48" customFormat="1" ht="71.25" x14ac:dyDescent="0.2">
      <c r="A27" s="68">
        <v>12</v>
      </c>
      <c r="B27" s="87">
        <v>109650</v>
      </c>
      <c r="C27" s="88" t="s">
        <v>313</v>
      </c>
      <c r="D27" s="36" t="s">
        <v>1</v>
      </c>
      <c r="E27" s="89">
        <v>122700</v>
      </c>
      <c r="F27" s="90">
        <v>0</v>
      </c>
      <c r="G27" s="38">
        <v>0</v>
      </c>
      <c r="H27" s="39">
        <v>5</v>
      </c>
      <c r="I27" s="39">
        <v>0.5</v>
      </c>
      <c r="J27" s="39">
        <v>0</v>
      </c>
      <c r="K27" s="39">
        <v>0</v>
      </c>
      <c r="L27" s="39">
        <v>0</v>
      </c>
      <c r="M27" s="39">
        <v>0</v>
      </c>
      <c r="N27" s="91">
        <v>0</v>
      </c>
      <c r="O27" s="91">
        <v>0</v>
      </c>
      <c r="P27" s="92">
        <v>0</v>
      </c>
    </row>
    <row r="28" spans="1:16" s="48" customFormat="1" ht="57" x14ac:dyDescent="0.2">
      <c r="A28" s="68">
        <v>13</v>
      </c>
      <c r="B28" s="87">
        <v>119174</v>
      </c>
      <c r="C28" s="88" t="s">
        <v>381</v>
      </c>
      <c r="D28" s="36" t="s">
        <v>1</v>
      </c>
      <c r="E28" s="89">
        <v>0</v>
      </c>
      <c r="F28" s="90">
        <v>486226</v>
      </c>
      <c r="G28" s="38">
        <v>0</v>
      </c>
      <c r="H28" s="39">
        <v>13</v>
      </c>
      <c r="I28" s="39">
        <v>1.3</v>
      </c>
      <c r="J28" s="39">
        <v>0</v>
      </c>
      <c r="K28" s="39">
        <v>0</v>
      </c>
      <c r="L28" s="39">
        <v>0</v>
      </c>
      <c r="M28" s="39">
        <v>0</v>
      </c>
      <c r="N28" s="91">
        <v>0</v>
      </c>
      <c r="O28" s="91">
        <v>0</v>
      </c>
      <c r="P28" s="92">
        <v>0</v>
      </c>
    </row>
    <row r="29" spans="1:16" s="48" customFormat="1" ht="42.75" x14ac:dyDescent="0.2">
      <c r="A29" s="68">
        <v>14</v>
      </c>
      <c r="B29" s="87">
        <v>119226</v>
      </c>
      <c r="C29" s="88" t="s">
        <v>314</v>
      </c>
      <c r="D29" s="36" t="s">
        <v>1</v>
      </c>
      <c r="E29" s="89">
        <v>3000000</v>
      </c>
      <c r="F29" s="90">
        <v>0</v>
      </c>
      <c r="G29" s="38">
        <v>0</v>
      </c>
      <c r="H29" s="39">
        <v>20</v>
      </c>
      <c r="I29" s="39">
        <v>2</v>
      </c>
      <c r="J29" s="39">
        <v>0</v>
      </c>
      <c r="K29" s="39">
        <v>0</v>
      </c>
      <c r="L29" s="39">
        <v>0</v>
      </c>
      <c r="M29" s="39">
        <v>0</v>
      </c>
      <c r="N29" s="91">
        <v>0</v>
      </c>
      <c r="O29" s="91">
        <v>0</v>
      </c>
      <c r="P29" s="92">
        <v>0</v>
      </c>
    </row>
    <row r="30" spans="1:16" s="48" customFormat="1" ht="57" x14ac:dyDescent="0.2">
      <c r="A30" s="68">
        <v>15</v>
      </c>
      <c r="B30" s="87">
        <v>119457</v>
      </c>
      <c r="C30" s="88" t="s">
        <v>315</v>
      </c>
      <c r="D30" s="36" t="s">
        <v>1</v>
      </c>
      <c r="E30" s="89">
        <v>3000000</v>
      </c>
      <c r="F30" s="93">
        <v>33649798</v>
      </c>
      <c r="G30" s="38">
        <v>11796836.35</v>
      </c>
      <c r="H30" s="39">
        <v>27</v>
      </c>
      <c r="I30" s="39">
        <v>0.94</v>
      </c>
      <c r="J30" s="39">
        <v>0</v>
      </c>
      <c r="K30" s="39">
        <v>0</v>
      </c>
      <c r="L30" s="39">
        <v>0</v>
      </c>
      <c r="M30" s="39">
        <v>0</v>
      </c>
      <c r="N30" s="91">
        <v>4.71</v>
      </c>
      <c r="O30" s="91">
        <v>0</v>
      </c>
      <c r="P30" s="92">
        <v>0</v>
      </c>
    </row>
    <row r="31" spans="1:16" s="48" customFormat="1" ht="57" x14ac:dyDescent="0.2">
      <c r="A31" s="68">
        <v>16</v>
      </c>
      <c r="B31" s="87">
        <v>122412</v>
      </c>
      <c r="C31" s="88" t="s">
        <v>316</v>
      </c>
      <c r="D31" s="36" t="s">
        <v>1</v>
      </c>
      <c r="E31" s="89">
        <v>15000000</v>
      </c>
      <c r="F31" s="90">
        <v>0</v>
      </c>
      <c r="G31" s="38">
        <v>0</v>
      </c>
      <c r="H31" s="39">
        <v>27</v>
      </c>
      <c r="I31" s="39">
        <v>3.23</v>
      </c>
      <c r="J31" s="39">
        <v>0</v>
      </c>
      <c r="K31" s="39">
        <v>0</v>
      </c>
      <c r="L31" s="39">
        <v>0</v>
      </c>
      <c r="M31" s="39">
        <v>0</v>
      </c>
      <c r="N31" s="91">
        <v>0</v>
      </c>
      <c r="O31" s="91">
        <v>0</v>
      </c>
      <c r="P31" s="92">
        <v>0</v>
      </c>
    </row>
    <row r="32" spans="1:16" s="48" customFormat="1" ht="42.75" x14ac:dyDescent="0.2">
      <c r="A32" s="68">
        <v>17</v>
      </c>
      <c r="B32" s="87">
        <v>122477</v>
      </c>
      <c r="C32" s="88" t="s">
        <v>317</v>
      </c>
      <c r="D32" s="36" t="s">
        <v>1</v>
      </c>
      <c r="E32" s="89">
        <v>2000000</v>
      </c>
      <c r="F32" s="90">
        <v>0</v>
      </c>
      <c r="G32" s="38">
        <v>0</v>
      </c>
      <c r="H32" s="39">
        <v>21</v>
      </c>
      <c r="I32" s="39">
        <v>5.09</v>
      </c>
      <c r="J32" s="39">
        <v>0</v>
      </c>
      <c r="K32" s="39">
        <v>0</v>
      </c>
      <c r="L32" s="39">
        <v>0</v>
      </c>
      <c r="M32" s="39">
        <v>0</v>
      </c>
      <c r="N32" s="91">
        <v>0</v>
      </c>
      <c r="O32" s="91">
        <v>0</v>
      </c>
      <c r="P32" s="92">
        <v>0</v>
      </c>
    </row>
    <row r="33" spans="1:16" s="48" customFormat="1" ht="42.75" x14ac:dyDescent="0.2">
      <c r="A33" s="68">
        <v>18</v>
      </c>
      <c r="B33" s="87">
        <v>122576</v>
      </c>
      <c r="C33" s="88" t="s">
        <v>318</v>
      </c>
      <c r="D33" s="36" t="s">
        <v>1</v>
      </c>
      <c r="E33" s="89">
        <v>52000000</v>
      </c>
      <c r="F33" s="90">
        <v>20039634</v>
      </c>
      <c r="G33" s="38">
        <v>9437466</v>
      </c>
      <c r="H33" s="39">
        <v>14</v>
      </c>
      <c r="I33" s="39">
        <v>4.97</v>
      </c>
      <c r="J33" s="39">
        <v>0</v>
      </c>
      <c r="K33" s="39">
        <v>0</v>
      </c>
      <c r="L33" s="39">
        <v>0</v>
      </c>
      <c r="M33" s="39">
        <v>0</v>
      </c>
      <c r="N33" s="91">
        <v>1.53</v>
      </c>
      <c r="O33" s="91">
        <v>0.24</v>
      </c>
      <c r="P33" s="92">
        <v>0</v>
      </c>
    </row>
    <row r="34" spans="1:16" s="48" customFormat="1" ht="71.25" x14ac:dyDescent="0.2">
      <c r="A34" s="68">
        <v>19</v>
      </c>
      <c r="B34" s="87">
        <v>122699</v>
      </c>
      <c r="C34" s="88" t="s">
        <v>319</v>
      </c>
      <c r="D34" s="36" t="s">
        <v>1</v>
      </c>
      <c r="E34" s="89">
        <v>3000000</v>
      </c>
      <c r="F34" s="90">
        <v>8687554</v>
      </c>
      <c r="G34" s="38">
        <v>0</v>
      </c>
      <c r="H34" s="39">
        <v>5</v>
      </c>
      <c r="I34" s="39">
        <v>0.5</v>
      </c>
      <c r="J34" s="39">
        <v>0</v>
      </c>
      <c r="K34" s="39">
        <v>0</v>
      </c>
      <c r="L34" s="39">
        <v>0</v>
      </c>
      <c r="M34" s="39">
        <v>0</v>
      </c>
      <c r="N34" s="91">
        <v>0</v>
      </c>
      <c r="O34" s="91">
        <v>0</v>
      </c>
      <c r="P34" s="92">
        <v>0</v>
      </c>
    </row>
    <row r="35" spans="1:16" s="48" customFormat="1" ht="57" x14ac:dyDescent="0.2">
      <c r="A35" s="68">
        <v>20</v>
      </c>
      <c r="B35" s="87">
        <v>122866</v>
      </c>
      <c r="C35" s="88" t="s">
        <v>320</v>
      </c>
      <c r="D35" s="36" t="s">
        <v>1</v>
      </c>
      <c r="E35" s="89">
        <v>1500000</v>
      </c>
      <c r="F35" s="90">
        <v>5308494</v>
      </c>
      <c r="G35" s="38">
        <v>0</v>
      </c>
      <c r="H35" s="39">
        <v>8</v>
      </c>
      <c r="I35" s="39">
        <v>0.2</v>
      </c>
      <c r="J35" s="39">
        <v>0</v>
      </c>
      <c r="K35" s="39">
        <v>0</v>
      </c>
      <c r="L35" s="39">
        <v>0</v>
      </c>
      <c r="M35" s="39">
        <v>0</v>
      </c>
      <c r="N35" s="91">
        <v>0</v>
      </c>
      <c r="O35" s="91">
        <v>0</v>
      </c>
      <c r="P35" s="92">
        <v>0</v>
      </c>
    </row>
    <row r="36" spans="1:16" s="48" customFormat="1" ht="71.25" x14ac:dyDescent="0.2">
      <c r="A36" s="68">
        <v>21</v>
      </c>
      <c r="B36" s="87">
        <v>129914</v>
      </c>
      <c r="C36" s="88" t="s">
        <v>321</v>
      </c>
      <c r="D36" s="36" t="s">
        <v>1</v>
      </c>
      <c r="E36" s="89">
        <v>1500000</v>
      </c>
      <c r="F36" s="90">
        <v>0</v>
      </c>
      <c r="G36" s="38">
        <v>0</v>
      </c>
      <c r="H36" s="39">
        <v>16</v>
      </c>
      <c r="I36" s="39">
        <v>0.3</v>
      </c>
      <c r="J36" s="39">
        <v>0</v>
      </c>
      <c r="K36" s="39">
        <v>0</v>
      </c>
      <c r="L36" s="39">
        <v>0</v>
      </c>
      <c r="M36" s="39">
        <v>0</v>
      </c>
      <c r="N36" s="91">
        <v>0</v>
      </c>
      <c r="O36" s="91">
        <v>0</v>
      </c>
      <c r="P36" s="92">
        <v>0</v>
      </c>
    </row>
    <row r="37" spans="1:16" s="48" customFormat="1" ht="42.75" x14ac:dyDescent="0.2">
      <c r="A37" s="68">
        <v>22</v>
      </c>
      <c r="B37" s="87">
        <v>130902</v>
      </c>
      <c r="C37" s="88" t="s">
        <v>322</v>
      </c>
      <c r="D37" s="36" t="s">
        <v>1</v>
      </c>
      <c r="E37" s="89">
        <v>22500002</v>
      </c>
      <c r="F37" s="94">
        <v>7605977</v>
      </c>
      <c r="G37" s="38">
        <v>0</v>
      </c>
      <c r="H37" s="39">
        <v>10</v>
      </c>
      <c r="I37" s="39">
        <v>1.41</v>
      </c>
      <c r="J37" s="39">
        <v>0</v>
      </c>
      <c r="K37" s="39">
        <v>0</v>
      </c>
      <c r="L37" s="39">
        <v>0</v>
      </c>
      <c r="M37" s="39">
        <v>0</v>
      </c>
      <c r="N37" s="91">
        <v>0</v>
      </c>
      <c r="O37" s="91">
        <v>0.06</v>
      </c>
      <c r="P37" s="92">
        <v>0</v>
      </c>
    </row>
    <row r="38" spans="1:16" s="48" customFormat="1" ht="85.5" x14ac:dyDescent="0.2">
      <c r="A38" s="68">
        <v>23</v>
      </c>
      <c r="B38" s="87">
        <v>133500</v>
      </c>
      <c r="C38" s="88" t="s">
        <v>323</v>
      </c>
      <c r="D38" s="36" t="s">
        <v>1</v>
      </c>
      <c r="E38" s="89">
        <v>16743462</v>
      </c>
      <c r="F38" s="90">
        <v>0</v>
      </c>
      <c r="G38" s="38">
        <v>0</v>
      </c>
      <c r="H38" s="39">
        <v>37</v>
      </c>
      <c r="I38" s="39">
        <v>3.29</v>
      </c>
      <c r="J38" s="39">
        <v>0</v>
      </c>
      <c r="K38" s="39">
        <v>0</v>
      </c>
      <c r="L38" s="39">
        <v>0</v>
      </c>
      <c r="M38" s="39">
        <v>0</v>
      </c>
      <c r="N38" s="91">
        <v>0</v>
      </c>
      <c r="O38" s="91">
        <v>0</v>
      </c>
      <c r="P38" s="92">
        <v>0</v>
      </c>
    </row>
    <row r="39" spans="1:16" s="48" customFormat="1" ht="42.75" x14ac:dyDescent="0.2">
      <c r="A39" s="68">
        <v>24</v>
      </c>
      <c r="B39" s="87">
        <v>137342</v>
      </c>
      <c r="C39" s="88" t="s">
        <v>324</v>
      </c>
      <c r="D39" s="36" t="s">
        <v>1</v>
      </c>
      <c r="E39" s="89">
        <v>4000000</v>
      </c>
      <c r="F39" s="90">
        <v>19536574</v>
      </c>
      <c r="G39" s="38">
        <v>9272622.8800000008</v>
      </c>
      <c r="H39" s="39">
        <v>16</v>
      </c>
      <c r="I39" s="39">
        <v>1.92</v>
      </c>
      <c r="J39" s="39">
        <v>0</v>
      </c>
      <c r="K39" s="39">
        <v>0</v>
      </c>
      <c r="L39" s="39">
        <v>0</v>
      </c>
      <c r="M39" s="39">
        <v>0</v>
      </c>
      <c r="N39" s="91">
        <v>1.49</v>
      </c>
      <c r="O39" s="91">
        <v>0</v>
      </c>
      <c r="P39" s="92">
        <v>0</v>
      </c>
    </row>
    <row r="40" spans="1:16" s="48" customFormat="1" ht="42.75" x14ac:dyDescent="0.2">
      <c r="A40" s="68">
        <v>25</v>
      </c>
      <c r="B40" s="87">
        <v>153128</v>
      </c>
      <c r="C40" s="88" t="s">
        <v>325</v>
      </c>
      <c r="D40" s="36" t="s">
        <v>1</v>
      </c>
      <c r="E40" s="89">
        <v>1000000</v>
      </c>
      <c r="F40" s="90">
        <v>0</v>
      </c>
      <c r="G40" s="38">
        <v>0</v>
      </c>
      <c r="H40" s="39">
        <v>2.2000000000000002</v>
      </c>
      <c r="I40" s="39">
        <v>0.18</v>
      </c>
      <c r="J40" s="39">
        <v>0</v>
      </c>
      <c r="K40" s="39">
        <v>0</v>
      </c>
      <c r="L40" s="39">
        <v>0</v>
      </c>
      <c r="M40" s="39">
        <v>0</v>
      </c>
      <c r="N40" s="91">
        <v>0</v>
      </c>
      <c r="O40" s="91">
        <v>0</v>
      </c>
      <c r="P40" s="92">
        <v>0</v>
      </c>
    </row>
    <row r="41" spans="1:16" s="48" customFormat="1" ht="42.75" x14ac:dyDescent="0.2">
      <c r="A41" s="68">
        <v>26</v>
      </c>
      <c r="B41" s="87">
        <v>153130</v>
      </c>
      <c r="C41" s="88" t="s">
        <v>326</v>
      </c>
      <c r="D41" s="36" t="s">
        <v>1</v>
      </c>
      <c r="E41" s="89">
        <v>1000000</v>
      </c>
      <c r="F41" s="90">
        <v>20195566</v>
      </c>
      <c r="G41" s="38">
        <v>9111241.0800000001</v>
      </c>
      <c r="H41" s="39">
        <v>4.34</v>
      </c>
      <c r="I41" s="39">
        <v>0.38</v>
      </c>
      <c r="J41" s="39">
        <v>0</v>
      </c>
      <c r="K41" s="39">
        <v>0</v>
      </c>
      <c r="L41" s="39">
        <v>0</v>
      </c>
      <c r="M41" s="39">
        <v>0</v>
      </c>
      <c r="N41" s="91">
        <v>0.06</v>
      </c>
      <c r="O41" s="91">
        <v>0.01</v>
      </c>
      <c r="P41" s="92">
        <v>3.42</v>
      </c>
    </row>
    <row r="42" spans="1:16" s="48" customFormat="1" ht="57" x14ac:dyDescent="0.2">
      <c r="A42" s="68">
        <v>27</v>
      </c>
      <c r="B42" s="87">
        <v>153131</v>
      </c>
      <c r="C42" s="88" t="s">
        <v>327</v>
      </c>
      <c r="D42" s="36" t="s">
        <v>1</v>
      </c>
      <c r="E42" s="89">
        <v>4000000</v>
      </c>
      <c r="F42" s="90">
        <v>1755225</v>
      </c>
      <c r="G42" s="38">
        <v>0</v>
      </c>
      <c r="H42" s="39">
        <v>4</v>
      </c>
      <c r="I42" s="39">
        <v>0.4</v>
      </c>
      <c r="J42" s="39">
        <v>0</v>
      </c>
      <c r="K42" s="39">
        <v>0</v>
      </c>
      <c r="L42" s="39">
        <v>0</v>
      </c>
      <c r="M42" s="39">
        <v>0</v>
      </c>
      <c r="N42" s="91">
        <v>0.2</v>
      </c>
      <c r="O42" s="91">
        <v>0</v>
      </c>
      <c r="P42" s="92">
        <v>0</v>
      </c>
    </row>
    <row r="43" spans="1:16" s="48" customFormat="1" ht="57" x14ac:dyDescent="0.2">
      <c r="A43" s="68">
        <v>28</v>
      </c>
      <c r="B43" s="87">
        <v>153132</v>
      </c>
      <c r="C43" s="88" t="s">
        <v>328</v>
      </c>
      <c r="D43" s="36" t="s">
        <v>1</v>
      </c>
      <c r="E43" s="89">
        <v>1500000</v>
      </c>
      <c r="F43" s="90">
        <v>93110</v>
      </c>
      <c r="G43" s="38">
        <v>93109</v>
      </c>
      <c r="H43" s="39">
        <v>2.0499999999999998</v>
      </c>
      <c r="I43" s="39">
        <v>0.32</v>
      </c>
      <c r="J43" s="39">
        <v>0</v>
      </c>
      <c r="K43" s="39">
        <v>0</v>
      </c>
      <c r="L43" s="39">
        <v>0</v>
      </c>
      <c r="M43" s="39">
        <v>0</v>
      </c>
      <c r="N43" s="91">
        <v>0.02</v>
      </c>
      <c r="O43" s="91">
        <v>0</v>
      </c>
      <c r="P43" s="92">
        <v>0</v>
      </c>
    </row>
    <row r="44" spans="1:16" s="48" customFormat="1" ht="57" x14ac:dyDescent="0.2">
      <c r="A44" s="68">
        <v>29</v>
      </c>
      <c r="B44" s="87">
        <v>153133</v>
      </c>
      <c r="C44" s="88" t="s">
        <v>329</v>
      </c>
      <c r="D44" s="36" t="s">
        <v>1</v>
      </c>
      <c r="E44" s="89">
        <v>5000000</v>
      </c>
      <c r="F44" s="90">
        <v>12153290</v>
      </c>
      <c r="G44" s="38">
        <v>7000000</v>
      </c>
      <c r="H44" s="39">
        <v>11</v>
      </c>
      <c r="I44" s="39">
        <v>1.05</v>
      </c>
      <c r="J44" s="39">
        <v>0</v>
      </c>
      <c r="K44" s="39">
        <v>0</v>
      </c>
      <c r="L44" s="39">
        <v>0</v>
      </c>
      <c r="M44" s="39">
        <v>0</v>
      </c>
      <c r="N44" s="91">
        <v>0</v>
      </c>
      <c r="O44" s="91">
        <v>0</v>
      </c>
      <c r="P44" s="92">
        <v>2.2000000000000002</v>
      </c>
    </row>
    <row r="45" spans="1:16" s="48" customFormat="1" ht="57" x14ac:dyDescent="0.2">
      <c r="A45" s="68">
        <v>30</v>
      </c>
      <c r="B45" s="87">
        <v>153134</v>
      </c>
      <c r="C45" s="88" t="s">
        <v>330</v>
      </c>
      <c r="D45" s="36" t="s">
        <v>1</v>
      </c>
      <c r="E45" s="89">
        <v>4000000</v>
      </c>
      <c r="F45" s="90">
        <v>0</v>
      </c>
      <c r="G45" s="38">
        <v>0</v>
      </c>
      <c r="H45" s="39">
        <v>28</v>
      </c>
      <c r="I45" s="39">
        <v>1.74</v>
      </c>
      <c r="J45" s="39">
        <v>0</v>
      </c>
      <c r="K45" s="39">
        <v>0</v>
      </c>
      <c r="L45" s="39">
        <v>0</v>
      </c>
      <c r="M45" s="39">
        <v>0</v>
      </c>
      <c r="N45" s="91">
        <v>0</v>
      </c>
      <c r="O45" s="91">
        <v>0</v>
      </c>
      <c r="P45" s="92">
        <v>0</v>
      </c>
    </row>
    <row r="46" spans="1:16" s="48" customFormat="1" ht="42.75" x14ac:dyDescent="0.2">
      <c r="A46" s="68">
        <v>31</v>
      </c>
      <c r="B46" s="87">
        <v>154956</v>
      </c>
      <c r="C46" s="88" t="s">
        <v>331</v>
      </c>
      <c r="D46" s="36" t="s">
        <v>1</v>
      </c>
      <c r="E46" s="89">
        <v>15000000</v>
      </c>
      <c r="F46" s="90">
        <v>4142481</v>
      </c>
      <c r="G46" s="38">
        <v>4142480.03</v>
      </c>
      <c r="H46" s="39">
        <v>11</v>
      </c>
      <c r="I46" s="39">
        <v>1.17</v>
      </c>
      <c r="J46" s="39">
        <v>0</v>
      </c>
      <c r="K46" s="39">
        <v>0</v>
      </c>
      <c r="L46" s="39">
        <v>0</v>
      </c>
      <c r="M46" s="39">
        <v>0</v>
      </c>
      <c r="N46" s="91">
        <v>0.24</v>
      </c>
      <c r="O46" s="91">
        <v>0.08</v>
      </c>
      <c r="P46" s="92">
        <v>0</v>
      </c>
    </row>
    <row r="47" spans="1:16" s="48" customFormat="1" ht="42.75" x14ac:dyDescent="0.2">
      <c r="A47" s="68">
        <v>32</v>
      </c>
      <c r="B47" s="87">
        <v>154958</v>
      </c>
      <c r="C47" s="88" t="s">
        <v>332</v>
      </c>
      <c r="D47" s="36" t="s">
        <v>1</v>
      </c>
      <c r="E47" s="89">
        <v>20000000</v>
      </c>
      <c r="F47" s="95">
        <v>22842487</v>
      </c>
      <c r="G47" s="38">
        <v>0</v>
      </c>
      <c r="H47" s="39">
        <v>24</v>
      </c>
      <c r="I47" s="39">
        <v>4.5199999999999996</v>
      </c>
      <c r="J47" s="39">
        <v>0</v>
      </c>
      <c r="K47" s="39">
        <v>0</v>
      </c>
      <c r="L47" s="39">
        <v>0</v>
      </c>
      <c r="M47" s="39">
        <v>0</v>
      </c>
      <c r="N47" s="91">
        <v>0</v>
      </c>
      <c r="O47" s="91">
        <v>0</v>
      </c>
      <c r="P47" s="92">
        <v>0</v>
      </c>
    </row>
    <row r="48" spans="1:16" s="48" customFormat="1" ht="42.75" x14ac:dyDescent="0.2">
      <c r="A48" s="68">
        <v>33</v>
      </c>
      <c r="B48" s="87">
        <v>154969</v>
      </c>
      <c r="C48" s="88" t="s">
        <v>333</v>
      </c>
      <c r="D48" s="36" t="s">
        <v>1</v>
      </c>
      <c r="E48" s="89">
        <v>2000000</v>
      </c>
      <c r="F48" s="90">
        <v>0</v>
      </c>
      <c r="G48" s="38">
        <v>0</v>
      </c>
      <c r="H48" s="39">
        <v>11</v>
      </c>
      <c r="I48" s="39">
        <v>0.18</v>
      </c>
      <c r="J48" s="39">
        <v>0</v>
      </c>
      <c r="K48" s="39">
        <v>0</v>
      </c>
      <c r="L48" s="39">
        <v>0</v>
      </c>
      <c r="M48" s="39">
        <v>0</v>
      </c>
      <c r="N48" s="91">
        <v>0</v>
      </c>
      <c r="O48" s="91">
        <v>0</v>
      </c>
      <c r="P48" s="92">
        <v>0</v>
      </c>
    </row>
    <row r="49" spans="1:16" s="48" customFormat="1" ht="71.25" x14ac:dyDescent="0.2">
      <c r="A49" s="68">
        <v>34</v>
      </c>
      <c r="B49" s="87">
        <v>154983</v>
      </c>
      <c r="C49" s="88" t="s">
        <v>334</v>
      </c>
      <c r="D49" s="36" t="s">
        <v>1</v>
      </c>
      <c r="E49" s="89">
        <v>8000000</v>
      </c>
      <c r="F49" s="90">
        <v>0</v>
      </c>
      <c r="G49" s="38">
        <v>0</v>
      </c>
      <c r="H49" s="39">
        <v>10</v>
      </c>
      <c r="I49" s="39">
        <v>1.04</v>
      </c>
      <c r="J49" s="39">
        <v>0</v>
      </c>
      <c r="K49" s="39">
        <v>0</v>
      </c>
      <c r="L49" s="39">
        <v>0</v>
      </c>
      <c r="M49" s="39">
        <v>0</v>
      </c>
      <c r="N49" s="91">
        <v>0</v>
      </c>
      <c r="O49" s="91">
        <v>0</v>
      </c>
      <c r="P49" s="92">
        <v>0</v>
      </c>
    </row>
    <row r="50" spans="1:16" s="48" customFormat="1" ht="57" x14ac:dyDescent="0.2">
      <c r="A50" s="68">
        <v>35</v>
      </c>
      <c r="B50" s="87">
        <v>155005</v>
      </c>
      <c r="C50" s="88" t="s">
        <v>335</v>
      </c>
      <c r="D50" s="36" t="s">
        <v>1</v>
      </c>
      <c r="E50" s="89">
        <v>30000000</v>
      </c>
      <c r="F50" s="90">
        <v>13301844</v>
      </c>
      <c r="G50" s="38">
        <v>3690806.66</v>
      </c>
      <c r="H50" s="39">
        <v>9</v>
      </c>
      <c r="I50" s="39">
        <v>1.69</v>
      </c>
      <c r="J50" s="39">
        <v>0</v>
      </c>
      <c r="K50" s="39">
        <v>0</v>
      </c>
      <c r="L50" s="39">
        <v>0</v>
      </c>
      <c r="M50" s="39">
        <v>0</v>
      </c>
      <c r="N50" s="91">
        <v>0.53</v>
      </c>
      <c r="O50" s="91">
        <v>0.02</v>
      </c>
      <c r="P50" s="92">
        <v>0</v>
      </c>
    </row>
    <row r="51" spans="1:16" s="48" customFormat="1" ht="57" x14ac:dyDescent="0.2">
      <c r="A51" s="68">
        <v>36</v>
      </c>
      <c r="B51" s="87">
        <v>155248</v>
      </c>
      <c r="C51" s="88" t="s">
        <v>336</v>
      </c>
      <c r="D51" s="36" t="s">
        <v>1</v>
      </c>
      <c r="E51" s="89">
        <v>1000000</v>
      </c>
      <c r="F51" s="90">
        <v>10778271</v>
      </c>
      <c r="G51" s="38">
        <v>6024947.2599999998</v>
      </c>
      <c r="H51" s="39">
        <v>2.71</v>
      </c>
      <c r="I51" s="39">
        <v>0.22</v>
      </c>
      <c r="J51" s="39">
        <v>0</v>
      </c>
      <c r="K51" s="39">
        <v>0</v>
      </c>
      <c r="L51" s="39">
        <v>0</v>
      </c>
      <c r="M51" s="39">
        <v>0</v>
      </c>
      <c r="N51" s="91">
        <v>0.04</v>
      </c>
      <c r="O51" s="91">
        <v>0.01</v>
      </c>
      <c r="P51" s="92">
        <v>1.84</v>
      </c>
    </row>
    <row r="52" spans="1:16" s="48" customFormat="1" ht="57" x14ac:dyDescent="0.2">
      <c r="A52" s="68">
        <v>37</v>
      </c>
      <c r="B52" s="87">
        <v>155771</v>
      </c>
      <c r="C52" s="88" t="s">
        <v>337</v>
      </c>
      <c r="D52" s="36" t="s">
        <v>1</v>
      </c>
      <c r="E52" s="89">
        <v>10000000</v>
      </c>
      <c r="F52" s="90">
        <v>11718178</v>
      </c>
      <c r="G52" s="38">
        <v>3136014.32</v>
      </c>
      <c r="H52" s="39">
        <v>29.2</v>
      </c>
      <c r="I52" s="39">
        <v>1.93</v>
      </c>
      <c r="J52" s="39">
        <v>0</v>
      </c>
      <c r="K52" s="39">
        <v>0</v>
      </c>
      <c r="L52" s="39">
        <v>0</v>
      </c>
      <c r="M52" s="39">
        <v>0</v>
      </c>
      <c r="N52" s="91">
        <v>0.57999999999999996</v>
      </c>
      <c r="O52" s="91">
        <v>0</v>
      </c>
      <c r="P52" s="92">
        <v>0</v>
      </c>
    </row>
    <row r="53" spans="1:16" s="48" customFormat="1" ht="57" x14ac:dyDescent="0.2">
      <c r="A53" s="68">
        <v>38</v>
      </c>
      <c r="B53" s="96">
        <v>155808</v>
      </c>
      <c r="C53" s="88" t="s">
        <v>338</v>
      </c>
      <c r="D53" s="36" t="s">
        <v>1</v>
      </c>
      <c r="E53" s="97">
        <v>2000001</v>
      </c>
      <c r="F53" s="90">
        <v>5474283</v>
      </c>
      <c r="G53" s="38">
        <v>0</v>
      </c>
      <c r="H53" s="39">
        <v>4</v>
      </c>
      <c r="I53" s="39">
        <v>0.4</v>
      </c>
      <c r="J53" s="39">
        <v>0</v>
      </c>
      <c r="K53" s="39">
        <v>0</v>
      </c>
      <c r="L53" s="39">
        <v>0</v>
      </c>
      <c r="M53" s="39">
        <v>0</v>
      </c>
      <c r="N53" s="91">
        <v>0</v>
      </c>
      <c r="O53" s="91">
        <v>0</v>
      </c>
      <c r="P53" s="92">
        <v>0</v>
      </c>
    </row>
    <row r="54" spans="1:16" s="48" customFormat="1" ht="71.25" x14ac:dyDescent="0.2">
      <c r="A54" s="68">
        <v>39</v>
      </c>
      <c r="B54" s="96">
        <v>156117</v>
      </c>
      <c r="C54" s="98" t="s">
        <v>339</v>
      </c>
      <c r="D54" s="36" t="s">
        <v>1</v>
      </c>
      <c r="E54" s="38">
        <v>11000000</v>
      </c>
      <c r="F54" s="99">
        <v>46967173</v>
      </c>
      <c r="G54" s="38">
        <v>20957839.5</v>
      </c>
      <c r="H54" s="39">
        <v>32</v>
      </c>
      <c r="I54" s="39">
        <v>3.19</v>
      </c>
      <c r="J54" s="39">
        <v>0</v>
      </c>
      <c r="K54" s="39">
        <v>0</v>
      </c>
      <c r="L54" s="39">
        <v>0</v>
      </c>
      <c r="M54" s="39">
        <v>0</v>
      </c>
      <c r="N54" s="100">
        <v>6.66</v>
      </c>
      <c r="O54" s="100">
        <v>0.17</v>
      </c>
      <c r="P54" s="101">
        <v>0</v>
      </c>
    </row>
    <row r="55" spans="1:16" s="48" customFormat="1" ht="57.75" thickBot="1" x14ac:dyDescent="0.25">
      <c r="A55" s="69">
        <v>40</v>
      </c>
      <c r="B55" s="102">
        <v>209289</v>
      </c>
      <c r="C55" s="103" t="s">
        <v>340</v>
      </c>
      <c r="D55" s="70" t="s">
        <v>1</v>
      </c>
      <c r="E55" s="72">
        <v>0</v>
      </c>
      <c r="F55" s="104">
        <v>831000</v>
      </c>
      <c r="G55" s="72">
        <v>0</v>
      </c>
      <c r="H55" s="73">
        <v>10</v>
      </c>
      <c r="I55" s="73">
        <v>0.23</v>
      </c>
      <c r="J55" s="73">
        <v>0</v>
      </c>
      <c r="K55" s="73">
        <v>0</v>
      </c>
      <c r="L55" s="73">
        <v>0</v>
      </c>
      <c r="M55" s="73">
        <v>0</v>
      </c>
      <c r="N55" s="105">
        <v>0.1</v>
      </c>
      <c r="O55" s="106">
        <v>0</v>
      </c>
      <c r="P55" s="107">
        <v>0</v>
      </c>
    </row>
    <row r="56" spans="1:16" s="48" customFormat="1" ht="15.75" thickBot="1" x14ac:dyDescent="0.25">
      <c r="A56" s="49"/>
      <c r="B56" s="50"/>
      <c r="C56" s="51"/>
      <c r="D56" s="50"/>
      <c r="E56" s="52">
        <f>SUM(E23:E55)</f>
        <v>245567165</v>
      </c>
      <c r="F56" s="52">
        <f>SUM(F23:F55)</f>
        <v>245567165</v>
      </c>
      <c r="G56" s="52">
        <f>SUM(G23:G55)</f>
        <v>84663363.079999998</v>
      </c>
      <c r="H56" s="108">
        <f>SUM(H23:H55)</f>
        <v>472.49999999999994</v>
      </c>
      <c r="I56" s="109">
        <f>SUM(I23:I55)</f>
        <v>47.829999999999991</v>
      </c>
      <c r="J56" s="53">
        <v>0</v>
      </c>
      <c r="K56" s="53">
        <v>0</v>
      </c>
      <c r="L56" s="53">
        <v>0</v>
      </c>
      <c r="M56" s="53">
        <v>0</v>
      </c>
      <c r="N56" s="53">
        <f>+N55+N54+N53+N52+N51+N50+N49+N48+N47+N46+N45+N44+N43+N42+N41+N40+N39+N38+N37+N36+N35+N34+N33+N32+N31+N30+N29+N26+N27+N25+N24+N23</f>
        <v>16.16</v>
      </c>
      <c r="O56" s="53">
        <f>+O55+O54+O53+O52+O51+O50+O49+O48+O47+O46+O45+O44+O43+O42+O41+O40+O39+O38+O37+O36+O35+O34+O33+O32+O31+O30+O29+O26+O27+O25+O24+O23</f>
        <v>0.59000000000000008</v>
      </c>
      <c r="P56" s="54">
        <f>SUM(P23:P55)</f>
        <v>7.46</v>
      </c>
    </row>
    <row r="57" spans="1:16" s="48" customFormat="1" ht="15.75" thickBot="1" x14ac:dyDescent="0.25">
      <c r="A57" s="56" t="s">
        <v>341</v>
      </c>
      <c r="B57" s="110"/>
      <c r="C57" s="111"/>
      <c r="D57" s="110"/>
      <c r="E57" s="112"/>
      <c r="F57" s="113"/>
      <c r="G57" s="112"/>
      <c r="H57" s="114"/>
      <c r="I57" s="114"/>
      <c r="J57" s="114"/>
      <c r="K57" s="114"/>
      <c r="L57" s="114"/>
      <c r="M57" s="114"/>
      <c r="N57" s="115"/>
      <c r="O57" s="115"/>
      <c r="P57" s="116"/>
    </row>
    <row r="58" spans="1:16" s="48" customFormat="1" ht="42.75" x14ac:dyDescent="0.2">
      <c r="A58" s="62">
        <v>41</v>
      </c>
      <c r="B58" s="63">
        <v>153114</v>
      </c>
      <c r="C58" s="117" t="s">
        <v>342</v>
      </c>
      <c r="D58" s="118" t="s">
        <v>21</v>
      </c>
      <c r="E58" s="119">
        <v>1000000</v>
      </c>
      <c r="F58" s="120">
        <v>1000000</v>
      </c>
      <c r="G58" s="65">
        <v>0</v>
      </c>
      <c r="H58" s="66">
        <v>530</v>
      </c>
      <c r="I58" s="66">
        <v>53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7">
        <v>0</v>
      </c>
    </row>
    <row r="59" spans="1:16" s="48" customFormat="1" ht="42.75" x14ac:dyDescent="0.2">
      <c r="A59" s="68">
        <v>42</v>
      </c>
      <c r="B59" s="36">
        <v>153118</v>
      </c>
      <c r="C59" s="98" t="s">
        <v>343</v>
      </c>
      <c r="D59" s="121" t="s">
        <v>21</v>
      </c>
      <c r="E59" s="122">
        <v>1000000</v>
      </c>
      <c r="F59" s="123">
        <v>1000000</v>
      </c>
      <c r="G59" s="38">
        <v>0</v>
      </c>
      <c r="H59" s="39">
        <v>502</v>
      </c>
      <c r="I59" s="39">
        <v>50.2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0">
        <v>0</v>
      </c>
    </row>
    <row r="60" spans="1:16" s="48" customFormat="1" ht="42.75" x14ac:dyDescent="0.2">
      <c r="A60" s="68">
        <v>43</v>
      </c>
      <c r="B60" s="36">
        <v>153120</v>
      </c>
      <c r="C60" s="98" t="s">
        <v>344</v>
      </c>
      <c r="D60" s="121" t="s">
        <v>21</v>
      </c>
      <c r="E60" s="122">
        <v>900000</v>
      </c>
      <c r="F60" s="123">
        <v>900000</v>
      </c>
      <c r="G60" s="38">
        <v>0</v>
      </c>
      <c r="H60" s="39">
        <v>560</v>
      </c>
      <c r="I60" s="39">
        <v>56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40">
        <v>0</v>
      </c>
    </row>
    <row r="61" spans="1:16" s="48" customFormat="1" ht="42.75" x14ac:dyDescent="0.2">
      <c r="A61" s="68">
        <v>44</v>
      </c>
      <c r="B61" s="36">
        <v>153122</v>
      </c>
      <c r="C61" s="98" t="s">
        <v>345</v>
      </c>
      <c r="D61" s="121" t="s">
        <v>21</v>
      </c>
      <c r="E61" s="122">
        <v>1000000</v>
      </c>
      <c r="F61" s="123">
        <v>1000000</v>
      </c>
      <c r="G61" s="38">
        <v>0</v>
      </c>
      <c r="H61" s="39">
        <v>1246.07</v>
      </c>
      <c r="I61" s="39">
        <v>124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0">
        <v>0</v>
      </c>
    </row>
    <row r="62" spans="1:16" s="48" customFormat="1" ht="42.75" x14ac:dyDescent="0.2">
      <c r="A62" s="68">
        <v>45</v>
      </c>
      <c r="B62" s="36">
        <v>153125</v>
      </c>
      <c r="C62" s="98" t="s">
        <v>346</v>
      </c>
      <c r="D62" s="121" t="s">
        <v>21</v>
      </c>
      <c r="E62" s="122">
        <v>1000000</v>
      </c>
      <c r="F62" s="123">
        <v>1000000</v>
      </c>
      <c r="G62" s="38">
        <v>0</v>
      </c>
      <c r="H62" s="39">
        <v>333.34</v>
      </c>
      <c r="I62" s="39">
        <v>33.33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40">
        <v>0</v>
      </c>
    </row>
    <row r="63" spans="1:16" s="48" customFormat="1" ht="57" x14ac:dyDescent="0.2">
      <c r="A63" s="68">
        <v>46</v>
      </c>
      <c r="B63" s="36">
        <v>153126</v>
      </c>
      <c r="C63" s="98" t="s">
        <v>347</v>
      </c>
      <c r="D63" s="121" t="s">
        <v>21</v>
      </c>
      <c r="E63" s="122">
        <v>1000000</v>
      </c>
      <c r="F63" s="123">
        <v>1000000</v>
      </c>
      <c r="G63" s="38">
        <v>0</v>
      </c>
      <c r="H63" s="39">
        <v>797</v>
      </c>
      <c r="I63" s="39">
        <v>80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40">
        <v>0</v>
      </c>
    </row>
    <row r="64" spans="1:16" s="48" customFormat="1" ht="57" x14ac:dyDescent="0.2">
      <c r="A64" s="68">
        <v>47</v>
      </c>
      <c r="B64" s="36">
        <v>155004</v>
      </c>
      <c r="C64" s="98" t="s">
        <v>348</v>
      </c>
      <c r="D64" s="121" t="s">
        <v>21</v>
      </c>
      <c r="E64" s="122">
        <v>2000000</v>
      </c>
      <c r="F64" s="123">
        <v>6248601</v>
      </c>
      <c r="G64" s="38">
        <v>0</v>
      </c>
      <c r="H64" s="39">
        <v>25700</v>
      </c>
      <c r="I64" s="39">
        <v>2570</v>
      </c>
      <c r="J64" s="39">
        <v>0</v>
      </c>
      <c r="K64" s="39">
        <v>0</v>
      </c>
      <c r="L64" s="39">
        <v>0</v>
      </c>
      <c r="M64" s="39">
        <v>0</v>
      </c>
      <c r="N64" s="100">
        <v>7001.96</v>
      </c>
      <c r="O64" s="39">
        <v>0</v>
      </c>
      <c r="P64" s="40">
        <v>22.42</v>
      </c>
    </row>
    <row r="65" spans="1:16" s="48" customFormat="1" ht="42.75" x14ac:dyDescent="0.2">
      <c r="A65" s="68">
        <v>48</v>
      </c>
      <c r="B65" s="36">
        <v>155007</v>
      </c>
      <c r="C65" s="98" t="s">
        <v>349</v>
      </c>
      <c r="D65" s="121" t="s">
        <v>21</v>
      </c>
      <c r="E65" s="122">
        <v>9000000</v>
      </c>
      <c r="F65" s="123">
        <v>4751399</v>
      </c>
      <c r="G65" s="38">
        <v>0</v>
      </c>
      <c r="H65" s="39">
        <v>4200</v>
      </c>
      <c r="I65" s="39">
        <v>307.02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40">
        <v>0</v>
      </c>
    </row>
    <row r="66" spans="1:16" s="48" customFormat="1" ht="42.75" x14ac:dyDescent="0.2">
      <c r="A66" s="68">
        <v>49</v>
      </c>
      <c r="B66" s="36">
        <v>155643</v>
      </c>
      <c r="C66" s="98" t="s">
        <v>350</v>
      </c>
      <c r="D66" s="121" t="s">
        <v>21</v>
      </c>
      <c r="E66" s="122">
        <v>2000000</v>
      </c>
      <c r="F66" s="123">
        <v>2000000</v>
      </c>
      <c r="G66" s="38">
        <v>0</v>
      </c>
      <c r="H66" s="39">
        <v>3900</v>
      </c>
      <c r="I66" s="39">
        <v>390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40">
        <v>0</v>
      </c>
    </row>
    <row r="67" spans="1:16" s="48" customFormat="1" ht="43.5" thickBot="1" x14ac:dyDescent="0.25">
      <c r="A67" s="69">
        <v>50</v>
      </c>
      <c r="B67" s="70">
        <v>155753</v>
      </c>
      <c r="C67" s="103" t="s">
        <v>351</v>
      </c>
      <c r="D67" s="124" t="s">
        <v>21</v>
      </c>
      <c r="E67" s="125">
        <v>1000000</v>
      </c>
      <c r="F67" s="126">
        <v>1000000</v>
      </c>
      <c r="G67" s="72">
        <v>0</v>
      </c>
      <c r="H67" s="73">
        <v>1010</v>
      </c>
      <c r="I67" s="73">
        <v>110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4">
        <v>0</v>
      </c>
    </row>
    <row r="68" spans="1:16" s="48" customFormat="1" ht="15.75" thickBot="1" x14ac:dyDescent="0.25">
      <c r="A68" s="49"/>
      <c r="B68" s="50"/>
      <c r="C68" s="51"/>
      <c r="D68" s="50"/>
      <c r="E68" s="52">
        <f>SUM(E58:E67)</f>
        <v>19900000</v>
      </c>
      <c r="F68" s="127">
        <f>SUM(F58:F67)</f>
        <v>19900000</v>
      </c>
      <c r="G68" s="52">
        <f>SUM(G58:G67)</f>
        <v>0</v>
      </c>
      <c r="H68" s="53">
        <f>SUM(H58:H67)</f>
        <v>38778.410000000003</v>
      </c>
      <c r="I68" s="53">
        <f>SUM(I58:I67)</f>
        <v>3773.5499999999997</v>
      </c>
      <c r="J68" s="53">
        <v>0</v>
      </c>
      <c r="K68" s="53">
        <v>0</v>
      </c>
      <c r="L68" s="53">
        <v>0</v>
      </c>
      <c r="M68" s="53">
        <v>0</v>
      </c>
      <c r="N68" s="53">
        <f>+N67+N66+N65+N64+N63+N62+N61+N60+N59+N58</f>
        <v>7001.96</v>
      </c>
      <c r="O68" s="53">
        <f>+O67+O66+O65+O64+O63+O62+O61+O60+O59+O58</f>
        <v>0</v>
      </c>
      <c r="P68" s="54">
        <f>SUM(P58:P67)</f>
        <v>22.42</v>
      </c>
    </row>
    <row r="69" spans="1:16" s="48" customFormat="1" ht="15.75" thickBot="1" x14ac:dyDescent="0.25">
      <c r="A69" s="56" t="s">
        <v>259</v>
      </c>
      <c r="B69" s="110"/>
      <c r="C69" s="111"/>
      <c r="D69" s="110"/>
      <c r="E69" s="112"/>
      <c r="F69" s="113"/>
      <c r="G69" s="112"/>
      <c r="H69" s="114"/>
      <c r="I69" s="114"/>
      <c r="J69" s="114"/>
      <c r="K69" s="114"/>
      <c r="L69" s="114"/>
      <c r="M69" s="114"/>
      <c r="N69" s="115"/>
      <c r="O69" s="115"/>
      <c r="P69" s="80"/>
    </row>
    <row r="70" spans="1:16" s="48" customFormat="1" ht="42.75" x14ac:dyDescent="0.2">
      <c r="A70" s="62">
        <v>51</v>
      </c>
      <c r="B70" s="63">
        <v>129342</v>
      </c>
      <c r="C70" s="117" t="s">
        <v>352</v>
      </c>
      <c r="D70" s="118" t="s">
        <v>124</v>
      </c>
      <c r="E70" s="119">
        <v>4000097</v>
      </c>
      <c r="F70" s="120">
        <v>4000097</v>
      </c>
      <c r="G70" s="65">
        <v>0</v>
      </c>
      <c r="H70" s="66">
        <v>36000</v>
      </c>
      <c r="I70" s="66">
        <v>3600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7">
        <v>0</v>
      </c>
    </row>
    <row r="71" spans="1:16" s="48" customFormat="1" ht="42.75" x14ac:dyDescent="0.2">
      <c r="A71" s="68">
        <v>52</v>
      </c>
      <c r="B71" s="36">
        <v>135690</v>
      </c>
      <c r="C71" s="98" t="s">
        <v>353</v>
      </c>
      <c r="D71" s="121" t="s">
        <v>124</v>
      </c>
      <c r="E71" s="122">
        <v>393159</v>
      </c>
      <c r="F71" s="123">
        <v>393159</v>
      </c>
      <c r="G71" s="38">
        <v>0</v>
      </c>
      <c r="H71" s="39">
        <v>4285.71</v>
      </c>
      <c r="I71" s="39">
        <v>525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0">
        <v>0</v>
      </c>
    </row>
    <row r="72" spans="1:16" s="48" customFormat="1" ht="42.75" x14ac:dyDescent="0.2">
      <c r="A72" s="68">
        <v>53</v>
      </c>
      <c r="B72" s="36">
        <v>135764</v>
      </c>
      <c r="C72" s="98" t="s">
        <v>354</v>
      </c>
      <c r="D72" s="121" t="s">
        <v>124</v>
      </c>
      <c r="E72" s="122">
        <v>1000000</v>
      </c>
      <c r="F72" s="123">
        <v>1000000</v>
      </c>
      <c r="G72" s="38"/>
      <c r="H72" s="39">
        <v>7144</v>
      </c>
      <c r="I72" s="39">
        <v>714.4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0">
        <v>0</v>
      </c>
    </row>
    <row r="73" spans="1:16" s="48" customFormat="1" ht="57" x14ac:dyDescent="0.2">
      <c r="A73" s="68">
        <v>54</v>
      </c>
      <c r="B73" s="36">
        <v>135770</v>
      </c>
      <c r="C73" s="98" t="s">
        <v>355</v>
      </c>
      <c r="D73" s="121" t="s">
        <v>124</v>
      </c>
      <c r="E73" s="122">
        <v>847080</v>
      </c>
      <c r="F73" s="123">
        <v>847080</v>
      </c>
      <c r="G73" s="38">
        <v>0</v>
      </c>
      <c r="H73" s="39">
        <v>4285</v>
      </c>
      <c r="I73" s="39">
        <v>428.5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0">
        <v>0</v>
      </c>
    </row>
    <row r="74" spans="1:16" s="48" customFormat="1" ht="57" x14ac:dyDescent="0.2">
      <c r="A74" s="68">
        <v>55</v>
      </c>
      <c r="B74" s="36">
        <v>135854</v>
      </c>
      <c r="C74" s="98" t="s">
        <v>356</v>
      </c>
      <c r="D74" s="121" t="s">
        <v>124</v>
      </c>
      <c r="E74" s="122">
        <v>512398</v>
      </c>
      <c r="F74" s="123">
        <v>512398</v>
      </c>
      <c r="G74" s="38">
        <v>0</v>
      </c>
      <c r="H74" s="39">
        <v>5686.5</v>
      </c>
      <c r="I74" s="39">
        <v>568.70000000000005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0">
        <v>0</v>
      </c>
    </row>
    <row r="75" spans="1:16" s="48" customFormat="1" ht="43.5" thickBot="1" x14ac:dyDescent="0.25">
      <c r="A75" s="69">
        <v>56</v>
      </c>
      <c r="B75" s="70">
        <v>136403</v>
      </c>
      <c r="C75" s="103" t="s">
        <v>357</v>
      </c>
      <c r="D75" s="124" t="s">
        <v>124</v>
      </c>
      <c r="E75" s="125">
        <v>1000000</v>
      </c>
      <c r="F75" s="126">
        <v>1000000</v>
      </c>
      <c r="G75" s="72">
        <v>0</v>
      </c>
      <c r="H75" s="73">
        <v>7142.86</v>
      </c>
      <c r="I75" s="73">
        <v>714.3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4">
        <v>0</v>
      </c>
    </row>
    <row r="76" spans="1:16" s="48" customFormat="1" ht="15.75" thickBot="1" x14ac:dyDescent="0.25">
      <c r="A76" s="49"/>
      <c r="B76" s="50"/>
      <c r="C76" s="51"/>
      <c r="D76" s="50"/>
      <c r="E76" s="52">
        <f>SUM(E70:E75)</f>
        <v>7752734</v>
      </c>
      <c r="F76" s="127">
        <f>SUM(F70:F75)</f>
        <v>7752734</v>
      </c>
      <c r="G76" s="52">
        <f>SUM(G70:G75)</f>
        <v>0</v>
      </c>
      <c r="H76" s="53">
        <f>SUM(H70:H75)</f>
        <v>64544.07</v>
      </c>
      <c r="I76" s="53">
        <f>SUM(I70:I75)</f>
        <v>6550.9</v>
      </c>
      <c r="J76" s="53">
        <v>0</v>
      </c>
      <c r="K76" s="53">
        <v>0</v>
      </c>
      <c r="L76" s="53">
        <v>0</v>
      </c>
      <c r="M76" s="53">
        <v>0</v>
      </c>
      <c r="N76" s="53">
        <f>+N75+N74+N73+N72+N71+N70</f>
        <v>0</v>
      </c>
      <c r="O76" s="53">
        <f>+O75+O74+O73+O72+O71+O70</f>
        <v>0</v>
      </c>
      <c r="P76" s="54">
        <f>SUM(P70:P75)</f>
        <v>0</v>
      </c>
    </row>
    <row r="77" spans="1:16" s="48" customFormat="1" ht="15.75" thickBot="1" x14ac:dyDescent="0.25">
      <c r="A77" s="56" t="s">
        <v>358</v>
      </c>
      <c r="B77" s="57"/>
      <c r="C77" s="58"/>
      <c r="D77" s="57"/>
      <c r="E77" s="59"/>
      <c r="F77" s="128"/>
      <c r="G77" s="59"/>
      <c r="H77" s="60"/>
      <c r="I77" s="60"/>
      <c r="J77" s="60"/>
      <c r="K77" s="60"/>
      <c r="L77" s="60"/>
      <c r="M77" s="60"/>
      <c r="N77" s="61"/>
      <c r="O77" s="61"/>
      <c r="P77" s="129"/>
    </row>
    <row r="78" spans="1:16" s="48" customFormat="1" ht="43.5" customHeight="1" thickBot="1" x14ac:dyDescent="0.25">
      <c r="A78" s="75">
        <v>57</v>
      </c>
      <c r="B78" s="76">
        <v>98375</v>
      </c>
      <c r="C78" s="130" t="s">
        <v>359</v>
      </c>
      <c r="D78" s="131" t="s">
        <v>124</v>
      </c>
      <c r="E78" s="132">
        <v>800000</v>
      </c>
      <c r="F78" s="133">
        <v>800000</v>
      </c>
      <c r="G78" s="78">
        <v>0</v>
      </c>
      <c r="H78" s="79">
        <v>96000</v>
      </c>
      <c r="I78" s="79">
        <v>1458.37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80">
        <v>0</v>
      </c>
    </row>
    <row r="79" spans="1:16" s="48" customFormat="1" ht="15.75" thickBot="1" x14ac:dyDescent="0.25">
      <c r="A79" s="49"/>
      <c r="B79" s="50"/>
      <c r="C79" s="134"/>
      <c r="D79" s="135"/>
      <c r="E79" s="136">
        <f>+E78</f>
        <v>800000</v>
      </c>
      <c r="F79" s="137">
        <f>+F78</f>
        <v>800000</v>
      </c>
      <c r="G79" s="52">
        <f>+G78</f>
        <v>0</v>
      </c>
      <c r="H79" s="53">
        <f>+H78</f>
        <v>96000</v>
      </c>
      <c r="I79" s="53">
        <f>+I78</f>
        <v>1458.37</v>
      </c>
      <c r="J79" s="53">
        <v>0</v>
      </c>
      <c r="K79" s="53">
        <v>0</v>
      </c>
      <c r="L79" s="53">
        <v>0</v>
      </c>
      <c r="M79" s="53">
        <v>0</v>
      </c>
      <c r="N79" s="53">
        <f>+N78</f>
        <v>0</v>
      </c>
      <c r="O79" s="53">
        <f>+O78</f>
        <v>0</v>
      </c>
      <c r="P79" s="54">
        <v>0</v>
      </c>
    </row>
    <row r="80" spans="1:16" s="48" customFormat="1" ht="15.75" thickBot="1" x14ac:dyDescent="0.25">
      <c r="A80" s="56" t="s">
        <v>382</v>
      </c>
      <c r="B80" s="138"/>
      <c r="C80" s="139"/>
      <c r="D80" s="140"/>
      <c r="E80" s="141"/>
      <c r="F80" s="142"/>
      <c r="G80" s="59"/>
      <c r="H80" s="60"/>
      <c r="I80" s="60"/>
      <c r="J80" s="60"/>
      <c r="K80" s="60"/>
      <c r="L80" s="60"/>
      <c r="M80" s="60"/>
      <c r="N80" s="61"/>
      <c r="O80" s="61"/>
      <c r="P80" s="143"/>
    </row>
    <row r="81" spans="1:16" s="48" customFormat="1" ht="42.75" x14ac:dyDescent="0.2">
      <c r="A81" s="62">
        <v>58</v>
      </c>
      <c r="B81" s="63">
        <v>226898</v>
      </c>
      <c r="C81" s="144" t="s">
        <v>383</v>
      </c>
      <c r="D81" s="118" t="s">
        <v>124</v>
      </c>
      <c r="E81" s="119">
        <v>0</v>
      </c>
      <c r="F81" s="119">
        <v>33000000</v>
      </c>
      <c r="G81" s="119">
        <v>0</v>
      </c>
      <c r="H81" s="66">
        <v>264194</v>
      </c>
      <c r="I81" s="66">
        <v>99073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7">
        <v>0</v>
      </c>
    </row>
    <row r="82" spans="1:16" s="48" customFormat="1" ht="15.75" thickBot="1" x14ac:dyDescent="0.25">
      <c r="A82" s="42"/>
      <c r="B82" s="145"/>
      <c r="C82" s="146"/>
      <c r="D82" s="147"/>
      <c r="E82" s="148">
        <f>SUM(E81)</f>
        <v>0</v>
      </c>
      <c r="F82" s="148">
        <f>SUM(F81)</f>
        <v>33000000</v>
      </c>
      <c r="G82" s="148">
        <f>SUM(G81)</f>
        <v>0</v>
      </c>
      <c r="H82" s="149">
        <v>264194</v>
      </c>
      <c r="I82" s="149">
        <v>99073</v>
      </c>
      <c r="J82" s="149">
        <v>0</v>
      </c>
      <c r="K82" s="149">
        <v>0</v>
      </c>
      <c r="L82" s="149">
        <v>0</v>
      </c>
      <c r="M82" s="149">
        <v>0</v>
      </c>
      <c r="N82" s="149">
        <v>0</v>
      </c>
      <c r="O82" s="149">
        <v>0</v>
      </c>
      <c r="P82" s="150">
        <v>0</v>
      </c>
    </row>
    <row r="83" spans="1:16" ht="30" customHeight="1" thickBot="1" x14ac:dyDescent="0.25">
      <c r="A83" s="151" t="s">
        <v>264</v>
      </c>
      <c r="B83" s="152"/>
      <c r="C83" s="152"/>
      <c r="D83" s="153"/>
      <c r="E83" s="154">
        <f>+E79+E76+E68+E56+E21+E18+E11+E82</f>
        <v>308019899</v>
      </c>
      <c r="F83" s="154">
        <f>+F79+F76+F68+F56+F21+F18+F11+F82</f>
        <v>341019899</v>
      </c>
      <c r="G83" s="154">
        <f>+G79+G76+G68+G56+G21+G18+G11+G82</f>
        <v>97520452.079999998</v>
      </c>
      <c r="H83" s="154"/>
      <c r="I83" s="155"/>
      <c r="J83" s="156">
        <f t="shared" ref="J83:P83" si="0">J82+J79+J76+J68+J56+J21+J18+J11</f>
        <v>0</v>
      </c>
      <c r="K83" s="156">
        <f t="shared" si="0"/>
        <v>0</v>
      </c>
      <c r="L83" s="156">
        <f t="shared" si="0"/>
        <v>0</v>
      </c>
      <c r="M83" s="156">
        <f t="shared" si="0"/>
        <v>0</v>
      </c>
      <c r="N83" s="156">
        <f t="shared" si="0"/>
        <v>7018.73</v>
      </c>
      <c r="O83" s="156">
        <f t="shared" si="0"/>
        <v>0.70000000000000007</v>
      </c>
      <c r="P83" s="156">
        <f t="shared" si="0"/>
        <v>29.880000000000003</v>
      </c>
    </row>
    <row r="84" spans="1:16" x14ac:dyDescent="0.2">
      <c r="F84" s="157"/>
    </row>
    <row r="85" spans="1:16" x14ac:dyDescent="0.2">
      <c r="F85" s="157"/>
    </row>
    <row r="86" spans="1:16" x14ac:dyDescent="0.2">
      <c r="F86" s="157"/>
    </row>
    <row r="87" spans="1:16" x14ac:dyDescent="0.2">
      <c r="F87" s="157"/>
    </row>
    <row r="88" spans="1:16" x14ac:dyDescent="0.2">
      <c r="F88" s="157"/>
    </row>
    <row r="89" spans="1:16" x14ac:dyDescent="0.2">
      <c r="F89" s="157"/>
    </row>
    <row r="90" spans="1:16" x14ac:dyDescent="0.2">
      <c r="F90" s="157"/>
    </row>
    <row r="91" spans="1:16" x14ac:dyDescent="0.2">
      <c r="F91" s="157"/>
    </row>
    <row r="92" spans="1:16" x14ac:dyDescent="0.2">
      <c r="F92" s="157"/>
    </row>
    <row r="93" spans="1:16" x14ac:dyDescent="0.2">
      <c r="F93" s="157"/>
    </row>
    <row r="94" spans="1:16" x14ac:dyDescent="0.2">
      <c r="F94" s="157"/>
    </row>
    <row r="95" spans="1:16" x14ac:dyDescent="0.2">
      <c r="F95" s="157"/>
    </row>
    <row r="96" spans="1:16" x14ac:dyDescent="0.2">
      <c r="F96" s="157"/>
    </row>
    <row r="97" spans="6:6" x14ac:dyDescent="0.2">
      <c r="F97" s="157"/>
    </row>
    <row r="98" spans="6:6" x14ac:dyDescent="0.2">
      <c r="F98" s="157"/>
    </row>
    <row r="99" spans="6:6" x14ac:dyDescent="0.2">
      <c r="F99" s="157"/>
    </row>
    <row r="100" spans="6:6" x14ac:dyDescent="0.2">
      <c r="F100" s="157"/>
    </row>
    <row r="101" spans="6:6" x14ac:dyDescent="0.2">
      <c r="F101" s="157"/>
    </row>
    <row r="102" spans="6:6" x14ac:dyDescent="0.2">
      <c r="F102" s="157"/>
    </row>
    <row r="103" spans="6:6" x14ac:dyDescent="0.2">
      <c r="F103" s="157"/>
    </row>
    <row r="104" spans="6:6" x14ac:dyDescent="0.2">
      <c r="F104" s="157"/>
    </row>
    <row r="105" spans="6:6" x14ac:dyDescent="0.2">
      <c r="F105" s="157"/>
    </row>
    <row r="106" spans="6:6" x14ac:dyDescent="0.2">
      <c r="F106" s="157"/>
    </row>
    <row r="107" spans="6:6" x14ac:dyDescent="0.2">
      <c r="F107" s="157"/>
    </row>
    <row r="108" spans="6:6" x14ac:dyDescent="0.2">
      <c r="F108" s="157"/>
    </row>
    <row r="109" spans="6:6" x14ac:dyDescent="0.2">
      <c r="F109" s="157"/>
    </row>
    <row r="110" spans="6:6" x14ac:dyDescent="0.2">
      <c r="F110" s="157"/>
    </row>
    <row r="111" spans="6:6" x14ac:dyDescent="0.2">
      <c r="F111" s="157"/>
    </row>
    <row r="112" spans="6:6" x14ac:dyDescent="0.2">
      <c r="F112" s="157"/>
    </row>
    <row r="113" spans="6:6" x14ac:dyDescent="0.2">
      <c r="F113" s="157"/>
    </row>
    <row r="114" spans="6:6" x14ac:dyDescent="0.2">
      <c r="F114" s="157"/>
    </row>
    <row r="115" spans="6:6" x14ac:dyDescent="0.2">
      <c r="F115" s="157"/>
    </row>
    <row r="116" spans="6:6" x14ac:dyDescent="0.2">
      <c r="F116" s="157"/>
    </row>
    <row r="117" spans="6:6" x14ac:dyDescent="0.2">
      <c r="F117" s="157"/>
    </row>
    <row r="118" spans="6:6" x14ac:dyDescent="0.2">
      <c r="F118" s="157"/>
    </row>
    <row r="119" spans="6:6" x14ac:dyDescent="0.2">
      <c r="F119" s="157"/>
    </row>
    <row r="120" spans="6:6" x14ac:dyDescent="0.2">
      <c r="F120" s="157"/>
    </row>
    <row r="121" spans="6:6" x14ac:dyDescent="0.2">
      <c r="F121" s="157"/>
    </row>
    <row r="122" spans="6:6" x14ac:dyDescent="0.2">
      <c r="F122" s="157"/>
    </row>
    <row r="123" spans="6:6" x14ac:dyDescent="0.2">
      <c r="F123" s="157"/>
    </row>
    <row r="124" spans="6:6" x14ac:dyDescent="0.2">
      <c r="F124" s="157"/>
    </row>
    <row r="125" spans="6:6" x14ac:dyDescent="0.2">
      <c r="F125" s="157"/>
    </row>
    <row r="126" spans="6:6" x14ac:dyDescent="0.2">
      <c r="F126" s="157"/>
    </row>
    <row r="127" spans="6:6" x14ac:dyDescent="0.2">
      <c r="F127" s="157"/>
    </row>
    <row r="128" spans="6:6" x14ac:dyDescent="0.2">
      <c r="F128" s="157"/>
    </row>
    <row r="129" spans="6:6" x14ac:dyDescent="0.2">
      <c r="F129" s="157"/>
    </row>
    <row r="130" spans="6:6" x14ac:dyDescent="0.2">
      <c r="F130" s="157"/>
    </row>
  </sheetData>
  <mergeCells count="16">
    <mergeCell ref="H6:P6"/>
    <mergeCell ref="A1:P1"/>
    <mergeCell ref="A2:P2"/>
    <mergeCell ref="A3:P3"/>
    <mergeCell ref="J7:P7"/>
    <mergeCell ref="H7:H8"/>
    <mergeCell ref="I7:I8"/>
    <mergeCell ref="A83:D83"/>
    <mergeCell ref="A6:A8"/>
    <mergeCell ref="B6:B8"/>
    <mergeCell ref="C6:C8"/>
    <mergeCell ref="D6:D8"/>
    <mergeCell ref="E6:G6"/>
    <mergeCell ref="E7:E8"/>
    <mergeCell ref="F7:F8"/>
    <mergeCell ref="G7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DGC </vt:lpstr>
      <vt:lpstr>UCEE</vt:lpstr>
      <vt:lpstr>FSS</vt:lpstr>
      <vt:lpstr>'DGC '!Área_de_impresión</vt:lpstr>
      <vt:lpstr>'DGC '!Títulos_a_imprimir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2018-07-25T21:30:18Z</cp:lastPrinted>
  <dcterms:created xsi:type="dcterms:W3CDTF">2018-05-03T18:27:26Z</dcterms:created>
  <dcterms:modified xsi:type="dcterms:W3CDTF">2018-08-07T22:48:06Z</dcterms:modified>
</cp:coreProperties>
</file>