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/>
  <mc:AlternateContent xmlns:mc="http://schemas.openxmlformats.org/markup-compatibility/2006">
    <mc:Choice Requires="x15">
      <x15ac:absPath xmlns:x15ac="http://schemas.microsoft.com/office/spreadsheetml/2010/11/ac" url="C:\Users\invitado1\Desktop\MCIV-AAHJ\Analítico Presupuesto al 02-07-2018 DCG-UCEE-FSS\"/>
    </mc:Choice>
  </mc:AlternateContent>
  <xr:revisionPtr revIDLastSave="0" documentId="10_ncr:8100000_{843B613E-E427-46B7-8F07-56C571205CD4}" xr6:coauthVersionLast="33" xr6:coauthVersionMax="33" xr10:uidLastSave="{00000000-0000-0000-0000-000000000000}"/>
  <bookViews>
    <workbookView xWindow="0" yWindow="0" windowWidth="10215" windowHeight="4155" xr2:uid="{00000000-000D-0000-FFFF-FFFF00000000}"/>
  </bookViews>
  <sheets>
    <sheet name="DGC " sheetId="5" r:id="rId1"/>
    <sheet name="UCEE" sheetId="2" r:id="rId2"/>
    <sheet name="FSS" sheetId="4" r:id="rId3"/>
  </sheets>
  <definedNames>
    <definedName name="_xlnm.Print_Titles" localSheetId="0">'DGC '!$5:$8</definedName>
    <definedName name="_xlnm.Print_Titles" localSheetId="1">UCEE!$5:$8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0" i="5" l="1"/>
  <c r="F170" i="5"/>
  <c r="E170" i="5"/>
  <c r="G170" i="5"/>
  <c r="G147" i="5"/>
  <c r="F147" i="5"/>
  <c r="E147" i="5"/>
  <c r="G87" i="5"/>
  <c r="F87" i="5"/>
  <c r="E87" i="5"/>
  <c r="G84" i="5"/>
  <c r="F84" i="5"/>
  <c r="E84" i="5"/>
  <c r="G24" i="5"/>
  <c r="F24" i="5"/>
  <c r="E24" i="5"/>
  <c r="G181" i="2"/>
  <c r="F181" i="2"/>
  <c r="E181" i="2"/>
  <c r="G175" i="2"/>
  <c r="F175" i="2"/>
  <c r="E175" i="2"/>
  <c r="G172" i="2"/>
  <c r="F172" i="2"/>
  <c r="E172" i="2"/>
  <c r="G79" i="4"/>
  <c r="F79" i="4"/>
  <c r="E79" i="4"/>
  <c r="E68" i="4"/>
  <c r="E56" i="4"/>
  <c r="G21" i="4"/>
  <c r="F21" i="4"/>
  <c r="E21" i="4"/>
  <c r="G18" i="4"/>
  <c r="F18" i="4"/>
  <c r="G11" i="4"/>
  <c r="F11" i="4"/>
  <c r="E11" i="4"/>
  <c r="N178" i="2" l="1"/>
  <c r="M178" i="2"/>
  <c r="L178" i="2"/>
  <c r="K178" i="2"/>
  <c r="J178" i="2"/>
  <c r="I178" i="2"/>
  <c r="H178" i="2"/>
  <c r="G178" i="2"/>
  <c r="E178" i="2"/>
  <c r="F178" i="2"/>
  <c r="F188" i="2" s="1"/>
  <c r="F187" i="2"/>
  <c r="N187" i="2"/>
  <c r="M187" i="2"/>
  <c r="L187" i="2"/>
  <c r="K187" i="2"/>
  <c r="J187" i="2"/>
  <c r="I187" i="2"/>
  <c r="H187" i="2"/>
  <c r="G187" i="2"/>
  <c r="E187" i="2"/>
  <c r="G166" i="2"/>
  <c r="F166" i="2"/>
  <c r="E166" i="2"/>
  <c r="N166" i="2"/>
  <c r="M166" i="2"/>
  <c r="L166" i="2"/>
  <c r="K166" i="2"/>
  <c r="J166" i="2"/>
  <c r="I166" i="2"/>
  <c r="H166" i="2"/>
  <c r="N169" i="2"/>
  <c r="M169" i="2"/>
  <c r="L169" i="2"/>
  <c r="K169" i="2"/>
  <c r="J169" i="2"/>
  <c r="I169" i="2"/>
  <c r="H169" i="2"/>
  <c r="G169" i="2"/>
  <c r="F169" i="2"/>
  <c r="E169" i="2"/>
  <c r="G18" i="2"/>
  <c r="F18" i="2"/>
  <c r="E18" i="2"/>
  <c r="G83" i="4" l="1"/>
  <c r="E83" i="4"/>
  <c r="F83" i="4"/>
  <c r="G82" i="4"/>
  <c r="F82" i="4"/>
  <c r="E82" i="4"/>
  <c r="F56" i="4"/>
  <c r="E18" i="4"/>
  <c r="G180" i="5"/>
  <c r="E180" i="5"/>
  <c r="G179" i="5"/>
  <c r="F179" i="5"/>
  <c r="E179" i="5"/>
  <c r="G21" i="5"/>
  <c r="F21" i="5"/>
  <c r="E21" i="5"/>
  <c r="M180" i="5" l="1"/>
  <c r="L180" i="5"/>
  <c r="K180" i="5"/>
  <c r="J180" i="5"/>
  <c r="I180" i="5"/>
  <c r="H180" i="5"/>
  <c r="G160" i="5"/>
  <c r="F160" i="5"/>
  <c r="E160" i="5"/>
  <c r="N155" i="5"/>
  <c r="M155" i="5"/>
  <c r="I155" i="5"/>
  <c r="H155" i="5"/>
  <c r="G155" i="5"/>
  <c r="F155" i="5"/>
  <c r="E155" i="5"/>
  <c r="N144" i="5"/>
  <c r="M144" i="5"/>
  <c r="L144" i="5"/>
  <c r="K144" i="5"/>
  <c r="J144" i="5"/>
  <c r="I144" i="5"/>
  <c r="H144" i="5"/>
  <c r="G144" i="5"/>
  <c r="F144" i="5"/>
  <c r="E144" i="5"/>
  <c r="N115" i="5"/>
  <c r="M115" i="5"/>
  <c r="L115" i="5"/>
  <c r="K115" i="5"/>
  <c r="J115" i="5"/>
  <c r="I115" i="5"/>
  <c r="H115" i="5"/>
  <c r="G115" i="5"/>
  <c r="F115" i="5"/>
  <c r="E115" i="5"/>
  <c r="N98" i="5"/>
  <c r="M98" i="5"/>
  <c r="L98" i="5"/>
  <c r="K98" i="5"/>
  <c r="J98" i="5"/>
  <c r="I98" i="5"/>
  <c r="H98" i="5"/>
  <c r="G98" i="5"/>
  <c r="F98" i="5"/>
  <c r="E98" i="5"/>
  <c r="N80" i="5"/>
  <c r="M80" i="5"/>
  <c r="L80" i="5"/>
  <c r="K80" i="5"/>
  <c r="J80" i="5"/>
  <c r="I80" i="5"/>
  <c r="H80" i="5"/>
  <c r="G80" i="5"/>
  <c r="F80" i="5"/>
  <c r="E80" i="5"/>
  <c r="N57" i="5"/>
  <c r="M57" i="5"/>
  <c r="L57" i="5"/>
  <c r="K57" i="5"/>
  <c r="J57" i="5"/>
  <c r="I57" i="5"/>
  <c r="H57" i="5"/>
  <c r="G57" i="5"/>
  <c r="F57" i="5"/>
  <c r="E57" i="5"/>
  <c r="I29" i="5"/>
  <c r="H29" i="5"/>
  <c r="G29" i="5"/>
  <c r="F29" i="5"/>
  <c r="E29" i="5"/>
  <c r="N21" i="5"/>
  <c r="M21" i="5"/>
  <c r="L21" i="5"/>
  <c r="K21" i="5"/>
  <c r="J21" i="5"/>
  <c r="I21" i="5"/>
  <c r="H21" i="5"/>
  <c r="N15" i="5"/>
  <c r="M15" i="5"/>
  <c r="L15" i="5"/>
  <c r="K15" i="5"/>
  <c r="J15" i="5"/>
  <c r="I15" i="5"/>
  <c r="H15" i="5"/>
  <c r="G15" i="5"/>
  <c r="F15" i="5"/>
  <c r="E15" i="5"/>
  <c r="N180" i="5" l="1"/>
  <c r="N79" i="4"/>
  <c r="I79" i="4"/>
  <c r="H79" i="4"/>
  <c r="N76" i="4"/>
  <c r="I76" i="4"/>
  <c r="H76" i="4"/>
  <c r="G76" i="4"/>
  <c r="F76" i="4"/>
  <c r="E76" i="4"/>
  <c r="N68" i="4"/>
  <c r="I68" i="4"/>
  <c r="H68" i="4"/>
  <c r="G68" i="4"/>
  <c r="F68" i="4"/>
  <c r="N56" i="4"/>
  <c r="I56" i="4"/>
  <c r="H56" i="4"/>
  <c r="G56" i="4"/>
  <c r="N21" i="4"/>
  <c r="N18" i="4"/>
  <c r="I18" i="4"/>
  <c r="H18" i="4"/>
  <c r="E71" i="2" l="1"/>
  <c r="N159" i="2" l="1"/>
  <c r="N18" i="2" l="1"/>
  <c r="N71" i="2"/>
  <c r="N76" i="2"/>
  <c r="N151" i="2"/>
  <c r="N142" i="2"/>
  <c r="N81" i="2"/>
  <c r="N188" i="2" l="1"/>
  <c r="G151" i="2"/>
  <c r="G142" i="2"/>
  <c r="M76" i="2" l="1"/>
  <c r="M71" i="2"/>
  <c r="L71" i="2"/>
  <c r="K71" i="2"/>
  <c r="J71" i="2"/>
  <c r="M18" i="2"/>
  <c r="L18" i="2"/>
  <c r="K18" i="2"/>
  <c r="J18" i="2"/>
  <c r="L76" i="2"/>
  <c r="K76" i="2"/>
  <c r="J76" i="2"/>
  <c r="L81" i="2"/>
  <c r="K81" i="2"/>
  <c r="J81" i="2"/>
  <c r="L142" i="2"/>
  <c r="K142" i="2"/>
  <c r="J142" i="2"/>
  <c r="K147" i="2"/>
  <c r="J147" i="2"/>
  <c r="L147" i="2"/>
  <c r="M151" i="2"/>
  <c r="M159" i="2"/>
  <c r="M188" i="2" s="1"/>
  <c r="L159" i="2"/>
  <c r="K159" i="2"/>
  <c r="J159" i="2"/>
  <c r="L151" i="2"/>
  <c r="K151" i="2"/>
  <c r="G159" i="2"/>
  <c r="G147" i="2"/>
  <c r="G81" i="2"/>
  <c r="G76" i="2"/>
  <c r="G71" i="2"/>
  <c r="G188" i="2" l="1"/>
  <c r="J188" i="2"/>
  <c r="K188" i="2"/>
  <c r="L188" i="2"/>
  <c r="I159" i="2"/>
  <c r="H159" i="2"/>
  <c r="F159" i="2"/>
  <c r="E159" i="2"/>
  <c r="I151" i="2"/>
  <c r="H151" i="2"/>
  <c r="F151" i="2"/>
  <c r="E151" i="2"/>
  <c r="I147" i="2"/>
  <c r="H147" i="2"/>
  <c r="F147" i="2"/>
  <c r="E147" i="2"/>
  <c r="I142" i="2"/>
  <c r="H142" i="2"/>
  <c r="F142" i="2"/>
  <c r="E142" i="2"/>
  <c r="I81" i="2"/>
  <c r="H81" i="2"/>
  <c r="F81" i="2"/>
  <c r="E81" i="2"/>
  <c r="I76" i="2"/>
  <c r="H76" i="2"/>
  <c r="F76" i="2"/>
  <c r="E76" i="2"/>
  <c r="I71" i="2"/>
  <c r="H71" i="2"/>
  <c r="F71" i="2"/>
  <c r="I18" i="2"/>
  <c r="H18" i="2"/>
  <c r="A157" i="2"/>
  <c r="A158" i="2" s="1"/>
  <c r="A146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5" i="2" s="1"/>
  <c r="A66" i="2" s="1"/>
  <c r="A67" i="2" s="1"/>
  <c r="A68" i="2" s="1"/>
  <c r="A69" i="2" s="1"/>
  <c r="A70" i="2" s="1"/>
  <c r="A10" i="2"/>
  <c r="A11" i="2" s="1"/>
  <c r="A12" i="2" s="1"/>
  <c r="A13" i="2" s="1"/>
  <c r="A14" i="2" s="1"/>
  <c r="A15" i="2" s="1"/>
  <c r="A16" i="2" s="1"/>
  <c r="H188" i="2" l="1"/>
  <c r="I188" i="2"/>
  <c r="E188" i="2"/>
</calcChain>
</file>

<file path=xl/sharedStrings.xml><?xml version="1.0" encoding="utf-8"?>
<sst xmlns="http://schemas.openxmlformats.org/spreadsheetml/2006/main" count="799" uniqueCount="402">
  <si>
    <t>CONSTRUCCION CARRETERA CA-9 NORTE, TRAMO: SANARATE - EL RANCHO</t>
  </si>
  <si>
    <t>KILÓMETRO</t>
  </si>
  <si>
    <t>NO.</t>
  </si>
  <si>
    <t>SNIP</t>
  </si>
  <si>
    <t>NOMBRE</t>
  </si>
  <si>
    <t>UNIDAD DE MEDIDA</t>
  </si>
  <si>
    <t>PRESUPUESTO Q.</t>
  </si>
  <si>
    <t>META FÍSICA</t>
  </si>
  <si>
    <t>ASIGNADO</t>
  </si>
  <si>
    <t>VIGENTE</t>
  </si>
  <si>
    <t>EJECUTADO</t>
  </si>
  <si>
    <t>ENERO</t>
  </si>
  <si>
    <t>FEBRERO</t>
  </si>
  <si>
    <t>MARZO</t>
  </si>
  <si>
    <t>CONSTRUCCION CARRETERA FRANJA TRANSVERSAL DEL NORTE (FRONTERA CON MEXICO-MODESTO MENDEZ, IZABAL)</t>
  </si>
  <si>
    <t>CONSTRUCCION CARRETERA LIBRAMIENTO CABECERA  DEPARTAMENTAL DE CHIMALTENANGO, RUTA CA-1 OCCIDENTE, TRAMO: KM 48 CA-01 OCC. (SAN MIGUEL MORAZAN) - KM 62 CA-01 OCC.</t>
  </si>
  <si>
    <t>CONSTRUCCION CARRETERA CA-1 OCC., CHICHAVAC A CHICE VIA RIO MOTAGUA. TRAMO: ESTACION 16+740 (ENTRADA A PAQUIP) A LA ESTACION 29+440 (RIO MOTAGUA), LONGITUD APROXIMADA 12.70 KM.</t>
  </si>
  <si>
    <t>CONSTRUCCION CARRETERA RN 11 TRAMO: SAN LUCAS TOLIMÁN - PATULUL - COCALES</t>
  </si>
  <si>
    <t>CONSTRUCCIÓN DE CARRETERAS PRIMARIAS</t>
  </si>
  <si>
    <t>CONSTRUCCIÓN DE PUENTES</t>
  </si>
  <si>
    <t>CONSTRUCCION PUENTE VEHICULAR ALDEA CHITOMAX, MUNICIPIO DE CUBULCO, BAJA VERAPAZ</t>
  </si>
  <si>
    <t>METRO</t>
  </si>
  <si>
    <t xml:space="preserve">CONSTRUCCION PUENTE VEHICULAR PARALELO AL PUENTE EL JOBO KM. 130.0 RUTA CA-08 FRONTERA CON EL SALVADOR </t>
  </si>
  <si>
    <t>CONSTRUCCION PUENTE VEHICULAR KM 31.5 DE LA RUTA CA-01 OCCIDENTE, SAN  BARTOLOME MILPAS ALTAS</t>
  </si>
  <si>
    <t>CONSTRUCCION PUENTE VEHICULAR EL ARENAL</t>
  </si>
  <si>
    <t>DOCUMENTO</t>
  </si>
  <si>
    <t>CONSTRUCCIÓN DE DISTRIBUIDORES DE TRANSITO</t>
  </si>
  <si>
    <t>CONSTRUCCION PASO A DESNIVEL RUTA CA - 01 OCCIDENTE CUATRO CAMINOS, TOTONICAPAN</t>
  </si>
  <si>
    <t>CONSTRUCCION PASO A DESNIVEL CA-09 NORTE KM 18+000 ACCESO A PALENCIA, GUATEMALA.</t>
  </si>
  <si>
    <t>CONSTRUCCION PASO A DESNIVEL DE LA RUTA CA-01 OCCIDENTE EST. 27+500 RETORNO A SAN LUCAS SACATEPEQUEZ, SACATEPEQUEZ</t>
  </si>
  <si>
    <t>REPOSICIÓN DE CARRETERAS PRIMARIAS</t>
  </si>
  <si>
    <t>MEJORAMIENTO CARRETERA TRAMO: ACCESOS IPALA - CA-10, SN JOSE LA ARADA, ALDEAS:STA ROSA, RINCONCITO, LOS CIMIENTOS, SABANA GRANDE, EL OBRAJE, SAN ESTEBAN, SASPAN Y EL TULE (REHABILITACION)</t>
  </si>
  <si>
    <t>REPOSICION CARRETERA CA-2 OCC, TRAMO: SIQUINALA (KM 83.) - COCALES (KM 112)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</si>
  <si>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</si>
  <si>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</si>
  <si>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</si>
  <si>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</si>
  <si>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</si>
  <si>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</si>
  <si>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</si>
  <si>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CA-9N TRAMO: KM 292+000 - 22 CALLE, PUERTO BARRIOS, Y CA-9N A, TRAMO: KM (292+000) - PUERTO SANTO TOMAS DE CASTILLA, IZABAL</t>
  </si>
  <si>
    <t>REPOSICION CARRETERA RN-19, TRAMO: JALAPA - MONJAS, JALAPA</t>
  </si>
  <si>
    <t>REPOSICION CARRETERA RN-19, TRAMO: MONJAS, JALAPA - EL PROGRESO, JUTIAPA</t>
  </si>
  <si>
    <t xml:space="preserve"> REPOSICION CARRETERA RN-12N, TRAMO: SAN SEBASTIAN - IXCHIGUAN, SAN MARCOS.</t>
  </si>
  <si>
    <t>REPOSICION CARRETERA RN-9N, TRAMO: PIEDRAS DE CAPTSIN - SAN JUAN IXCOY - SOLOMA, HUEHUETENANGO</t>
  </si>
  <si>
    <t>REPOSICION CARRETERA RN-8, TRAMO: AYUTLA - OCOS, SAN MARCOS</t>
  </si>
  <si>
    <t>REPOSICION CARRETERA RN-9N, TRAMO: BIFURCACION RD-HUE-2 - PIEDRAS DE CAPTSIN, HUEHUETENANGO</t>
  </si>
  <si>
    <t xml:space="preserve"> REPOSICION CARRETERA CA-01 OCC. TRAMO: CUATRO CAMINOS (KM 188+600) - POLOGUA (KM 205+000), TOTONICAPAN</t>
  </si>
  <si>
    <t xml:space="preserve"> 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</si>
  <si>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</si>
  <si>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OCC. TRAMO: CHIQUIBAL (KM 232+000), QUETZALTENANGO - BIFURCACION RN-09N HUEHUETENANGO</t>
  </si>
  <si>
    <t>MEJORAMIENTO CARRETERA ACCESO MIRAMUNDO - LA LAGUNETA - SAN CARLOS ALZATATE - MORAZAN (PAVIMENTACION)</t>
  </si>
  <si>
    <t>MEJORAMIENTO CARRETERA CA-01 ORIENTE, TRAMO: SAN CRISTOBAL FRONTERA, CA-01 ORIENTE, LA ARENERA-IPALA-CA-10 Y ACCESOS, ALDEAS: SAN FRANCISCO, SAN ISIDRO, CHAPARRONCITO, JICAMAPA Y CIMIENTOS (PAVIMENTACION)</t>
  </si>
  <si>
    <t>MEJORAMIENTO CARRETERA TRAMO: MATAQUESCUINTLA - JALAPA, MATAQUESCUINTLA - SAN JOSE PINULA - MATEQUESCUINTLA - SAMORORO
(REHABILITACION)</t>
  </si>
  <si>
    <t>MEJORAMIENTO CARRETERA TRAMO: MATAQUESCUINTLA - JALAPA,MATAQUESCUINTLA - SAN JOSE PINULA - MATEQUESCUINTLA - SAMORORO (REHABILITACION)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</si>
  <si>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</si>
  <si>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</si>
  <si>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ACCESO SANYUYO - PALENCIA (INCLUYE ACCESO AL ENTRONQUE CON LA CA-9 NORTE) (PAVIMENTACION)</t>
  </si>
  <si>
    <t>MEJORAMIENTO CARRETERA RN-05 TRAMO: ALDEA MONTUFAR - ALDEA CONCUA - EL CHOL (PAVIMENTACION)</t>
  </si>
  <si>
    <t>MEJORAMIENTO CARRETERA RUTA NACIONAL 5, TRAMO:ALDEA EL PAJAL - CAMPUR (PAVIMENTACION)</t>
  </si>
  <si>
    <t>MEJORAMIENTO CARRETERA TRAMO: BARBERENA - EL MOLINO - SAN CRISTOBAL FRONTERA Y ACCESO EL MOLINO - VALLE NUEVO (REHABILITACION)</t>
  </si>
  <si>
    <t>MEJORAMIENTO CARRETERA TRAMO RUTA CA-02, ESCUINTLA - TAXISCO, ESCUINTLA - SIQUINALA (REHABILITACION)</t>
  </si>
  <si>
    <t>MEJORAMIENTO CARRETERA CA-1 ARENERA-IPALA Y ACCESOS A SANTA CATARINA MITA-HORCONES Y AGUA BLANCA (PAVIMENTACION)</t>
  </si>
  <si>
    <t>MEJORAMIENTO CARRETERA TRAMOS: AGUABLANCA - SAN MANUEL CHAPARRON - CASA DETABLAS; E IPALA - SAN LUIS JILOTEPEQUE - SAN PEDRO PINULA - JALAPA (PAVIMENTACION)</t>
  </si>
  <si>
    <t>MEJORAMIENTO CARRETERA RUTA NACIONAL 13 TRAMO: ALDEA BILOMA - ALDEA CABALLO BLANCO</t>
  </si>
  <si>
    <t>MEJORAMIENTO CARRETERA RUTA CA-10 TRAMO: QUEZALTEPEQUE - FRONTERA AGUA CALIENTE</t>
  </si>
  <si>
    <t>MEJORAMIENTO CARRETERA RN - 9N TRAMO: QUETZALTENANGO - OLINTEPEQUE</t>
  </si>
  <si>
    <t>MEJORAMIENTO CARRETERA TRAMO: ALDEA CHINCHILA - SAN LUIS, PETEN</t>
  </si>
  <si>
    <t>MEJORAMIENTO CARRETERA TRAMO: BIFURCACION CA-01 OCCIDENTE A LA
CABECERA MUNICIPAL DE NAHUALA.</t>
  </si>
  <si>
    <t>MEJORAMIENTO CARRETERA RUTA NACIONAL 10 A TRAMO: SAN MIGUEL DUEÑAS - SAN JOSE CALDERAS MUNICIPIO DE SAN MIGUEL DUEÑAS DEPARTAMENTO DE SACATEPEQUEZ</t>
  </si>
  <si>
    <t>MEJORAMIENTO CARRETERA RUTA CA-13, TRAMO: LA RUIDOSA - RÍO DULCE</t>
  </si>
  <si>
    <t>MEJORAMIENTO DE CARRETERAS PRIMARIAS</t>
  </si>
  <si>
    <t>MEJORAMIENTO CARRETERA RN 12 SUR, TRAMO: SAN MARCOS - GUATIVIL - EL QUETZAL - SINTANÁ</t>
  </si>
  <si>
    <t>MEJORAMIENTO DE PUENTES</t>
  </si>
  <si>
    <t>MEJORAMIENTO PUENTE VEHICULAR BELICE</t>
  </si>
  <si>
    <t>CONSTRUCCION CARRETERA RD QUI-21 TRAMO III: EL PARAISO - RIO COPON - ASENCION COPON - SAN JUAN CHACTELA, LONGITUD 25.39 KM</t>
  </si>
  <si>
    <t>CONSTRUCCION CARRETERA RD QUI-21 TRAMO IV: SAN JUAN CHACTELA - IXCAN, LONGITUD 45.6 KM.</t>
  </si>
  <si>
    <t>CONSTRUCCION CARRETERA RURAL TRAMO LOS PAJALES CHIVAQUITO CHITOMAX</t>
  </si>
  <si>
    <t>CONSTRUCCION CARRETERA TRAMO: RUTA SRO - 5, CA-2 ORIENTE TAXISCO - ALDEA LA AVELLANA</t>
  </si>
  <si>
    <t>CONSTRUCCION CARRETERA CAMINO RURAL, ALDEA AGUA BLANCA - ALDEA LA CAMPANA, USPANTAN, QUICHE</t>
  </si>
  <si>
    <t>CONSTRUCCION CARRETERA RD- ESC 27 TRAMO: FINCA IPALA RIO BRAVO - EL SEMILLERO TIQUISATE.</t>
  </si>
  <si>
    <t>CONSTRUCCION CARRETERA ALDEA CHIQUIRINES - ALDEA LA BLANCA SAN MARCOS</t>
  </si>
  <si>
    <t>CONSTRUCCION CARRETERA TRAMO: SANTA CRUZ BARILLAS - RÍO ESPÍRITU</t>
  </si>
  <si>
    <t>CONSTRUCCION CARRETERA SRO-15, TRAMO: ALDEA ESPITIA REAL-ALDEA ESTANZUELA, NUEVA SANTA ROSA, SANTA ROSA.</t>
  </si>
  <si>
    <t>REPOSICIÓN DE CARRETERAS SECUNDARIAS</t>
  </si>
  <si>
    <t>REPOSICION CARRETERA RDSM 13, TRAMO: RIO BLANCO ENTRONQUE EN EL KILOMETRO 268 DE LA RUTA NACIONAL 1 - SANTA IRENE (REHABILITACION)</t>
  </si>
  <si>
    <t>REPOSICION CARRETERA RD GUA-10 TRAMO: CA-1 OR. (KM 25+610) - SANTA ELENA BARILLAS, GUATEMALA</t>
  </si>
  <si>
    <t>REPOSICION CARRETERA TRAMO: ALDEA CHIQUIRINES - ALDEA LA BLANCA, SAN MARCOS</t>
  </si>
  <si>
    <t>REPOSICION CARRETERA CITO-180, TRAMO: CRUCE A ZUNIL (KM 213+000) - LAS ROSAS (KM 225+600), INTERSECCIÓN RN-1, QUETZALTENANGO</t>
  </si>
  <si>
    <t>REPOSICION CARRETERA RD CHM-5, TRAMO: PATZICIA (KM 65+200) - ACATENANGO (KM 82+773), CHIMALTENANGO.</t>
  </si>
  <si>
    <t>REPOSICION CARRETERA RD ESC-9 TRAMO: CA-2 OR.(KM 72+500) - GUANAGAZAPA (KM 81+100), ESCUINTLA</t>
  </si>
  <si>
    <t>MEJORAMIENTO DE CARRETERAS SECUNDARIAS</t>
  </si>
  <si>
    <t>MEJORAMIENTO CARRETERA RDHUE-6 TRAMO: ENTRONQUE CA-01 EN EL KILOMETRO 314 LA LIBERTAD (REHABILITACION)</t>
  </si>
  <si>
    <t>MEJORAMIENTO CARRETERA RDHUE-29, TRAMO: RDHUE-8 TOHON - SANTIAGO CHIMALTENANGO - ENTRONQUE CON LA CA-01 EN EL KM 292 (REHABILITACION)</t>
  </si>
  <si>
    <t>MEJORAMIENTO CARRETERA RDHUE-11, TRAMO: ENTRONQUE CA-01 EN EL KILOMETRO 274 - SANTA BARBARA (REHABILITACION)</t>
  </si>
  <si>
    <t>MEJORAMIENTO CARRETERA RD QUI-21 TRAMO I: CHICAMAN - EL SOCH - SECA, LONGITUD 33.66 KM</t>
  </si>
  <si>
    <t>MEJORAMIENTO CARRETERA RDAV 06, TRAMO: LANQUIN - CAHABON (PAVIMENTACION</t>
  </si>
  <si>
    <t>MEJORAMIENTO CARRETERA RD SCH - 14, TRAMO: ALDEA PANABAJ (RD SOL-04)- CHICACAO (PAVIMENTACION)</t>
  </si>
  <si>
    <t>CONSTRUCCION CARRETERA RD QUI-21 TRAMO II: SECA - LANCETILLO - SAQUIXPEC - EL PARAISO, LONGITUD 36.54 KM</t>
  </si>
  <si>
    <t>MEJORAMIENTO CARRETERA TRAMO: RANCHO DE TEJA - MOMOSTENANGO (PAVIMENTACIÓN)</t>
  </si>
  <si>
    <t>MEJORAMIENTO CARRETERA RD HUE 16 TRAMO SAN RAFAEL LA INDEPENDENCIA PET HUEHUETENANGO</t>
  </si>
  <si>
    <t>MEJORAMIENTO CARRETERA RD QUI 25, TRAMO: FTN (ALDEA SAN FRANCISCO) - INGENIEROS (FRONTERA)</t>
  </si>
  <si>
    <t>MEJORAMIENTO CARRETERA TRAMOS: RUTA CA-10 QUEZALTEPEQUE - PADRE MIGUEL - ESQUIPULAS - FRONTERA AGUA CALIENTE, RUTA CA-12 PADRE MIGUEL - FRONTERA ANGUIATU, DEPARTAMENTO DE CHIQUIMULA</t>
  </si>
  <si>
    <t xml:space="preserve">MEJORAMIENTO CARRETERA RD-QUI 21 TRAMO III: LA LIBERTAD - RIO COPON - ASENCION COPON - SAN JUAN CHACTELA.
</t>
  </si>
  <si>
    <t>MEJORAMIENTO CARRETERA RD SCH 7, TRAMO I: KM 169+018 CA-2 OCC.(CUYOTENANGO) - KM 196+000 (SAN JOSE LA MAQUINA), LONGITUD
APROXIMADA 27.0 KMS.</t>
  </si>
  <si>
    <t>MEJORAMIENTO CARRETERA RD SCH 7, TRAMO II: KM 196+000 (SAN JOSE LA MAQUINA) - KM 227+653 (EL TULATE), LONGITUD APROXIMADA 32.0 KMS.</t>
  </si>
  <si>
    <t>MEJORAMIENTO CARRETERA RD-QUI 5, TRAMO: ALDEA SANTA ROSA CHUJUYUB - SAN ANDRES SAJCABAJA</t>
  </si>
  <si>
    <t>MEJORAMIENTO CARRETERA RUTA DEPARTAMENTAL JUTIAPA 43TRAMO:
BIFURCACION CA-02 ORIENTE - ALDEA PEDRO DE ALVARADO - LA BARRONA</t>
  </si>
  <si>
    <t>MEJORAMIENTO CARRETERA RD QUICHE 4 TRAMO: SANTA CRUZ DEL QUICHE - PATZITE - CHIMENTE</t>
  </si>
  <si>
    <t xml:space="preserve">MEJORAMIENTO CARRETERA RUTA DEPARTAMENTAL SUCHITEPEQUEZ 8, TRAMO:ALDEA GUINEALES-SANTO TOMAS LA UNION </t>
  </si>
  <si>
    <t>MEJORAMIENTO CARRETERA RD GUA-50, TRAMO ALDEA LO DE MEJIA SAJCAVILLA - SAN RAIMUNDO</t>
  </si>
  <si>
    <t>MEJORAMIENTO CARRETERA TAJUMULCO - ALDEA TOCACHE (SAN PABLO) SAN MARCOS</t>
  </si>
  <si>
    <t>MEJORAMIENTO CARRETERA RD GUA - 12 TRAMO ALDEA CARRIZAL, SAN RAIMUNDO, ALDEA VUELTA GRANDE, CHUARRANCHO.</t>
  </si>
  <si>
    <t>MEJORAMIENTO CARRETERA TRAMO: ALDEA PANABAJ SANTIAGO ATITLÁN - ALDEA CHICAJAY SAN PEDRO LA LAGUNA</t>
  </si>
  <si>
    <t>MEJORAMIENTO  CARRETERA RUTA RD QUE-01 TRAMO: BIFURCACIÓN RN-01 - ALDEA LA VICTORIA, SAN JUAN OSTUNCALCO</t>
  </si>
  <si>
    <t>MEJORAMIENTO CARRETERA RD SOL 4, TRAMO TZANJUCUB - SANTA MARIA VISITACION - SANTA CLARA LA LAGUNA, SOLOLA.</t>
  </si>
  <si>
    <t>MEJORAMIENTO CARRETERA RD PET 12 DEL TRAMO: LAS CRUCES - PUESTO FRONTERIZO BETHEL, PETEN.</t>
  </si>
  <si>
    <t>MEJORAMIENTO CARRETERA TRAMO RD ESC 01 PALIN ESCUINTLA SANTA MARIA DE JESUS SACATEPEQUEZ</t>
  </si>
  <si>
    <t>MEJORAMIENTO CARRETERA RD CHM-4, TRAMO: TECPAN GUATEMALA - PATZUN</t>
  </si>
  <si>
    <t>CONSTRUCCION PUENTE VEHICULAR LAS LAJAS, RUTA NACIONAL 14.</t>
  </si>
  <si>
    <t>CONSTRUCCION PUENTE VEHICULAR SOBRE RIO LA PASIÓN, SAYAXCHE, PETEN</t>
  </si>
  <si>
    <t>CONSTRUCCION PUENTE VEHICULAR LAS VACAS</t>
  </si>
  <si>
    <t>CONSTRUCCION PASO A DESNIVEL DE LA RUTA CA-01 OCCIDENTE EST. 33+500 RETORNO A SAN BARTOLOME MILPAS ALTAS, SACATEPEQUEZ</t>
  </si>
  <si>
    <t>MEJORAMIENTO ESCUELA PRIMARIA OFICIAL
RURAL MIXTA, ALDEA CERRO CHATO, SANTA
MARIA IXHUATAN,SANTA ROSA. CÓDIGO
06-10-0443-43</t>
  </si>
  <si>
    <t>METRO CUADRADO</t>
  </si>
  <si>
    <t>MEJORAMIENTO ESCUELA PRIMARIA OFICIAL
RURAL MIXTA, ALDEA LA ESPERANZA, SANTA
MARIA IXHUATAN, SANTA ROSA, CÓDIGO
06-10-0311-43</t>
  </si>
  <si>
    <t>MEJORAMIENTO ESCUELA PRIMARIA OFICIAL
URBANA MIXTA, CANTÓN BUENA VISTA, SANTA
MARÍA IXHUATÁN, SANTA ROSA. CODIGO:
06-10-0301-43</t>
  </si>
  <si>
    <t>MEJORAMIENTO ESCUELA PRIMARIA OFICIAL
RURAL MIXTA, CASERÍO EL QUETZAL, ALDEA LA
FUENTE , JALAPA, JALAPA. UDI: 21-01-0199-43</t>
  </si>
  <si>
    <t>MEJORAMIENTO ESCUELA PRIMARIA OFICIAL
RURAL MIXTA, ALDEA SAN JOSE PINEDA, SANTA
MARÍA IXHUATAN, SANTA ROSA, CODIGO
06-10-0320-43</t>
  </si>
  <si>
    <t>MEJORAMIENTO ESCUELA PRIMARIA OFICIAL
URBANA MIXTA VICTOR MANUEL MONTERROSO
GRANADOS, BARRIO EL CALVARIO, CUILAPA,
SANTA ROSA. UDI: 06-01-1346-43</t>
  </si>
  <si>
    <t>MEJORAMIENTO ESCUELA PRIMARIA OFICIAL
RURAL MIXTA, CASERIO EL ARENAL, JALAPA,
JALAPA. UDI: 21-01-0071-43</t>
  </si>
  <si>
    <t>MEJORAMIENTO DE ESCUELAS PRIMARIAS</t>
  </si>
  <si>
    <t>REPOSICIÓN DE ESCUELAS PRIMARIAS</t>
  </si>
  <si>
    <t>REPOSICION ESCUELA PRIMARIA OFICIAL
RURAL MIXTA MARIA ALBERTINA GALVEZ SAN
ANTONIO SACATEPEQUEZ SAN MARCOS
CODIGO UDI 1203116943</t>
  </si>
  <si>
    <t>REPOSICION ESCUELA PRIMARIA OFICIAL
RURAL MIXTA CANTON TOHAMAN SIBINAL SAN MARCOS CODIGO UDI 1208040343</t>
  </si>
  <si>
    <t>REPOSICION ESCUELA PRIMARIA OFICIAL
RURAL MIXTA CASERIO BUENOS AIRES ALDEA
CHANA TAJUMULCO SAN MARCOS CODIGO UDI
1209127743</t>
  </si>
  <si>
    <t>REPOSICION ESCUELA PRIMARIA OFICIAL
RURAL MIXTA ALDEA NUEVA ZELANDIA EL
QUETZAL SAN MARCOS CODIGO UDI 1220084043</t>
  </si>
  <si>
    <t>REPOSICION ESCUELA PRIMARIA OFICIAL
RURAL MIXTA CANTON LA ESPERANZA ALDEA
RANCHO BOJON EL QUETZAL SAN MARCOS
CODIGO UDI 1220545243</t>
  </si>
  <si>
    <t>REPOSICION ESCUELA PRIMARIA OFICIAL
RURAL MIXTA ALDEA SAN FRANCISCO EL
QUETZAL SAN MARCOS CODIGO UDI 1220083543</t>
  </si>
  <si>
    <t>REPOSICION ESCUELA PRIMARIA OFICIAL
URBANA MIXTA MARIA ALBERTINA GALVEZ
GARCIA EL QUETZAL SAN MARCOS CODIGO UDI
1220083143</t>
  </si>
  <si>
    <t>REPOSICION ESCUELA PRIMARIA OFICIAL
URBANA MIXTA ALDEA LA UNIÒN, EL QUETZAL,
SAN MARCOS. CODIGO UDI: 12-20-0832-43</t>
  </si>
  <si>
    <t>REPOSICION ESCUELA PRIMARIA OFICIAL
URBANA MIXTA DR FRANCISCO ASTURIAS LA
REFORMA SAN MARCOS CODIGO UDI
1221085543</t>
  </si>
  <si>
    <t>REPOSICION ESCUELA PRIMARIA OFICIAL
RURAL MIXTA CANTON LAS GUARDIAS ALDEA
PAVOLAJ SAN JOSE OJETENAM SAN MARCOS
CODIGO UDI 1224004143</t>
  </si>
  <si>
    <t>REPOSICION ESCUELA PRIMARIA OFICIAL
RURAL MIXTA ALDEA LA ESTANCIA SIPACAPA
SAN MARCOS CODIGO UDI 1226099243</t>
  </si>
  <si>
    <t>REPOSICION ESCUELA PRIMARIA OFICIAL
RURAL MIXTA ALDEA QUEQUESIGUAN
SIPACAPA SAN MARCOS CODIGO UDI
1226099343</t>
  </si>
  <si>
    <t>REPOSICION ESCUELA PRIMARIA OFICIAL
RURAL MIXTA ALDEA LAS MINAS SIPACAPA SAN
MARCOS CODIGO UDI 1226098243</t>
  </si>
  <si>
    <t>REPOSICION ESCUELA PRIMARIA OFICIAL
RURAL MIXTA 19 DE JULIO, ALDEA RIO HONDO,
SAN LORENZO, SAN MARCOS. CODIGO UDI:
131702</t>
  </si>
  <si>
    <t>REPOSICION ESCUELA PRIMARIA OFICIAL
RURAL MIXTA CASERIO TOJCHEC ALDEA
PALAJACHUJ SAN SEBASTIAN</t>
  </si>
  <si>
    <t>REPOSICION ESCUELA PRIMARIA OFICIAL
RURAL MIXTA, CANTÓN CHEOSH ALDEA AGUA
CALIENTE , TECTITAN, HUEHUETENANGO.
CÓDIGO UDI: 13-21-1479-43</t>
  </si>
  <si>
    <t>REPOSICION ESCUELA PRIMARIA OFICIAL
URBANA MIXTA, CANTÓN TUISBOCHE ALDEA
CHISTE, TECTITAN, HUEHUETENANGO. CÓDIGO
UDI: 13-21-1481-43</t>
  </si>
  <si>
    <t>REPOSICION ESCUELA PRIMARIA OFICIAL
RURAL MIXTA, BARRIO NARANJALES, TECTITAN,
HUEHUETENANGO. CÓDIGO UDI: 13-21-0019-43</t>
  </si>
  <si>
    <t>REPOSICION ESCUELA PRIMARIA OFICIAL
RURAL MIXTA, ALDEA CHORJALE SECTOR LOS
LOPEZ, CABRICAN, QUETZALTENANGO. CÓDIGO
UDI: 09-06-0260-43</t>
  </si>
  <si>
    <t>REPOSICION ESCUELA PRIMARIA OFICIAL
RURAL MIXTA, ALDEA LA RANCHERÍA,
CABRICAN, QUETZALTENANGO. CÓDIGO UDI:
09-06-0275-43</t>
  </si>
  <si>
    <t>REPOSICION ESCUELA PRIMARIA OFICIAL
RURAL MIXTA, CANTON XETALBIJOJ, CAJOLÁ,
QUETZALTENANGO. CÓDIGO UDI: 09-07-0284-43</t>
  </si>
  <si>
    <t>REPOSICION ESCUELA PRIMARIA OFICIAL
RURAL MIXTA CANTON TUILCANABAJ
CONCEPCION CHIQUIRICHAPA
QUETZALTENANGO CODIGO UDI 0911034943</t>
  </si>
  <si>
    <t>REPOSICION ESCUELA PRIMARIA OFICIAL
RURAL MIXTA CASERIO LA LOMA ALDEA VIXBEN
HUITAN QUETZALTENANGO CÒDIGO UDI
0915042443</t>
  </si>
  <si>
    <t>REPOSICION ESCUELA PRIMARIA OFICIAL
RURAL MIXTA CASERIO TOJWABIL ALDEA EL
CARMEN PALESTINA DE LOS ALTOS
QUETZALTENANGO CODIGO UDI 0924001643</t>
  </si>
  <si>
    <t>REPOSICION ESCUELA PRIMARIA OFICIAL
RURAL MIXTA, ALDEA LA VEGA, ZACUALPA,
QUICHE. CÓDIGO UDI: 14-04-0129-43</t>
  </si>
  <si>
    <t>REPOSICION ESCUELA PRIMARIA OFICIAL
RURAL MIXTA, PARAJE XEALAS ALDEA
TZANJON, MOMOSTENANGO, TOTONICAPAN.
CÓDIGO UDI: 08-05-1691-43</t>
  </si>
  <si>
    <t>REPOSICION ESCUELA PRIMARIA OFICIAL
RURAL MIXTA, PARAJE PATUNEY ALDEA
TZANJON, MOMOSTENANGO, TOTONICAPAN.
CÓDIGO UDI: 08-05-0271-43</t>
  </si>
  <si>
    <t>REPOSICION ESCUELA PRIMARIA OFICIAL
RURAL MIXTA, PARAJE TZANXACABAL, ALDEA
CHUICACA, SANTA MARIA CHIQUIMULA,
TOTONICAPAN. CODIGO UDI: 08-06-0014-43</t>
  </si>
  <si>
    <t>REPOSICION ESCUELA PRIMARIA OFICIAL
RURAL MIXTA JOSE CRUZ PACHECO TAHAY
CANTON CHUICRUZ TOTONICAPAN
TOTONICAPAN CODIGO UDI 0801006743</t>
  </si>
  <si>
    <t>REPOSICION ESCUELA PRIMARIA FICIAL RURAL
MIXTA, CASERIO BUENA VISTA ALDEA LOS
CORRALES , CABRICAN, QUETZALTENANGO.
CÓDIGO UDI: 09-06-0846-43</t>
  </si>
  <si>
    <t>REPOSICION ESCUELA PRIMARIA OFICIAL
RURAL MIXTA CASERIO TUAJLAJ ALDEA EL
CHORJALE CABRICAN QUETZALTENANGO
CODIGO UDI 0906027343</t>
  </si>
  <si>
    <t>REPOSICION ESCUELA PRIMARIA OFICIAL
RURAL MIXTA, CASERIO BUENA VISTA LA VEGA,
CABRICAN, QUETZALTENANGO. CÓDIGO UDI:
09-06-0016-43</t>
  </si>
  <si>
    <t>REPOSICION ESCUELA PRIMARIA OFICIAL
RURAL MIXTA, EL CEBOLLIN, CABRICAN,
QUETZALTENANGO. CÓDIGO UDI: 09-06-0011-43</t>
  </si>
  <si>
    <t>REPOSICION ESCUELA PRIMARIA OFICIAL
RURAL MIXTA, CASERIO LAS MANZANAS,
CABRICAN, QUETZALTENANGO. CÓDIGO UDI:
09-06-0276-43</t>
  </si>
  <si>
    <t>REPOSICION ESCUELA PRIMARIA OFICIAL
RURAL MIXTA, CASERIO BUENA VISTA, ALDEA
EL MAZANILLO, CHIANTLA, HUEHUETENANGO.
CÓDIGO UDI: 13-02-0121-43</t>
  </si>
  <si>
    <t>REPOSICION ESCUELA PRIMARIA OFICIAL
RURAL MIXTA, ALDEA JOVI, CUILCO,
HUEHUETENANGO. CÓDIGO UDI: 13-04-0234-43</t>
  </si>
  <si>
    <t>REPOSICION ESCUELA PRIMARIA OFICIAL
RURAL MIXTA MIGUEL ANGEL GORDILLO
GUILLEN CANTON CENTRAL SAN ANTONIO
HUISTA HUEHUETENANGO CODIGO
UDI1324106343</t>
  </si>
  <si>
    <t>REPOSICION ESCUELA PRIMARIA OFICIAL
RURAL MIXTA CANTON PALANQUIX TAMBRIZAB
NAHUALA SOLOLA CODIGO UDI 0705014243</t>
  </si>
  <si>
    <t>REPOSICION ESCUELA PRIMARIA OFICIAL
RURAL MIXTA ALDEA PACOXOM NAHUALA
SOLOLA CODIGO UDI 0705016143</t>
  </si>
  <si>
    <t>REPOSICION ESCUELA PRIMARIA OFICIAL
RURAL MIXTA CASERIO PACHIPAC NAHUALA
SOLOLA CODIGO UDI 0705014643</t>
  </si>
  <si>
    <t>REPOSICION ESCUELA PRIMARIA OFICIAL
URBANA MIXTA MARIANO GALVEZ SAN LUCAS
TOLIMAN SOLOLA CODIGOI UDI 0713257743</t>
  </si>
  <si>
    <t>REPOSICION ESCUELA PRIMARIA OFICIAL
RURAL MIXTA ALDEA CHIRIJOX SANTA
CATARIAN IXTAHUACAN SOLOLA CODIGO UDI
0706022043</t>
  </si>
  <si>
    <t>REPOSICION ESCUELA PRIMARIA OFICIAL
URBANA MIXTA 3A CALLE 681 ZONA 1 SAN
FRANCISCO EL ALTO TOTONICAPAN CODIGO
UDI 0803014643</t>
  </si>
  <si>
    <t>REPOSICION ESCUELA PRIMARIA OFICIAL
URBANA MIXTA CLEMENTE MARROQUIN ROJAS
SAN PABLO SAN MARCOS CODIGO UDI
1219104043</t>
  </si>
  <si>
    <t>REPOSICION ESCUELA PRIMARIA OFICIAL
RURAL MIXTA CANTON SAN MIGUEL ALDEA
RANCHO BOJON EL QUETZAL SAN MARCOS
CODIGO UDI 1220002343</t>
  </si>
  <si>
    <t>REPOSICION ESCUELA PRIMARIA OFICIAL
URBANA MIXTA MARIO MENDEZ MONTENEGRO
CABECERA MUNICIPAL TECTITAN
HUEHUETENANGO CODIGO UDI 1321098343</t>
  </si>
  <si>
    <t>REPOSICION ESCUELA PRIMARIA OFICIAL
RURAL MIXTA PARAJE PLAN SACTZAL ALDEA
SOCHEL CONCEPCION TUTUAPA SAN MARCOS
CODIGO UDI 1206004143</t>
  </si>
  <si>
    <t>REPOSICION ESCUELA PRIMARIA OFICIAL
RURAL MIXTA ALDEA LAS CUEVAS DEL
PLATANILLO SIBINAL SAN MARCOS CODIGO UDI
1208040143</t>
  </si>
  <si>
    <t>REPOSICION ESCUELA PRIMARIA OFICIAL
RURAL MIXTA CASERIO NIMACHE SIPACAPA
SAN MARCOS CODIGO UDI 1226001543</t>
  </si>
  <si>
    <t>REPOSICION ESCUELA PRIMARIA OFICIAL
RURAL MIXTA ALDEA LOS DURAZNALES
CONCEPCION CHIQUIRICHAPA
QUETZALTENANGO CODIGO UDI 0911273443</t>
  </si>
  <si>
    <t>CONSTRUCCIÓN DE ESTABLECIMIENTOS DE EDUCACIÓN BÁSICA</t>
  </si>
  <si>
    <t>CONSTRUCCION INSTITUTO BASICO NACIONAL
BARRIO NORTE, SAN ANDRES, PETEN</t>
  </si>
  <si>
    <t>CONSTRUCCION INSTITUTO BASICO NACIONAL
Y DIVERSIFICADA, SECTOR EL MOLINO, BARRIO
SAN FRANCISCO, CUNEN, QUICHE. CODIGO UDI:
14-10-0038-45 Y 14-10-0059-46</t>
  </si>
  <si>
    <t>CONSTRUCCION INSTITUTO BASICO NACIONAL
JM, 5 AVENIDA ZONA 1, AGUACATAN,
HUEHUETENANGO</t>
  </si>
  <si>
    <t>REPOSICIÓN DE ESCUELAS DE PRE-PRIMARIA</t>
  </si>
  <si>
    <t>REPOSICION ESCUELA PREPRIMARIA OFICIAL
DE PARVULOS ANEXA A ESCUELA OFICIAL
RURAL MIXTA CANTON MORALES EL TUMBADOR
SAN MARCOS CODIGO UDI 1213336542</t>
  </si>
  <si>
    <t>REPOSICION ESCUELA PREPRIMARIA OFICIAL
RURAL MIXTA CASERIO NIMACHE ALDEA
PUEBLO VIEJO SIPACAPA SAN MARCOS
CODIGO UDI1226002942</t>
  </si>
  <si>
    <t>REPOSICIÓN DE ESCUELAS DE PRIMARIA</t>
  </si>
  <si>
    <t>REPOSICION ESCUELA PRIMARIA OFICIAL
RURAL MIXTA CANTON TOJCHINA SAN ANTONIO
SACATEPEQUEZ SAN MARCOS CODIGO UDI
1203013543</t>
  </si>
  <si>
    <t>REPOSICION ESCUELA PRIMARIA OFICIAL
RURAL MIXTA CASERIO LA UNION
COMITANCILLO SAN MARCOS CODIGO UDI
1204390043</t>
  </si>
  <si>
    <t>REPOSICION ESCUELA PRIMARIA OFICIAL
RURAL MIXTA CASERIO CHAMAQUE EL
TUMBADOR SAN MARCOS CODIGO UDI
1213058543</t>
  </si>
  <si>
    <t>REPOSICION ESCUELA PRIMARIA OFICIAL
RURAL MIXTA CASERIO SAN FRANCISCO
SECTOR SUR ALDEA RANCHO BOJON , EL
QUETZAL SAN MARCOS. CODIGO UDI:
12-20-0841-43</t>
  </si>
  <si>
    <t>REPOSICION ESCUELA PRIMARIA OFICIAL
RURAL MIXTA CASERIO RECUERDO ASTURIAS,
LA REFORMA, SAN MARCOS CODIGO UDI:
12-21-0861-43</t>
  </si>
  <si>
    <t>REPOSICION ESCUELA PRIMARIA OFICIAL
RURAL MIXTA ALDEA CHOAPEQUEZ IXCHIGUAN
SAN MARCOS CODIGO UDI 1223093443</t>
  </si>
  <si>
    <t>REPOSICION ESCUELA PRIMARIA OFICIAL
RURAL MIXTA ALDEA SAN RAFAEL GUATIVIL,
SAN CRISTOBAL CUCHO, SAN MARCOS.
CÓDIGO UDI: 12-25-0970-43</t>
  </si>
  <si>
    <t>REPOSICION ESCUELA PRIMARIA OFICIAL
RURAL MIXTA, ALDEA SAN VICENTE PACAYA,
COATEPEQUE, QUETZALTENANGO. CODIGO
UDI: 09-20-0610-43</t>
  </si>
  <si>
    <t>REPOSICION ESCUELA PRIMARIA OFICIAL
RURAL MIXTA BARRIO SAN MIGUEL COLOMBA
COSTA CUCA QUETZALTENANGO CODIGO UDI
0917002243</t>
  </si>
  <si>
    <t>REPOSICION ESCUELA PRIMARIA OFICIAL
RURAL MIXTA ALDEA EL PENSAMIENTO
COLOMBA COSTA CUCA QUETZALTENANGO
CODIGO UDI 0917361743</t>
  </si>
  <si>
    <t>REPOSICION ESCUELA PRIMARIA OFICIAL
URBANA MIXTA REGIONAL ROCAEL CASTILLO
MALDONADO, FLORES COSTA CUCA,
QUETZALTENANGO. CÓDIGO UDI: 09-22-0698-43</t>
  </si>
  <si>
    <t>REPOSICION ESCUELA PRIMARIA OFICIAL
RURAL MIXTA ALDEA BARRIOS, FLORES COSTA
CUCA, QUETZALTENANGO. CÓDIGO
UDI:09-22-0700-43</t>
  </si>
  <si>
    <t>REPOSICION ESCUELA PRIMARIA OFICIAL
RURAL MIXTA ALDEA LOS PAZ, FLORES COSTA
CUCA, QUETZALTENANGO. CÒDIGO UDI:
09-22-0707-43</t>
  </si>
  <si>
    <t>REPOSICION ESCUELA PRIMARIA OFICIAL
RURAL MIXTA ALDEA SEQUIVILLA, FLORES
COSTA CUCA, QUETZALTENANGO. CÒDIGO UDI:
09-22-0699-43</t>
  </si>
  <si>
    <t>REPOSICION ESCUELA PRIMARIA OFICIAL
RURAL MIXTA CASERÍO BENDICIÓN DE DIOS,
FLORES COSTA CUCA, QUETZALTENANGO.
CÒDIGO UDI: 09-22-4112-43</t>
  </si>
  <si>
    <t>REPOSICION ESCUELA PRIMARIA OFICIAL
RURAL MIXTA CASERIO GUADALUPE, GENOVA,
QUETZALTENANGO. CODIGO UDI: 09-21-0673-43</t>
  </si>
  <si>
    <t>REPOSICION ESCUELA PRIMARIA OFICIAL
RURAL MIXTA CASERIO LOS ALONZO NUEVA
LINDA PALESTINA DE LOS ALTOS
QUETZALTENANGO CÒDIGO UDI 0924091443</t>
  </si>
  <si>
    <t>REPOSICION ESCUELA PRIMARIA OFICIAL RURAL MIXTA, ALDEA TONINCHUM, TAJUMULCO, SAN MARCOS. CODIGO UDI: 12-09-0451-43</t>
  </si>
  <si>
    <t>REPOSICION ESCUELA PRIMARIA OFICIAL
RURAL MIXTA SECTOR EL MANANTIAL ALDEA LA
VICTORIA SAN JUAN OSTUNCALCO
QUETZALTENANGO CODIGO UDI 0909005443</t>
  </si>
  <si>
    <t>REPOSICION ESCUELA PRIMARIA OFICIAL
RURAL MIXTA ALDEA SANTA ANITA SAN MARTIN
SACATEPEQUEZ QUETZALTENANGO CODIGO
UDI 0912035743</t>
  </si>
  <si>
    <t>REPOSICION ESCUELA PRIMARIA OFICIAL
RURAL MIXTA ALDEA LA CUMBRE CASERIO
TUIPIC SAN MARTIN SACATEPEQUEZ
QUETZALTENANGO CODIGO UDI 0912001343</t>
  </si>
  <si>
    <t>REPOSICION ESCUELA PRIMARIA OFICIAL
URBANA MIXTA FRAY BARTOLOME DE LAS
CASAS CANTON EL
CALVARIOZUNILQUETZALTENANGO CODIGO
UDI 0916043043</t>
  </si>
  <si>
    <t>REPOSICION ESCUELA PRIMARIA OFICIAL
RURAL MIXTA CASERIO LA VEGAALDEA SAN
ISIDRO COMITANCILLO SAN MARCOS CODIGO
UDI 1204002443</t>
  </si>
  <si>
    <t>REPOSICION ESCUELA PRIMARIA OFICIAL
URBANA MIXTA ANGELINA YDIGORAS FUENTES
CALLE PRINCIPAL DIAGONAL 449 Z2 COLOMBA
COSTA CUCA QUETZALTENANGO CODIGO UDI
0917237743</t>
  </si>
  <si>
    <t>REPOSICION ESCUELA PRIMARIA OFICIAL
URBANA DE VARONES NO2 MARIANO GALVEZ
7A AVE Y 8A CALLE ZONA 1 MAZATENANGO
SUCHITEPEQUEZ CODIGO UDI 1001004543</t>
  </si>
  <si>
    <t>REPOSICION ESCUELA PRIMARIA OFICIAL
RURAL MIXTA NO. 1 CANTÓN XIPRIÁN, SANTA
CLARA LA LAGUNA, SOLOLÁ. CODIGO UDI:
07-07-0243-43</t>
  </si>
  <si>
    <t>REPOSICION ESCUELA PRIMARIA OFICIAL
RURAL MIXTA, SECTOR PABEYA Y CHICHIYAL,
SANTA CLARA LA LAGUNA, SOLOLA. CODIGO
UDI: 07-07-0008-43</t>
  </si>
  <si>
    <t>REPOSICION ESCUELA PRIMARIA OFICIAL
URBANA MIXTA NO. 1, 1A. AV. 1-77 ZONA 1,
SANTA CLARA LA LAGUNA, SOLOLA. CODIGO
UDI: 07-07-0242-43</t>
  </si>
  <si>
    <t>REPOSICION ESCUELA PRIMARIA OFICIAL
RURAL MIXTA ALDEA RANCHO BOJON, EL
QUETZAL, SAN MARCOS. CÓDIGO UDI:
12-20-0834-43</t>
  </si>
  <si>
    <t>REPOSICION ESCUELA PRIMARIA OFICIAL
RURAL MIXTA, SAN JUAN DEL RÍO, VILLA
HERMOSA, FLORES COSTA CUCA,
QUETZALTENANGO. CODIGO UDI: 09-22-0008-43</t>
  </si>
  <si>
    <t>REPOSICION ESCUELA PRIMARIA OFICIAL
RURAL MIXTA COLOMBA COSTA CUCA
QUETZALTENANGO CODIGO UDI 0917044943</t>
  </si>
  <si>
    <t>REPOSICION ESCUELA PRIMARIA OFICIAL
RURAL MIXTA, CANTÒN SANTA RITA, FLORES
COSTA CUCA, QUETZALTENANGO. CÒDIGO UDI:
09-22-0006-43</t>
  </si>
  <si>
    <t>REPOSICIÓN D EESTABLECIMIENTO DE EDUCACIÓN BÁSICA</t>
  </si>
  <si>
    <t>REPOSICION INSTITUTO BASICO NACIONAL
EXPERIMENTAL CON ORIENTACION
OCUPACIONAL PROFESORA MARIA CRISTINA
BARRIOS, CALZADA 25 DE ABRIL ZONA 5, SAN
MARCOS, SAN MARCOS. CODIGO UDI:
12-01-0043-45</t>
  </si>
  <si>
    <t>REPOSICION INSTITUTO BASICO DE
TELESECUNDARIA ALDEA LAS LAGUNAS, SAN
MARCOS, SAN MARCOS. CODIGO UDI:
12-01-3918-45</t>
  </si>
  <si>
    <t>REPOSICION INSTITUTO BASICO POR
COOPERATIVA BARRIO SAN MARCOS
CONCEPCION CHIQUIRICHAPA
QUETZALTENANGO CODIGO UDI 0911081545</t>
  </si>
  <si>
    <t>REPOSICIÓN DE ESTABLECIMIENTOS DE EDUCACIÓN DIVERSIFICADA</t>
  </si>
  <si>
    <t>REPOSICION INSTITUTO DIVERSIFICADO POR EL
SISTEMA DE COOPERATIVA LICEO
FRATERNIDAD, COMITANCILLO, SAN MARCOS.
CÓDIGO UDI: 12-04-4715-46</t>
  </si>
  <si>
    <t>REPOSICION INSTITUTO DIVERSIFICADO
ESCUELA NACIONAL DE CIENCIAS
COMERCIALES, 13 CALLE Y 5A AVENIDA
ESQUINA, ZONA 1, SOLOLA, SOLOLA. CODIGO
UDI: 07-01-0499-46</t>
  </si>
  <si>
    <t>AMPLIACIÓN DE ESCUELAS DE PRIMARIA</t>
  </si>
  <si>
    <t>AMPLIACION ESCUELA PRIMARIA OFICIAL
URBANA MIXTA COLONIA JERUSALEN, ZONA 8,</t>
  </si>
  <si>
    <t>AMPLIACION ESCUELA PRIMARIA OFICIAL RURAL MIXTA, ALDEA LA UNIÓN, MALACATÁN, SAN MARCOS. CÓDIGO UDI: 12-15-0684-43</t>
  </si>
  <si>
    <t>AMPLIACION ESCUELA PRIMARIA OFICIAL
RURAL MIXTA, ALDEA TZUCUBAL, NAHUALA,
SOLOLA. CODIGO UDI: 07-05-0160-43</t>
  </si>
  <si>
    <t>AMPLIACION ESCUELA PRIMARIA OFICIAL
RURAL MIXTA, CASERIO QUEXLEMUJ,
COMITANCILLO, SAN MARCOS. CODIGO UDI:
12-04-0202-43</t>
  </si>
  <si>
    <t>AMPLIACION ESCUELA PRIMARIA OFICIAL
RURAL MIXTA, ALDEA XEPAC, TECPAN
GUATEMALA, CHIMALTENANGO. CODIGO UDI:
04-06-0322-43</t>
  </si>
  <si>
    <t>CONSTRUCCION ESCUELA PRIMARIA OFICIAL
RURAL MIXTA, CASERIO SAN ANTONIO, ALDEA
PAVILTZAJ, CUILCO, HUEHUETENANGO.
CODIGO UDI: 13-04-0034-43</t>
  </si>
  <si>
    <t>CONSTRUCCIÓN DE ESTABLECIMIENTOS DE EDUCACIÓN DIVERSIFICADA</t>
  </si>
  <si>
    <t>CONSTRUCCION INSTITUTO DIVERSIFICADO E
INSTITUTO BASICO, CABECERA MUNICIPAL, SAN
ANTONIO SACATEPEQUEZ, SAN MARCOS</t>
  </si>
  <si>
    <t>AMPLIACION CENTRO DE SALUD DE VILLA
NUEVA SEGUNDO NIVEL VILLA NUEVA
GUATEMALA</t>
  </si>
  <si>
    <t>AMPLIACIÓN DE EDIFICOS DE SALUD</t>
  </si>
  <si>
    <t>CONSTRUCCIÓN DE EDIFICOS DE SALUD</t>
  </si>
  <si>
    <t>CONSTRUCCION CENTRO DE SALUD SEPUR
ZARCO EL ESTOR IZABAL</t>
  </si>
  <si>
    <t>AMPLIACIÓN DE ESTABLECIMIENTOS DE EDUCACIÓN DIVERSIFICADA</t>
  </si>
  <si>
    <t xml:space="preserve"> AMPLIACION INSTITUTO DIVERSIFICADO NACIONAL, ALDEA LAS BRISAS PETACALAPA, MALACATÁN, SAN MARCOS. CÓDIGO UDI: 12-15-0045-45</t>
  </si>
  <si>
    <t>ABRIL</t>
  </si>
  <si>
    <t>EJECICIÓN FÍSICA</t>
  </si>
  <si>
    <t>REPOSICION CARRETERA CA-12, TRAMO: KM 212+200 - FRONTERA LA ERMITA (KM 227+404), CHIQUIMULA</t>
  </si>
  <si>
    <t>REPOSICION CARRETERA RN-13, TRAMO: EL TUMBADOR - BIFURCACION RN-1 (EL RODEO), SAN MARCOS</t>
  </si>
  <si>
    <t>REPOSICION CARRETERA RUTA CA-10 TRAMO: QUEZALTEPEQUE - FRONTERA AGUA CALIENTE, CHIQUIMULA</t>
  </si>
  <si>
    <t>REPOSICION CARRETERA RN-1, TRAMO: PATZUN, CHIMALTENANGO - GODINEZ, SOLOLA</t>
  </si>
  <si>
    <t>CONSTRUCCIÓN DE CARRETERAS SECUNDARIAS</t>
  </si>
  <si>
    <t>REPOSICION CARRETERA RD-SRO-15, TRAMO: CA-1 OR. (KM 76) - SANTA MARIA IXHUATAN, SANTA ROSA</t>
  </si>
  <si>
    <t>5..0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</si>
  <si>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</si>
  <si>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</si>
  <si>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</si>
  <si>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</si>
  <si>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</si>
  <si>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MEJORAMIENTO DE CAMINOS RURALES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</si>
  <si>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</si>
  <si>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</si>
  <si>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</si>
  <si>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</si>
  <si>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TOTAL</t>
  </si>
  <si>
    <t>REPOSICION CARRETERA RD GUA-01, TRAMO: 11 CALLE AV. HINCAPIE - INTERSECCION 1A CALLE BOCA DEL MONTE, GUATEMALA</t>
  </si>
  <si>
    <t xml:space="preserve"> MEJORAMIENTO CARRETERA CR-HUE 55, TRAMO: CHEPITO - OAXAQUEÑO, LONGITUD 28 KM (PAVIMENTACION)</t>
  </si>
  <si>
    <t>MINISTERIO DE COMUNICACIONES, INFRAESTRUCTURA Y VIVIENDA</t>
  </si>
  <si>
    <t>UNIDAD SECTORIAL DE PLANIFICACIÓN</t>
  </si>
  <si>
    <t>DIRECCIÓN GENERAL DE CAMINOS</t>
  </si>
  <si>
    <t>INVERSIÓN 2018</t>
  </si>
  <si>
    <t>UINIDAD DE CONTRUCCION DE EDIFICIOS DEL ESTADO -UCEE-</t>
  </si>
  <si>
    <t>MAYO</t>
  </si>
  <si>
    <t>REPOSICION CARRETERA RD-SCH-14, TRAMO: CA-2 OCC. (KM 136) - CHICACAO, SUCHITEPEQUEZ</t>
  </si>
  <si>
    <t>CONSTRUCCION CAMINO RURAL TRAMO: LOS PAJALES - CHIBAQUITO - CHITOMAX, LONGITUD APROXIMADA DE 17.5 KILÓMETROS, MUNICIPIO DE CUBULCO, DEPARTAMENTO
DE BAJA VERAPAZ.</t>
  </si>
  <si>
    <t>REPOSICION ESCUELA PREPRIMARIA OFICIAL DE PARVULOS, ESQUIPULAS PALO GORDO, SAN MARCOS. CODIGO UDI: 12-27-1117-42</t>
  </si>
  <si>
    <t>REPOSICION ESCUELA PRIMARIA OFICIAL RURAL MIXTA CASERÍO TIERRA BLANCA, ALDEA TANIL, ESQUIPULAS PALO GORDO, SAN MARCOS. CÓDIGO UDI: 12-27-0008-43</t>
  </si>
  <si>
    <t>REPOSICION ESCUELA PRIMARIA OFICIAL URBANA MIXTA PEDRO MOLINA, CANTON BETHANIA, ESQUIPULAS PALO GORDO, SAN MARCOS. CODIGO UDI: 12-27-0999-43</t>
  </si>
  <si>
    <t>REPOSICION ESCUELA PRIMARIA OFICIAL RURAL MIXTA ALDEA EL CARRIZAL, ESQUIPULAS PALO GORDO, SAN MARCOS CODIGO UDI: 12-27-1002-43</t>
  </si>
  <si>
    <t>REPOSICION ESCUELA PRIMARIA OFICIAL RURAL MIXTA, ALDEA CHIMUSINIQUE, HUEHUETENANGO, HUEHUETENANGO. CODIGO UDI: 13-01-0040-43</t>
  </si>
  <si>
    <t>REPOSICION ESCUELA PRIMARIA OFICIAL RURAL MIXTA, ALDEA XEUL, ALMOLONGA, QUETZALTENANGO. CÓDIGO UDI: 09-13-0005-43</t>
  </si>
  <si>
    <t>REPOSICION ESCUELA PRIMARIA OFICIAL RURAL MIXTA, BARRIO SAN MARCOS, CONCEPCIÓN CHIQUIRICHAPA, QUETZALTENANGO. CÓDIGO UDI: 09-11-2757-43</t>
  </si>
  <si>
    <t>REPOSICION ESCUELA PRIMARIA OFICIAL RURAL MIXTA SECTOR PIMUT CENTRO, CANTON LA CUMBRE, OLINTEPEQUE, QUETZALTENANGO. CÓDIGO UDI: 09-03-0009-43</t>
  </si>
  <si>
    <t>REPOSICION ESCUELA PRIMARIA OFICIAL RURAL MIXTA CASERIO LOS MIRANDA, ALDEA EL CARMEN, PALESTINA DE LOS ALTOS, QUETZALTENANGO. CODIGO UDI: 09-24-0023-43</t>
  </si>
  <si>
    <t>REPOSICION ESCUELA PRIMARIA OFICIAL RURAL MIXTA CASERIO EL SOCORRO, PALESTINA DE LOS ALTOS, QUETZALTENANGO. CÒDIGO UDI: 09-24-0733-43</t>
  </si>
  <si>
    <t>REPOSICION ESCUELA PRIMARIA OFICIAL RURAL MIXTA ALDEA LA VICTORIA, SAN JUAN OSTUNCALCO, QUETZALTENANGO. CÓDIGO UDI: 09-09-0313-43</t>
  </si>
  <si>
    <t>REPOSICION ESCUELA PRIMARIA OFICIAL RURAL MIXTA HERLINDA CALDERON DE AVELAR, CANTON VAQUILITO, RETALHULEU, RETALHULEU. CÓDIGO UDI: 11-01-0045-43</t>
  </si>
  <si>
    <t>REPOSICION ESCUELA PRIMARIA OFICIAL RURAL MIXTA, PARAJE AGUA TIBIA, SAN PEDRO SACATEPEQUEZ, SAN MARCOS. CODIGO UDI: 12-02-0031-43</t>
  </si>
  <si>
    <t>REPOSICION ESCUELA PRIMARIA OFICIAL RURAL MIXTA, SECTOR CENTRO ESTANCIA DE LA CRUZ, ZUNIL, QUETZALTENANGO. CÒDIGO UDI: 09-16-0435-43</t>
  </si>
  <si>
    <t>REPOSICION ESCUELA PRIMARIA OFICIAL URBANA PARA VARONES, FRANCISCO MUÑOZ , 1RA. CALLE 12-25 ZONA 3, QUETZALTENANGO, QUETZALTENANGO. CÓDIGO UDI: 09-
01-0052-4</t>
  </si>
  <si>
    <t>REPOSICION ESCUELA PRIMARIA OFICIAL RURAL MIXTA, ALDEA SUCULIQUE, HUEHUETENANGO, HUEHUETENANGO. CÓDIGO UDI: 13-01-0018-43</t>
  </si>
  <si>
    <t>REPOSICION ESCUELA PRIMARIA OFICIAL RURAL MIXTA TECUN UMAN, ALDEA XEJUYUP, NAHUALA, SOLOLA. CÓDIGO UDI.07-05-0136-43</t>
  </si>
  <si>
    <t>REPOSICION ESCUELA PRIMARIA OFICIAL RURAL MIXTA, CASERIO CHUISAJCAP, ALDEA TZUCUBAL, NAHUALA, SOLOLA. CÓDIGO UDI. 07-05-0145-43</t>
  </si>
  <si>
    <t>REPOSICION ESCUELA PRIMARIA OFICIAL RURAL MIXTA, ALDEA TZUCUBAL, SANTA CATARINA IXTAHUACAN, SOLOLA. CODIGO UDI: 07-06-0214-43</t>
  </si>
  <si>
    <t>REPOSICION ESCUELA PRIMARIA OFICIAL RURAL MIXTA REPUBLICA DE ESTADOS UNIDOS DEL NORTE, ALDEA SAN FRANCISCO, EL RODEO, SAN MARCOS. CODIGO UDI: 12-14-
0637-43</t>
  </si>
  <si>
    <t>REPOSICION ESCUELA PRIMARIA OFICIAL RURAL MIXTA, ALDEA TUIPOX CONCEPCIÓN CHIQUIRICHAPA, QUETZALTENANGO. CÓDIGO UDI: 09-11-0352-43</t>
  </si>
  <si>
    <t>REPOSICION ESCUELA PRIMARIA OFICIAL RURAL MIXTA CANTON EL MILAGRO SERCHIL SAN MARCOS SAN MARCOS CODIGO UDI 12 01 0070 43</t>
  </si>
  <si>
    <t xml:space="preserve">REPOSICION ESCUELA PRIMARIA OFICIAL URBANA MIXTA CARLOS CASTILLO ARMAS, ZONA 5, SAN MARCOS, SAN MARCOS. CODIGO UDI: 12-01-0013-43
</t>
  </si>
  <si>
    <t xml:space="preserve">REPOSICION ESCUELA PRIMARIA OFICIAL RURAL MIXTA SECTOR CHICAJALAJ, ALDEA SAN LUIS TUIMUJ, COMITANCILLO, SAN MARCOS. CÓDIGO UDI: 12-04-0045-43 </t>
  </si>
  <si>
    <t>REPOSICION ESCUELA PRIMARIA OFICIAL RURAL MIXTA ALDEA SAN ISIDRO, COMITANCILLO, SAN MARCOS</t>
  </si>
  <si>
    <t>REPOSICION ESCUELA PRIMARIA OFICIAL RURAL MIXTA SECTOR SAN JUAN EL MIRADOR, CASERIO SAN JUAN LA ESPERANZA, COMITANCILLO, SAN MARCOS. CODIGO UDI: 12-
04-0047-43</t>
  </si>
  <si>
    <t xml:space="preserve">EJECUTADO </t>
  </si>
  <si>
    <t>Al  06.06.2018</t>
  </si>
  <si>
    <t>FONDO SOCIAL DE SOLIDARIDAD</t>
  </si>
  <si>
    <t>Al 06.06.2018</t>
  </si>
  <si>
    <t>CONSTRUCCION PASO A DESNIVEL KM. 14+700 CA-1 CALZADA ROOSEVELT, MIXCO, GUATEMALA</t>
  </si>
  <si>
    <t xml:space="preserve">MEJORAMIENTO CARRETERA CA-14 EL RANCHO EL PROGRESO HACIA CUMBRE SANTA ELENA, COBÁN ALTA VERAPAZ (PAVIMENTACION)  </t>
  </si>
  <si>
    <t>MEJORAMIENTO CARRETERA TRAMO CA-10 BIFURCACION CA-9, RIO HONDO Y ESTANZUELA ZACAPA (PAVIMENTACION)</t>
  </si>
  <si>
    <t xml:space="preserve">MEJORAMIENTO CARRETERA RUTA CA-13 TRAMO IXLU-MONTERREY FLORES, PETEN (PAVIMENTACION) </t>
  </si>
  <si>
    <t>MEJORAMIENTO CARRETERA CA-01 OCCIDENTE BIF. SAN CRISTOBAL TOTONICAPAN KM. 188+600 A BIF. SAN LORENZO KM. 257+600, HUEHUETENANGO</t>
  </si>
  <si>
    <t xml:space="preserve">CONSTRUCCION CARRETERA , BIFURCACIÓN CA-09 NORTE, KILÓMETRO 291.500 A KILOMETRO 296.6, PUERTO BARRIOS, IZABAL </t>
  </si>
  <si>
    <t>MEJORAMIENTO CARRETERA SAN PEDRO PINULA JALAPA, HACIA SAN DIEGO ZACAPA (PAVIMENTACION)</t>
  </si>
  <si>
    <t>MEJORAMIENTO CARRETERA TRAMO ACCESO PUENTE SOBRE RIO CUILCO HACIA ALDEA TUICAMPANA, SAN MIGUEL IXTAHUACAN SAN MARCOS (PAVIMENTACION)</t>
  </si>
  <si>
    <t>MEJORAMIENTO CARRETERA TRAMO CASERIO CHUENA (KM 17+500)ALDEA LOS HORCONES -  ALDEA LLANO GRANDE -  ALDEA MALACATANCITO, HUEHUETENANGO (PAVIMENTACION) LA CAL -  ALDEA CUCAL -  BIF. CA01 OCCIDENTE,</t>
  </si>
  <si>
    <t>MEJORAMIENTO CARRETERA TRAMO ENTRADA PUENTE  CANTZELA (KM 11+644)CASERIO EL ARENAL -  ALDEA CHANXAJ  (PAVIMENTACION)(KM 19+745), SAN GASPAR IXCHIL, HUEHUETENANGO</t>
  </si>
  <si>
    <t>MEJORAMIENTO CARRETERA TRAMO CRUCERO CHUMBEL RD- SM- 18 LA HORQUETA -  BIF. PUENTE, SAN MIGUEL IXTAHUACAN, SAN MARCOS (PAVIMENTACION)</t>
  </si>
  <si>
    <t>MEJORAMIENTO CARRETERA RN- 01 DESVIO DE CA- 01 A SOLOLA, SOLOLA A PANAJACHEL, SOLOLA (PAVIMENTACION)</t>
  </si>
  <si>
    <t>MEJORAMIENTO CARRETERA BIF CA- 01 OCCIDENTE KILOMETRO 149+500 RD- 04 SANTA LUCIA UTATLAN- SAN PEDRO LA LAGUNA, SOLOLA (PAVIMENTACION)</t>
  </si>
  <si>
    <t>MEJORAMIENTO CARRETERA TRAMOS SAN JUAN SACATEPÉQUEZ-  BIFURCACIÓN PACHALI- PACHALUM, QUICHÉ (PAVIMENTACION)</t>
  </si>
  <si>
    <t>MEJORAMIENTO CARRETERA TRAMO PAJAPITA-  BIF RN 13, EL TUMBADOR SAN MARCOS (PAVIMENTACION)</t>
  </si>
  <si>
    <t>MEJORAMIENTO CARRETERA RD- 05, TRAMO SAN ANDRES SAJCABAJA- CANILLA, QUICHE (PAVIMENTACION)</t>
  </si>
  <si>
    <t>MEJORAMIENTO CARRETERA RN- 9N, TRAMO SALIDA DE HUEHUETENANGO (EST.262+650) A ENTRADA DE CHIANTLA (EST (PAVIMENTACION). 267+300), HUEHUETENANGO, HUEHUETENANGO</t>
  </si>
  <si>
    <t>MEJORAMIENTO CARRETERA TRAMO ROTONDA DE LOS TRIBUNALES A ROTONDA DE LA LICORERA, QUETZALTENANGO (PAVIMENTACION)</t>
  </si>
  <si>
    <t>MEJORAMIENTO CARRETERA TRAMO BIF. CA- 09 NORTE KM 46.86 ENTRADA FINCA SAN MIGUEL -  ALDEA EL CARMEN, SANARATE, EL PROGRESO (PAVIMENTACION)</t>
  </si>
  <si>
    <t>MEJORAMIENTO CARRETERA PUENTE EL MOTAGUA -  ALDEA LLANO GRANDE, SALAMA, BAJA VERAPAZ</t>
  </si>
  <si>
    <t>MEJORAMIENTO CARRETERA RUTA NACIONAL 11 TRAMO BIF KM 142 HACIA TECOJATE, NUEVA CONCEPCION Y RUTA RD- ESC- 27    Y TRAMO LA HORQUETA TIQUISATE A NUEVA  CONCEPCION, ESCUINTLA (PAVIMENTACION)</t>
  </si>
  <si>
    <t>MEJORAMIENTO CARRETERA RD- QUE- 13, TRAMO SAN CARLOS SIJA -  HUITAN, QUETZALTENANGO</t>
  </si>
  <si>
    <t>MEJORAMIENTO CARRETERA RD- QUE- 13 221+100 A 223+300, COATEPEQUE, QUETZALTENANGO</t>
  </si>
  <si>
    <t>MEJORAMIENTO CARRETERA RD- QUE- 13 212+300 A 216+640, ALDEA EL ROSARIO, GENOVA, QUETZALTENANGO</t>
  </si>
  <si>
    <t>MEJORAMIENTO CARRETERA RUTA CPR- QUE- 25 TRAMO SAN JERONIMO HACIA EL PALMAR, SECTOR CHUVA COLOMBA, QUETZALTENANGO</t>
  </si>
  <si>
    <t>MEJORAMIENTO CARRETERA RD- QUE- 16 EST. 228+600 HACIA EST. 230+650, PALESTINA DE LOS ALTOS- ALDEA SAN JOSE BUENA VISTA,  QUETZALTENANGO</t>
  </si>
  <si>
    <t>MEJORAMIENTO CARRETERA SAN ANTONIO SUCHITEPEQUEZ COMUNIAD CHOCOLA- SANTO TOMAS LA UNION, SUCHITEPEQUEZ.</t>
  </si>
  <si>
    <t>MEJORAMIENTO CARRETERA RN- 11 TRAMO PATULUL SUCHITEPEQUEZ EST. 152+26 A SAN LUCAS TOLIMAN EST. 176+816, SOLOLA</t>
  </si>
  <si>
    <t>MEJORAMIENTO CARRETERA BIF SANTA CRUZ DEL QUICHE- SAN ANTONIO ILOTENANGO Y RD TOTO 01</t>
  </si>
  <si>
    <t>MEJORAMIENTO CARRETERA BIF SANTA CRUZ DEL QUICHE- SAN PEDRO JOCOPILAS, ALDEA SAN PABLO, QUICHE</t>
  </si>
  <si>
    <t>MEJORAMIENTO CARRETERA RD- PET- 04,  BIF CA- 13 YAXHA, ESTACION 521+850 -  533+015, FLORES, PETEN</t>
  </si>
  <si>
    <t>MEJORAMIENTO CARRETERA RN- 01 ROTONDA LA LICORERA ESTACION 204+300 ENTRADA SAN JUAN OSTUNCALCO ESTACION 214+300 QUETZALTENANAGO</t>
  </si>
  <si>
    <t>MEJORAMIENTO CARRETERA RDSM- 01 MONUMENTO JUSTO RUFINO BARRIOS EST. 262+980 HACIA SAN LORENZO EST. 271+680, SAN MARCOS</t>
  </si>
  <si>
    <t>MEJORAMIENTO CARRETERA CIRCUNVALACION COLOMBA COSTA CUCA RD- QUE- 12 DE 222+000 A 224+710 QUETZALTENANGO</t>
  </si>
  <si>
    <t>MEJORAMIENTO CARRETERA RN- 9 NORTE, EST. 377+360 A 406+560 TRAMO SAN MATEO IXTATAN -  BARILLAS, HUEHUETENANGO</t>
  </si>
  <si>
    <t>MEJORAMIENTO CARRETERA TRAMO CRUCE A PUENTE LA BARRANQUILLA HACIA PLAN BUENA VISTA, DEL KM. 66 AL KM. 70, SANARATE, EL PROGRESO</t>
  </si>
  <si>
    <t>MEJORAMIENTO CARRETERA RN- 01 SALIDA SAN JUAN OSTUNCALCO EST. 214+700, QUETZALTENANGO A ENTRADA SAN PEDRO SACATEPEQUEZ EST. 247+400, SAN MARCOS</t>
  </si>
  <si>
    <t>MEJORAMIENTO CARRETERA KM 113+000 CABECERA MUNICIPAL HACIA  ALDEA SAN PEDRO KM 123+000, CONGUACO, JUTIAPA</t>
  </si>
  <si>
    <t xml:space="preserve">MEJORAMIENTO DE CAMINOS RURALES   </t>
  </si>
  <si>
    <t>MEJORAMIENTO CAMINO RURAL CENTRO PARAJE XEQUIAC- CANTON XANTUN, TOTONICAPAN</t>
  </si>
  <si>
    <t>MEJORAMIENTO CAMINO RURAL PARAJE PACHAQUIJCHAJ- ALDEA PATACHAJ, SAN CRISTOBAL, TOTONICAPAN</t>
  </si>
  <si>
    <t>MEJORAMIENTO CAMINO RURAL CASERIO PASUC- ALDEA LOS CIPRESES MOMOSTENANGO, TOTONICAPAN</t>
  </si>
  <si>
    <t xml:space="preserve"> MEJORAMIENTO CAMINO RURAL PARAJE TZANCORRAL- CANTON GUALTUX SANTA LUCIA LA REFORMA, TOTONICAPAN</t>
  </si>
  <si>
    <t>MEJORAMIENTO CAMINO RURAL PARAJE PASAKQUIM- ALDEA PATACHAJ SAN CRISTOBAL, TOTONICAPAN</t>
  </si>
  <si>
    <t>MEJORAMIENTO CAMINO RURAL PARAJE CHI- PEDRO CHISAC ALDEA SAN ANTONIO SIJA, SAN FRANCISCO EL ALTO, TOTONICAPAN</t>
  </si>
  <si>
    <t>MEJORAMIENTO CAMINO RURAL ALDEA XAXMOXAN- ALDEA XECOL AMAJCHEL Y AMAJCHEL CENTRO- SANTA CLARA, CHAJUL, QUICHE</t>
  </si>
  <si>
    <t>MEJORAMIENTO CAMINO RURAL A JUMAYTEPEQUE,NUEVA SANTA ROSA, ESTACION 76+210 A 80+410, SANTA ROSA</t>
  </si>
  <si>
    <t>MEJORAMIENTO CAMINO RURAL ALDEA XEQUEMEYA A CASERIO RACHOQUEL, MOMOSTENANGO, TOTONICAPAN</t>
  </si>
  <si>
    <t>MEJORAMIENTO CAMINO RURAL XOLABAJ A ALDEA PALOMORA, SAN ANDRES XECUL, TOTONICAPAN</t>
  </si>
  <si>
    <t>MEJORAMIENTO CAMINO RURAL CASERIO CAFETALES HACIA CRUZ- CHE 1, SANTA CRUZ DEL QUICHE, QUICHE</t>
  </si>
  <si>
    <t>MEJORAMIENTO CAMINO RURAL ALDEA CHIRRENOX, SAN FRANCISCO EL ALTO, TOTONICAPAN</t>
  </si>
  <si>
    <t>MEJORAMIENTO CAMINO RURAL CANTON RANCHO DE TEJA, TOTONICAPAN, TOTONICAPAN</t>
  </si>
  <si>
    <t>MEJORAMIENTO CAMINO RURAL PARAJE CHOQUISIS CHICHAJ Y CHOCOBALA, ALDEA TZANJON MOMOSTENANGO TOTONICAPAN</t>
  </si>
  <si>
    <t>MEJORAMIENTO CAMINO RURAL ALDEA BARRANECHE, MUNICIPIO DE TOTONICAPAN, DEPARTAMENTO DE TOTONICAPAN</t>
  </si>
  <si>
    <t>MEJORAMIENTO CAMINO RURAL ALDEA RANCHO DE TEJA, SAN FRANCISCO EL ALTO, TOTONICAPAN</t>
  </si>
  <si>
    <t xml:space="preserve">CONSTRUCCIÓN DE CAMINOS RURALES  </t>
  </si>
  <si>
    <t>CONSTRUCCION CAMINO RURAL MANZANOTES- GUALAN, RD ZAC- 03 DIF RD- 13</t>
  </si>
  <si>
    <t>REPOSICION CARRETERA CA-11, TRAMO: JOCOTAN (KM 203+100) - EL FLORIDO (FRONTERA CON HONDURAS), CHIQUIMULA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</si>
  <si>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</si>
  <si>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</si>
  <si>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</si>
  <si>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RD-QUE-4, TRAMO: CA-2 OCC. (206+200)-ALDEA SAN MIGUELITO, GENOVA, QUETZALTENANGO.</t>
  </si>
  <si>
    <t>REPOSICION CARRETERA RD-AV-9, TRAMO: COBAN - FINCA CHITOC, ALTA VERAPAZ</t>
  </si>
  <si>
    <t>REPOSICION CARRETERA RD HUE 12, TRAMO: BIF CA-1 OCC - CAMOJA - DESVIO A SANTA ANA HUISTA, HUEHUETENANGO</t>
  </si>
  <si>
    <t>CONSTRUCCION PUENTE VEHICULAR CHITOMAX, CASERÍO CHITOMAX, MUNICIPIO DE CUBULCO, DEPARTAMENTO DE BAJA VERAPAZ</t>
  </si>
  <si>
    <t>CONSTRUCCION PUENTE VEHICULAR EL ARENAL, MOYUTA, JUTIAPA</t>
  </si>
  <si>
    <t>REPOSICION CARRETERA RD SCH-6, TRAMO: SAN ANTONIO SUCHITEPEQUEZ - SAN MIGUEL PANAN, SUCHITEPEQUEZ</t>
  </si>
  <si>
    <t>REPOSICION CARRETERA RD-SOL-6, TRAMO: SANTA CATARINA PALOPO - SAN ANTONIO PALOPO, SOLOLA</t>
  </si>
  <si>
    <t>CONSTRUCCION CAMINO RURAL ALDEA AGUA BLANCA - ALDEA LA CAMPANA, USPANTAN, QUICHE</t>
  </si>
  <si>
    <t>CONSTRUCCIÓN, MEJORAMIENTO Y REPOSICIÓN DE INFRAESTRUCTURA VIAL POR EMERGENCIA</t>
  </si>
  <si>
    <t>CONSTRUCCION DISTRIBUIDOR VIAL A NIVEL RUTA RN-14: CIUDAD VIEJA Y ALOTENANGO, SACATEPEQUEZ E INGENIO SAN DIEGO, ESCUINTLA</t>
  </si>
  <si>
    <t>REPOSICION CARRETERA RN-14, TRAMO: EST 92+100 A 96+000, ALOTENANGO, SACATEPEQUEZ Y ESCUINTLA</t>
  </si>
  <si>
    <t>REPOSICION PUENTE VEHICULAR LAS LAJAS RN-14, ALOTENANGO, SACATEPEQUEZ</t>
  </si>
  <si>
    <t>REPOSICION PUENTE VEHICULAR CHILE TRISTE RN-14, ALOTENANGO, SACATEPEQUEZ</t>
  </si>
  <si>
    <t>MEJORAMIENTO CARRETERA OBRAS DE PROTECCION, DEFENSA FLUVIAL Y DE CONTENCION EN EL CAUCE DEL RIO GUACALATE, ALOTENANGO, SACATEPEQUEZ</t>
  </si>
  <si>
    <t>MEJORAMIENTO CARRETERA OBRAS DE PROTECCION, DEFENSA FLUVIAL Y DE CONTENCION EN EL CAUCE DE LA QUEBRADA LAS LAJAS, ALOTENANGO, SACATEPEQUEZ</t>
  </si>
  <si>
    <t>CONSTRUCCION PUENTE VEHICULAR LA FE, RN-14 SAN MIGUEL LOS LOTES, ESCUINTLA, ESCUINTLA</t>
  </si>
  <si>
    <t>MEJORAMIENTO CARRETERA KM. 309 CA-01 OCCIDENTE, LA LIBERTAD, HUEHUETENANGO (PAVIMENTACION)</t>
  </si>
  <si>
    <t>MEJORAMIENTO CARRETERA RN 01, TRAMO EST. 254+000 A EST. 266+600, DE SAN MARCOS A ESQUIPULAS PALO GORDO, SAN MARCOS(PAVIMENTACION)</t>
  </si>
  <si>
    <t xml:space="preserve">CONSTRUCCIÓN DE URBANIZACIONES Y SOLUCIONES HABITACIONALES  </t>
  </si>
  <si>
    <t>CONSTRUCCION URBANIZACION Y VIVIENDA LA DIGNIDAD, ESCUINTLA, ESCUINTLA</t>
  </si>
  <si>
    <t>AMPLIACION ESCUELA PRIMARIA OFICIAL RURAL MIXTA EL JICARO, BOCA DEL MONTE, VILLA CANALES, GUATEMALA.</t>
  </si>
  <si>
    <t>AMPLIACION ESCUELA PRIMARIA OFICIAL RURAL MIXTA CASERIO OJO DE AGUA, ALDEA PIEDRA GRANDE, SAN PEDRO SACATEPEQUEZ, SAN MARCOS.</t>
  </si>
  <si>
    <t>AMPLIACION ESCUELA PRIMARIA CASERIO TIERRA BLANCA, ALDEA EXCHIMAL, AGUACATAN, HUEHUETENANGO</t>
  </si>
  <si>
    <t>REHABILITACIÓN DE ESCUELAS PRIMARIAS</t>
  </si>
  <si>
    <t>REHABILITACION ESCUELA PRIMARIA OFICIAL URBANA NUMERO 75, FUERZA AEREA, JORNADA MATUTINA, ZONA 12, GUATEMALA, GUATEMALA</t>
  </si>
  <si>
    <t>AMPLIACION ESCUELA PRIMARIA OFICIAL RURAL MIXTA CASERIO CHUVILLIL, SACAPULAS, QUICHE</t>
  </si>
  <si>
    <t>AMPLIACION ESCUELA PRIMARIA OFICIAL RURAL MIXTA ALDEA EL BRAN, CONGUACO, JUTIAPA</t>
  </si>
  <si>
    <t>CONSTRUCCION ESCUELA PRIMARIA OFICIAL RURAL MIXTA CASERÍO NUEVA UNIÓN, CHIANTLA, HUEHUETENANGO.</t>
  </si>
  <si>
    <t>AMPLIACION ESCUELA PRIMARIA OFICIAL RURAL MIXTA ALDEA XENAXICUL, AGUACATÁN, HUEHUETENANGO.</t>
  </si>
  <si>
    <t>MEJORAMIENTO CENTROS DE SALUD</t>
  </si>
  <si>
    <t>MEJORAMIENTO CENTRO DE SALUD SOLOLÁ, SOLOLÁ.</t>
  </si>
  <si>
    <t>MEJORAMIENTO CENTRO DE ATENCION PERMANENTE (CAP) TACANA, SAN MARCOS.</t>
  </si>
  <si>
    <t>MEJORAMIENTO CENTRO DE SALUD ALDEA INGENIEROS, PLAYA GRANDE, IXCAN, QUICHE</t>
  </si>
  <si>
    <t>MEJORAMIENTO CENTRO DE ATENCION PERMANENTE (CAP) SAN JUAN COTZAL, QUICHE</t>
  </si>
  <si>
    <t>REPOSICION ESCUELA PRIMARIA OFICIAL RURAL MIXTA ANITA DEL CARMEN VIUDA DE CARREDANO ALDEA PLAN DE LA GLORIA, EL TUMBADOR, SAN MARCOS. CODIGO UDI: 12-13-0586-43</t>
  </si>
  <si>
    <t>REPOSICION ESCUELA PRIMARIA OFICIAL URBANA MIXTA JOSÉ MARTÍ, COLONIA EL CARMEN, EL TUMBADOR, SAN MARCOS. CÓDIGO UDI: 12-13-0567-43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</si>
</sst>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356">
    <xf numFmtId="0" fontId="0" fillId="0" borderId="0" xfId="0"/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8" fillId="0" borderId="6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7" fillId="0" borderId="7" xfId="0" applyFont="1" applyFill="1" applyBorder="1" applyAlignment="1"/>
    <xf numFmtId="44" fontId="7" fillId="0" borderId="7" xfId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4" fontId="8" fillId="0" borderId="25" xfId="1" applyFont="1" applyFill="1" applyBorder="1" applyAlignment="1">
      <alignment vertical="center"/>
    </xf>
    <xf numFmtId="44" fontId="10" fillId="0" borderId="25" xfId="1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44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44" fontId="9" fillId="0" borderId="3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0" fontId="7" fillId="0" borderId="6" xfId="0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7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44" fontId="9" fillId="0" borderId="24" xfId="1" applyFont="1" applyFill="1" applyBorder="1" applyAlignment="1">
      <alignment horizontal="center" vertical="center" wrapText="1"/>
    </xf>
    <xf numFmtId="44" fontId="7" fillId="0" borderId="25" xfId="0" applyNumberFormat="1" applyFont="1" applyFill="1" applyBorder="1"/>
    <xf numFmtId="0" fontId="8" fillId="0" borderId="25" xfId="0" applyFont="1" applyFill="1" applyBorder="1"/>
    <xf numFmtId="0" fontId="7" fillId="0" borderId="25" xfId="0" applyFont="1" applyFill="1" applyBorder="1"/>
    <xf numFmtId="44" fontId="7" fillId="0" borderId="25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44" fontId="7" fillId="2" borderId="15" xfId="0" applyNumberFormat="1" applyFont="1" applyFill="1" applyBorder="1" applyAlignment="1">
      <alignment vertical="center"/>
    </xf>
    <xf numFmtId="44" fontId="7" fillId="2" borderId="2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44" fontId="3" fillId="0" borderId="22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 wrapText="1"/>
    </xf>
    <xf numFmtId="44" fontId="3" fillId="0" borderId="35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44" fontId="5" fillId="0" borderId="15" xfId="0" applyNumberFormat="1" applyFont="1" applyFill="1" applyBorder="1" applyAlignment="1">
      <alignment horizontal="right" vertical="center"/>
    </xf>
    <xf numFmtId="4" fontId="5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44" fontId="5" fillId="0" borderId="22" xfId="0" applyNumberFormat="1" applyFont="1" applyFill="1" applyBorder="1" applyAlignment="1">
      <alignment horizontal="right" vertical="center"/>
    </xf>
    <xf numFmtId="4" fontId="5" fillId="0" borderId="22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vertical="top" wrapText="1"/>
    </xf>
    <xf numFmtId="44" fontId="4" fillId="0" borderId="1" xfId="3" applyNumberFormat="1" applyFont="1" applyFill="1" applyBorder="1" applyAlignment="1">
      <alignment horizontal="right" vertical="center" wrapText="1"/>
    </xf>
    <xf numFmtId="44" fontId="11" fillId="0" borderId="1" xfId="3" applyNumberFormat="1" applyFont="1" applyFill="1" applyBorder="1" applyAlignment="1">
      <alignment horizontal="left" vertical="center" shrinkToFit="1"/>
    </xf>
    <xf numFmtId="1" fontId="11" fillId="0" borderId="6" xfId="3" applyNumberFormat="1" applyFont="1" applyFill="1" applyBorder="1" applyAlignment="1">
      <alignment horizontal="center" vertical="center" shrinkToFit="1"/>
    </xf>
    <xf numFmtId="44" fontId="11" fillId="0" borderId="1" xfId="3" applyNumberFormat="1" applyFont="1" applyFill="1" applyBorder="1" applyAlignment="1">
      <alignment horizontal="right" vertical="center" shrinkToFit="1"/>
    </xf>
    <xf numFmtId="2" fontId="11" fillId="0" borderId="6" xfId="3" applyNumberFormat="1" applyFont="1" applyFill="1" applyBorder="1" applyAlignment="1">
      <alignment horizontal="center" vertical="center" shrinkToFit="1"/>
    </xf>
    <xf numFmtId="44" fontId="4" fillId="0" borderId="1" xfId="3" applyNumberFormat="1" applyFont="1" applyFill="1" applyBorder="1" applyAlignment="1">
      <alignment horizontal="left" vertical="center" wrapText="1"/>
    </xf>
    <xf numFmtId="44" fontId="4" fillId="0" borderId="1" xfId="3" applyNumberFormat="1" applyFont="1" applyFill="1" applyBorder="1" applyAlignment="1">
      <alignment horizontal="left" vertical="center" shrinkToFit="1"/>
    </xf>
    <xf numFmtId="44" fontId="11" fillId="0" borderId="1" xfId="3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44" fontId="3" fillId="0" borderId="1" xfId="0" applyNumberFormat="1" applyFont="1" applyFill="1" applyBorder="1" applyAlignment="1">
      <alignment horizontal="left" vertical="center"/>
    </xf>
    <xf numFmtId="2" fontId="11" fillId="0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top" wrapText="1"/>
    </xf>
    <xf numFmtId="44" fontId="3" fillId="0" borderId="7" xfId="0" applyNumberFormat="1" applyFont="1" applyFill="1" applyBorder="1" applyAlignment="1">
      <alignment horizontal="left" vertical="center"/>
    </xf>
    <xf numFmtId="2" fontId="11" fillId="0" borderId="8" xfId="0" applyNumberFormat="1" applyFont="1" applyFill="1" applyBorder="1" applyAlignment="1">
      <alignment horizontal="center" vertical="center" shrinkToFit="1"/>
    </xf>
    <xf numFmtId="43" fontId="5" fillId="0" borderId="15" xfId="0" applyNumberFormat="1" applyFont="1" applyFill="1" applyBorder="1" applyAlignment="1">
      <alignment horizontal="right" vertical="center"/>
    </xf>
    <xf numFmtId="2" fontId="5" fillId="0" borderId="16" xfId="0" applyNumberFormat="1" applyFont="1" applyFill="1" applyBorder="1" applyAlignment="1">
      <alignment horizontal="center" vertical="center"/>
    </xf>
    <xf numFmtId="44" fontId="3" fillId="0" borderId="22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right" vertical="center" wrapText="1"/>
    </xf>
    <xf numFmtId="44" fontId="4" fillId="0" borderId="1" xfId="0" applyNumberFormat="1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right" vertical="center" wrapText="1"/>
    </xf>
    <xf numFmtId="44" fontId="4" fillId="0" borderId="7" xfId="0" applyNumberFormat="1" applyFont="1" applyFill="1" applyBorder="1" applyAlignment="1">
      <alignment horizontal="left" vertical="center" wrapText="1"/>
    </xf>
    <xf numFmtId="44" fontId="5" fillId="0" borderId="15" xfId="0" applyNumberFormat="1" applyFont="1" applyFill="1" applyBorder="1" applyAlignment="1">
      <alignment horizontal="left" vertical="center"/>
    </xf>
    <xf numFmtId="4" fontId="5" fillId="0" borderId="16" xfId="0" applyNumberFormat="1" applyFont="1" applyFill="1" applyBorder="1" applyAlignment="1">
      <alignment horizontal="center" vertical="center"/>
    </xf>
    <xf numFmtId="44" fontId="5" fillId="0" borderId="22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44" fontId="2" fillId="0" borderId="18" xfId="0" applyNumberFormat="1" applyFont="1" applyFill="1" applyBorder="1" applyAlignment="1">
      <alignment horizontal="right" vertical="center" wrapText="1"/>
    </xf>
    <xf numFmtId="44" fontId="2" fillId="0" borderId="18" xfId="0" applyNumberFormat="1" applyFont="1" applyFill="1" applyBorder="1" applyAlignment="1">
      <alignment horizontal="left" vertical="center" wrapText="1"/>
    </xf>
    <xf numFmtId="44" fontId="5" fillId="0" borderId="1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center" vertical="center"/>
    </xf>
    <xf numFmtId="44" fontId="12" fillId="2" borderId="15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33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44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15" xfId="0" applyFont="1" applyFill="1" applyBorder="1"/>
    <xf numFmtId="44" fontId="2" fillId="0" borderId="15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44" fontId="4" fillId="0" borderId="3" xfId="2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44" fontId="4" fillId="0" borderId="11" xfId="2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7" xfId="0" applyFont="1" applyFill="1" applyBorder="1"/>
    <xf numFmtId="0" fontId="4" fillId="0" borderId="28" xfId="0" applyFont="1" applyFill="1" applyBorder="1"/>
    <xf numFmtId="44" fontId="2" fillId="0" borderId="28" xfId="0" applyNumberFormat="1" applyFont="1" applyFill="1" applyBorder="1"/>
    <xf numFmtId="0" fontId="2" fillId="0" borderId="2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44" fontId="4" fillId="0" borderId="15" xfId="2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2" fillId="0" borderId="27" xfId="0" applyFont="1" applyFill="1" applyBorder="1"/>
    <xf numFmtId="0" fontId="2" fillId="0" borderId="28" xfId="0" applyFont="1" applyFill="1" applyBorder="1"/>
    <xf numFmtId="44" fontId="2" fillId="0" borderId="28" xfId="2" applyFont="1" applyFill="1" applyBorder="1" applyAlignment="1">
      <alignment vertical="center"/>
    </xf>
    <xf numFmtId="0" fontId="2" fillId="0" borderId="30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15" xfId="0" applyFont="1" applyFill="1" applyBorder="1"/>
    <xf numFmtId="0" fontId="2" fillId="0" borderId="20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44" fontId="4" fillId="0" borderId="18" xfId="2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44" fontId="2" fillId="0" borderId="15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44" fontId="2" fillId="0" borderId="18" xfId="2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44" fontId="2" fillId="0" borderId="7" xfId="2" applyFont="1" applyFill="1" applyBorder="1" applyAlignment="1">
      <alignment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11" xfId="0" applyFont="1" applyFill="1" applyBorder="1"/>
    <xf numFmtId="4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/>
    <xf numFmtId="44" fontId="2" fillId="0" borderId="11" xfId="2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44" fontId="2" fillId="3" borderId="27" xfId="0" applyNumberFormat="1" applyFont="1" applyFill="1" applyBorder="1" applyAlignment="1">
      <alignment vertical="center"/>
    </xf>
    <xf numFmtId="2" fontId="2" fillId="3" borderId="29" xfId="0" applyNumberFormat="1" applyFont="1" applyFill="1" applyBorder="1" applyAlignment="1">
      <alignment horizontal="center" vertical="center"/>
    </xf>
    <xf numFmtId="44" fontId="4" fillId="0" borderId="0" xfId="0" applyNumberFormat="1" applyFont="1" applyFill="1"/>
    <xf numFmtId="0" fontId="13" fillId="0" borderId="0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44" fontId="4" fillId="0" borderId="28" xfId="2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38" xfId="0" applyFont="1" applyFill="1" applyBorder="1"/>
    <xf numFmtId="44" fontId="2" fillId="0" borderId="39" xfId="2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44" fontId="4" fillId="0" borderId="40" xfId="2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4" fontId="2" fillId="0" borderId="40" xfId="2" applyFont="1" applyFill="1" applyBorder="1" applyAlignment="1">
      <alignment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11" fillId="4" borderId="1" xfId="3" applyNumberFormat="1" applyFont="1" applyFill="1" applyBorder="1" applyAlignment="1">
      <alignment horizontal="center" vertical="center" shrinkToFit="1"/>
    </xf>
    <xf numFmtId="1" fontId="11" fillId="4" borderId="1" xfId="0" applyNumberFormat="1" applyFont="1" applyFill="1" applyBorder="1" applyAlignment="1">
      <alignment horizontal="center" vertical="center" shrinkToFit="1"/>
    </xf>
    <xf numFmtId="1" fontId="11" fillId="4" borderId="7" xfId="0" applyNumberFormat="1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left" vertical="center"/>
    </xf>
    <xf numFmtId="44" fontId="3" fillId="0" borderId="0" xfId="0" applyNumberFormat="1" applyFont="1" applyFill="1"/>
    <xf numFmtId="0" fontId="5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1" fontId="8" fillId="0" borderId="4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vertical="center" wrapText="1"/>
    </xf>
    <xf numFmtId="44" fontId="8" fillId="0" borderId="7" xfId="1" applyFont="1" applyFill="1" applyBorder="1" applyAlignment="1">
      <alignment vertical="center"/>
    </xf>
    <xf numFmtId="44" fontId="8" fillId="0" borderId="26" xfId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4" fontId="7" fillId="0" borderId="0" xfId="0" applyNumberFormat="1" applyFont="1"/>
    <xf numFmtId="0" fontId="2" fillId="3" borderId="37" xfId="0" applyFont="1" applyFill="1" applyBorder="1" applyAlignment="1">
      <alignment horizontal="right"/>
    </xf>
    <xf numFmtId="0" fontId="2" fillId="3" borderId="38" xfId="0" applyFont="1" applyFill="1" applyBorder="1" applyAlignment="1">
      <alignment horizontal="right"/>
    </xf>
    <xf numFmtId="44" fontId="2" fillId="2" borderId="1" xfId="2" applyFont="1" applyFill="1" applyBorder="1" applyAlignment="1">
      <alignment horizontal="center" vertical="center"/>
    </xf>
    <xf numFmtId="44" fontId="2" fillId="2" borderId="1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 wrapText="1"/>
    </xf>
    <xf numFmtId="44" fontId="2" fillId="2" borderId="1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3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4" fontId="9" fillId="2" borderId="3" xfId="1" applyFont="1" applyFill="1" applyBorder="1" applyAlignment="1">
      <alignment horizontal="center" vertical="center"/>
    </xf>
    <xf numFmtId="44" fontId="9" fillId="2" borderId="24" xfId="1" applyFont="1" applyFill="1" applyBorder="1" applyAlignment="1">
      <alignment horizontal="center" vertical="center"/>
    </xf>
    <xf numFmtId="44" fontId="9" fillId="2" borderId="25" xfId="1" applyFont="1" applyFill="1" applyBorder="1" applyAlignment="1">
      <alignment horizontal="center" vertical="center" wrapText="1"/>
    </xf>
    <xf numFmtId="44" fontId="9" fillId="2" borderId="26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4" fontId="9" fillId="2" borderId="7" xfId="1" applyFont="1" applyFill="1" applyBorder="1" applyAlignment="1">
      <alignment horizontal="center" vertical="center"/>
    </xf>
    <xf numFmtId="44" fontId="9" fillId="2" borderId="35" xfId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4" fontId="2" fillId="2" borderId="3" xfId="1" applyNumberFormat="1" applyFont="1" applyFill="1" applyBorder="1" applyAlignment="1">
      <alignment horizontal="center" vertical="center"/>
    </xf>
    <xf numFmtId="44" fontId="2" fillId="2" borderId="7" xfId="1" applyNumberFormat="1" applyFont="1" applyFill="1" applyBorder="1" applyAlignment="1">
      <alignment horizontal="center" vertical="center"/>
    </xf>
    <xf numFmtId="44" fontId="2" fillId="2" borderId="28" xfId="1" applyNumberFormat="1" applyFont="1" applyFill="1" applyBorder="1" applyAlignment="1">
      <alignment horizontal="center" vertical="center"/>
    </xf>
    <xf numFmtId="44" fontId="2" fillId="2" borderId="7" xfId="1" applyNumberFormat="1" applyFont="1" applyFill="1" applyBorder="1" applyAlignment="1">
      <alignment horizontal="center" vertical="center" wrapText="1"/>
    </xf>
    <xf numFmtId="44" fontId="2" fillId="2" borderId="28" xfId="1" applyNumberFormat="1" applyFont="1" applyFill="1" applyBorder="1" applyAlignment="1">
      <alignment horizontal="center" vertical="center" wrapText="1"/>
    </xf>
    <xf numFmtId="44" fontId="8" fillId="0" borderId="0" xfId="1" applyFont="1"/>
    <xf numFmtId="44" fontId="4" fillId="0" borderId="0" xfId="1" applyFont="1" applyFill="1"/>
  </cellXfs>
  <cellStyles count="4">
    <cellStyle name="Moneda" xfId="1" builtinId="4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N192"/>
  <sheetViews>
    <sheetView tabSelected="1" view="pageBreakPreview" topLeftCell="A169" zoomScale="110" zoomScaleNormal="120" zoomScaleSheetLayoutView="110" workbookViewId="0">
      <selection activeCell="C184" sqref="C184"/>
    </sheetView>
  </sheetViews>
  <sheetFormatPr baseColWidth="10" defaultRowHeight="12" x14ac:dyDescent="0.2"/>
  <cols>
    <col min="1" max="1" width="11.42578125" style="167"/>
    <col min="2" max="2" width="9.42578125" style="167" customWidth="1"/>
    <col min="3" max="3" width="41.5703125" style="167" customWidth="1"/>
    <col min="4" max="4" width="16.42578125" style="167" customWidth="1"/>
    <col min="5" max="5" width="24.28515625" style="167" customWidth="1"/>
    <col min="6" max="6" width="26" style="167" bestFit="1" customWidth="1"/>
    <col min="7" max="7" width="23.28515625" style="167" customWidth="1"/>
    <col min="8" max="8" width="12.42578125" style="166" customWidth="1"/>
    <col min="9" max="9" width="10.28515625" style="166" customWidth="1"/>
    <col min="10" max="12" width="11.42578125" style="166" customWidth="1"/>
    <col min="13" max="14" width="11.42578125" style="190" customWidth="1"/>
    <col min="15" max="16384" width="11.42578125" style="167"/>
  </cols>
  <sheetData>
    <row r="1" spans="1:14" ht="15" x14ac:dyDescent="0.25">
      <c r="A1" s="310" t="s">
        <v>267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166"/>
    </row>
    <row r="2" spans="1:14" ht="15" x14ac:dyDescent="0.25">
      <c r="A2" s="310" t="s">
        <v>268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66"/>
    </row>
    <row r="3" spans="1:14" ht="15" x14ac:dyDescent="0.25">
      <c r="A3" s="310" t="s">
        <v>269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166"/>
    </row>
    <row r="4" spans="1:14" ht="15" x14ac:dyDescent="0.25">
      <c r="A4" s="311" t="s">
        <v>270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167"/>
    </row>
    <row r="5" spans="1:14" ht="15.75" thickBot="1" x14ac:dyDescent="0.3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166" t="s">
        <v>304</v>
      </c>
    </row>
    <row r="6" spans="1:14" ht="15" customHeight="1" x14ac:dyDescent="0.2">
      <c r="A6" s="312" t="s">
        <v>2</v>
      </c>
      <c r="B6" s="315" t="s">
        <v>3</v>
      </c>
      <c r="C6" s="315" t="s">
        <v>4</v>
      </c>
      <c r="D6" s="316" t="s">
        <v>5</v>
      </c>
      <c r="E6" s="319" t="s">
        <v>6</v>
      </c>
      <c r="F6" s="319"/>
      <c r="G6" s="319"/>
      <c r="H6" s="315" t="s">
        <v>7</v>
      </c>
      <c r="I6" s="315"/>
      <c r="J6" s="315"/>
      <c r="K6" s="315"/>
      <c r="L6" s="315"/>
      <c r="M6" s="315"/>
      <c r="N6" s="320"/>
    </row>
    <row r="7" spans="1:14" ht="27" customHeight="1" x14ac:dyDescent="0.2">
      <c r="A7" s="313"/>
      <c r="B7" s="307"/>
      <c r="C7" s="307"/>
      <c r="D7" s="317"/>
      <c r="E7" s="303" t="s">
        <v>8</v>
      </c>
      <c r="F7" s="303" t="s">
        <v>9</v>
      </c>
      <c r="G7" s="305" t="s">
        <v>10</v>
      </c>
      <c r="H7" s="307" t="s">
        <v>8</v>
      </c>
      <c r="I7" s="307" t="s">
        <v>9</v>
      </c>
      <c r="J7" s="307" t="s">
        <v>246</v>
      </c>
      <c r="K7" s="307"/>
      <c r="L7" s="307"/>
      <c r="M7" s="307"/>
      <c r="N7" s="309"/>
    </row>
    <row r="8" spans="1:14" ht="27.75" customHeight="1" thickBot="1" x14ac:dyDescent="0.25">
      <c r="A8" s="314"/>
      <c r="B8" s="308"/>
      <c r="C8" s="308"/>
      <c r="D8" s="318"/>
      <c r="E8" s="304"/>
      <c r="F8" s="304"/>
      <c r="G8" s="306"/>
      <c r="H8" s="308"/>
      <c r="I8" s="308"/>
      <c r="J8" s="90" t="s">
        <v>11</v>
      </c>
      <c r="K8" s="90" t="s">
        <v>12</v>
      </c>
      <c r="L8" s="90" t="s">
        <v>13</v>
      </c>
      <c r="M8" s="90" t="s">
        <v>245</v>
      </c>
      <c r="N8" s="17" t="s">
        <v>272</v>
      </c>
    </row>
    <row r="9" spans="1:14" s="172" customFormat="1" x14ac:dyDescent="0.25">
      <c r="A9" s="168" t="s">
        <v>18</v>
      </c>
      <c r="B9" s="169"/>
      <c r="C9" s="169"/>
      <c r="D9" s="169"/>
      <c r="E9" s="169"/>
      <c r="F9" s="169"/>
      <c r="G9" s="169"/>
      <c r="H9" s="170"/>
      <c r="I9" s="170"/>
      <c r="J9" s="170"/>
      <c r="K9" s="170"/>
      <c r="L9" s="170"/>
      <c r="M9" s="170"/>
      <c r="N9" s="171"/>
    </row>
    <row r="10" spans="1:14" ht="24" x14ac:dyDescent="0.2">
      <c r="A10" s="173">
        <v>1</v>
      </c>
      <c r="B10" s="254">
        <v>24234</v>
      </c>
      <c r="C10" s="174" t="s">
        <v>0</v>
      </c>
      <c r="D10" s="5" t="s">
        <v>1</v>
      </c>
      <c r="E10" s="175">
        <v>329625000</v>
      </c>
      <c r="F10" s="175">
        <v>174625000</v>
      </c>
      <c r="G10" s="175">
        <v>121618383.09999999</v>
      </c>
      <c r="H10" s="5">
        <v>15</v>
      </c>
      <c r="I10" s="5">
        <v>15</v>
      </c>
      <c r="J10" s="5">
        <v>0</v>
      </c>
      <c r="K10" s="5">
        <v>0</v>
      </c>
      <c r="L10" s="5">
        <v>0</v>
      </c>
      <c r="M10" s="5">
        <v>2.17</v>
      </c>
      <c r="N10" s="176">
        <v>0</v>
      </c>
    </row>
    <row r="11" spans="1:14" ht="36" x14ac:dyDescent="0.2">
      <c r="A11" s="173">
        <v>2</v>
      </c>
      <c r="B11" s="254">
        <v>60132</v>
      </c>
      <c r="C11" s="174" t="s">
        <v>14</v>
      </c>
      <c r="D11" s="5" t="s">
        <v>1</v>
      </c>
      <c r="E11" s="175">
        <v>150000000</v>
      </c>
      <c r="F11" s="175">
        <v>150000000</v>
      </c>
      <c r="G11" s="175">
        <v>15252301.109999999</v>
      </c>
      <c r="H11" s="5">
        <v>2</v>
      </c>
      <c r="I11" s="5">
        <v>2</v>
      </c>
      <c r="J11" s="5">
        <v>0</v>
      </c>
      <c r="K11" s="5">
        <v>0</v>
      </c>
      <c r="L11" s="5">
        <v>0</v>
      </c>
      <c r="M11" s="5">
        <v>1.33</v>
      </c>
      <c r="N11" s="176">
        <v>0</v>
      </c>
    </row>
    <row r="12" spans="1:14" ht="60" x14ac:dyDescent="0.2">
      <c r="A12" s="173">
        <v>3</v>
      </c>
      <c r="B12" s="254">
        <v>130705</v>
      </c>
      <c r="C12" s="174" t="s">
        <v>15</v>
      </c>
      <c r="D12" s="5" t="s">
        <v>1</v>
      </c>
      <c r="E12" s="175">
        <v>190000000</v>
      </c>
      <c r="F12" s="175">
        <v>297030401</v>
      </c>
      <c r="G12" s="175">
        <v>90134726.799999997</v>
      </c>
      <c r="H12" s="5">
        <v>12</v>
      </c>
      <c r="I12" s="5">
        <v>12</v>
      </c>
      <c r="J12" s="5">
        <v>0</v>
      </c>
      <c r="K12" s="5">
        <v>1</v>
      </c>
      <c r="L12" s="5">
        <v>1.92</v>
      </c>
      <c r="M12" s="5">
        <v>0.79</v>
      </c>
      <c r="N12" s="176">
        <v>0.27</v>
      </c>
    </row>
    <row r="13" spans="1:14" ht="60" x14ac:dyDescent="0.2">
      <c r="A13" s="173">
        <v>4</v>
      </c>
      <c r="B13" s="254">
        <v>171379</v>
      </c>
      <c r="C13" s="174" t="s">
        <v>16</v>
      </c>
      <c r="D13" s="5" t="s">
        <v>1</v>
      </c>
      <c r="E13" s="175">
        <v>500000</v>
      </c>
      <c r="F13" s="175">
        <v>0</v>
      </c>
      <c r="G13" s="175">
        <v>0</v>
      </c>
      <c r="H13" s="5">
        <v>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176">
        <v>0</v>
      </c>
    </row>
    <row r="14" spans="1:14" ht="24.75" thickBot="1" x14ac:dyDescent="0.25">
      <c r="A14" s="177">
        <v>5</v>
      </c>
      <c r="B14" s="257">
        <v>189902</v>
      </c>
      <c r="C14" s="179" t="s">
        <v>17</v>
      </c>
      <c r="D14" s="178" t="s">
        <v>1</v>
      </c>
      <c r="E14" s="180">
        <v>30000000</v>
      </c>
      <c r="F14" s="180">
        <v>0</v>
      </c>
      <c r="G14" s="180">
        <v>0</v>
      </c>
      <c r="H14" s="178">
        <v>8</v>
      </c>
      <c r="I14" s="178">
        <v>8</v>
      </c>
      <c r="J14" s="178">
        <v>0</v>
      </c>
      <c r="K14" s="178">
        <v>0</v>
      </c>
      <c r="L14" s="178">
        <v>0</v>
      </c>
      <c r="M14" s="178">
        <v>0</v>
      </c>
      <c r="N14" s="181">
        <v>0</v>
      </c>
    </row>
    <row r="15" spans="1:14" s="188" customFormat="1" ht="12.75" thickBot="1" x14ac:dyDescent="0.25">
      <c r="A15" s="182"/>
      <c r="B15" s="183"/>
      <c r="C15" s="183"/>
      <c r="D15" s="183"/>
      <c r="E15" s="184">
        <f>SUM(E10:E14)</f>
        <v>700125000</v>
      </c>
      <c r="F15" s="184">
        <f>SUM(F10:F14)</f>
        <v>621655401</v>
      </c>
      <c r="G15" s="184">
        <f>SUM(G10:G14)</f>
        <v>227005411.00999999</v>
      </c>
      <c r="H15" s="185">
        <f t="shared" ref="H15:N15" si="0">SUM(H10:H14)</f>
        <v>38</v>
      </c>
      <c r="I15" s="185">
        <f t="shared" si="0"/>
        <v>38</v>
      </c>
      <c r="J15" s="185">
        <f t="shared" si="0"/>
        <v>0</v>
      </c>
      <c r="K15" s="185">
        <f t="shared" si="0"/>
        <v>1</v>
      </c>
      <c r="L15" s="185">
        <f t="shared" si="0"/>
        <v>1.92</v>
      </c>
      <c r="M15" s="186">
        <f t="shared" si="0"/>
        <v>4.29</v>
      </c>
      <c r="N15" s="187">
        <f t="shared" si="0"/>
        <v>0.27</v>
      </c>
    </row>
    <row r="16" spans="1:14" ht="12.75" thickBot="1" x14ac:dyDescent="0.25">
      <c r="A16" s="189" t="s">
        <v>19</v>
      </c>
      <c r="B16" s="189"/>
      <c r="C16" s="172"/>
      <c r="D16" s="172"/>
    </row>
    <row r="17" spans="1:14" ht="36" x14ac:dyDescent="0.2">
      <c r="A17" s="191">
        <v>6</v>
      </c>
      <c r="B17" s="256">
        <v>154599</v>
      </c>
      <c r="C17" s="193" t="s">
        <v>20</v>
      </c>
      <c r="D17" s="192" t="s">
        <v>21</v>
      </c>
      <c r="E17" s="194">
        <v>40000000</v>
      </c>
      <c r="F17" s="194">
        <v>20200000</v>
      </c>
      <c r="G17" s="194">
        <v>0</v>
      </c>
      <c r="H17" s="192">
        <v>70</v>
      </c>
      <c r="I17" s="192">
        <v>70</v>
      </c>
      <c r="J17" s="192">
        <v>0</v>
      </c>
      <c r="K17" s="192">
        <v>0</v>
      </c>
      <c r="L17" s="192">
        <v>0</v>
      </c>
      <c r="M17" s="192">
        <v>0</v>
      </c>
      <c r="N17" s="195">
        <v>0</v>
      </c>
    </row>
    <row r="18" spans="1:14" ht="36" x14ac:dyDescent="0.2">
      <c r="A18" s="173">
        <v>7</v>
      </c>
      <c r="B18" s="254">
        <v>189823</v>
      </c>
      <c r="C18" s="174" t="s">
        <v>22</v>
      </c>
      <c r="D18" s="5" t="s">
        <v>21</v>
      </c>
      <c r="E18" s="175">
        <v>500000</v>
      </c>
      <c r="F18" s="175">
        <v>500000</v>
      </c>
      <c r="G18" s="175">
        <v>0</v>
      </c>
      <c r="H18" s="5">
        <v>1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176">
        <v>0</v>
      </c>
    </row>
    <row r="19" spans="1:14" ht="36.75" thickBot="1" x14ac:dyDescent="0.25">
      <c r="A19" s="196">
        <v>8</v>
      </c>
      <c r="B19" s="273">
        <v>189831</v>
      </c>
      <c r="C19" s="198" t="s">
        <v>23</v>
      </c>
      <c r="D19" s="197" t="s">
        <v>21</v>
      </c>
      <c r="E19" s="199">
        <v>250000</v>
      </c>
      <c r="F19" s="199">
        <v>250000</v>
      </c>
      <c r="G19" s="199">
        <v>0</v>
      </c>
      <c r="H19" s="197">
        <v>1</v>
      </c>
      <c r="I19" s="197">
        <v>1</v>
      </c>
      <c r="J19" s="197">
        <v>0</v>
      </c>
      <c r="K19" s="197">
        <v>0</v>
      </c>
      <c r="L19" s="197">
        <v>0</v>
      </c>
      <c r="M19" s="197">
        <v>0</v>
      </c>
      <c r="N19" s="200">
        <v>0</v>
      </c>
    </row>
    <row r="20" spans="1:14" ht="24.75" thickBot="1" x14ac:dyDescent="0.25">
      <c r="A20" s="258">
        <v>9</v>
      </c>
      <c r="B20" s="263">
        <v>210328</v>
      </c>
      <c r="C20" s="260" t="s">
        <v>370</v>
      </c>
      <c r="D20" s="259" t="s">
        <v>21</v>
      </c>
      <c r="E20" s="261">
        <v>0</v>
      </c>
      <c r="F20" s="261">
        <v>9200000</v>
      </c>
      <c r="G20" s="261">
        <v>0</v>
      </c>
      <c r="H20" s="259"/>
      <c r="I20" s="259"/>
      <c r="J20" s="259"/>
      <c r="K20" s="259"/>
      <c r="L20" s="259"/>
      <c r="M20" s="259"/>
      <c r="N20" s="262"/>
    </row>
    <row r="21" spans="1:14" ht="12.75" thickBot="1" x14ac:dyDescent="0.25">
      <c r="A21" s="201"/>
      <c r="B21" s="202"/>
      <c r="C21" s="202"/>
      <c r="D21" s="202"/>
      <c r="E21" s="203">
        <f>SUM(E17:E20)</f>
        <v>40750000</v>
      </c>
      <c r="F21" s="203">
        <f>SUM(F17:F20)</f>
        <v>30150000</v>
      </c>
      <c r="G21" s="203">
        <f>SUM(G17:G20)</f>
        <v>0</v>
      </c>
      <c r="H21" s="204">
        <f t="shared" ref="H21:N21" si="1">SUM(H17:H19)</f>
        <v>72</v>
      </c>
      <c r="I21" s="204">
        <f t="shared" si="1"/>
        <v>72</v>
      </c>
      <c r="J21" s="204">
        <f t="shared" si="1"/>
        <v>0</v>
      </c>
      <c r="K21" s="204">
        <f t="shared" si="1"/>
        <v>0</v>
      </c>
      <c r="L21" s="204">
        <f t="shared" si="1"/>
        <v>0</v>
      </c>
      <c r="M21" s="204">
        <f t="shared" si="1"/>
        <v>0</v>
      </c>
      <c r="N21" s="204">
        <f t="shared" si="1"/>
        <v>0</v>
      </c>
    </row>
    <row r="22" spans="1:14" ht="12.75" thickBot="1" x14ac:dyDescent="0.25">
      <c r="A22" s="189" t="s">
        <v>19</v>
      </c>
    </row>
    <row r="23" spans="1:14" ht="24.75" thickBot="1" x14ac:dyDescent="0.25">
      <c r="A23" s="205">
        <v>10</v>
      </c>
      <c r="B23" s="255">
        <v>136547</v>
      </c>
      <c r="C23" s="207" t="s">
        <v>24</v>
      </c>
      <c r="D23" s="206" t="s">
        <v>25</v>
      </c>
      <c r="E23" s="208">
        <v>1200000</v>
      </c>
      <c r="F23" s="208">
        <v>0</v>
      </c>
      <c r="G23" s="208">
        <v>0</v>
      </c>
      <c r="H23" s="206">
        <v>1</v>
      </c>
      <c r="I23" s="206">
        <v>1</v>
      </c>
      <c r="J23" s="206">
        <v>0</v>
      </c>
      <c r="K23" s="206">
        <v>0</v>
      </c>
      <c r="L23" s="206">
        <v>0</v>
      </c>
      <c r="M23" s="206">
        <v>0</v>
      </c>
      <c r="N23" s="209">
        <v>0</v>
      </c>
    </row>
    <row r="24" spans="1:14" ht="12.75" thickBot="1" x14ac:dyDescent="0.25">
      <c r="A24" s="210"/>
      <c r="B24" s="211"/>
      <c r="C24" s="211"/>
      <c r="D24" s="211"/>
      <c r="E24" s="212">
        <f>SUM(E23)</f>
        <v>1200000</v>
      </c>
      <c r="F24" s="212">
        <f>SUM(F23)</f>
        <v>0</v>
      </c>
      <c r="G24" s="212">
        <f>SUM(G23)</f>
        <v>0</v>
      </c>
      <c r="H24" s="213">
        <v>1</v>
      </c>
      <c r="I24" s="214">
        <v>1</v>
      </c>
      <c r="J24" s="215">
        <v>0</v>
      </c>
      <c r="K24" s="215">
        <v>0</v>
      </c>
      <c r="L24" s="215">
        <v>0</v>
      </c>
      <c r="M24" s="216">
        <v>0</v>
      </c>
      <c r="N24" s="187">
        <v>0</v>
      </c>
    </row>
    <row r="25" spans="1:14" ht="12.75" thickBot="1" x14ac:dyDescent="0.25">
      <c r="A25" s="189" t="s">
        <v>26</v>
      </c>
    </row>
    <row r="26" spans="1:14" ht="51.75" customHeight="1" x14ac:dyDescent="0.2">
      <c r="A26" s="191">
        <v>11</v>
      </c>
      <c r="B26" s="256">
        <v>190098</v>
      </c>
      <c r="C26" s="193" t="s">
        <v>27</v>
      </c>
      <c r="D26" s="192" t="s">
        <v>21</v>
      </c>
      <c r="E26" s="194">
        <v>40000000</v>
      </c>
      <c r="F26" s="194">
        <v>0</v>
      </c>
      <c r="G26" s="194">
        <v>0</v>
      </c>
      <c r="H26" s="192">
        <v>1</v>
      </c>
      <c r="I26" s="192">
        <v>1</v>
      </c>
      <c r="J26" s="192">
        <v>0</v>
      </c>
      <c r="K26" s="192">
        <v>0</v>
      </c>
      <c r="L26" s="192">
        <v>0</v>
      </c>
      <c r="M26" s="217">
        <v>0</v>
      </c>
      <c r="N26" s="195">
        <v>0</v>
      </c>
    </row>
    <row r="27" spans="1:14" ht="48.75" customHeight="1" x14ac:dyDescent="0.2">
      <c r="A27" s="173">
        <v>12</v>
      </c>
      <c r="B27" s="254">
        <v>209134</v>
      </c>
      <c r="C27" s="174" t="s">
        <v>28</v>
      </c>
      <c r="D27" s="5" t="s">
        <v>21</v>
      </c>
      <c r="E27" s="175">
        <v>0</v>
      </c>
      <c r="F27" s="175">
        <v>2459861</v>
      </c>
      <c r="G27" s="175">
        <v>0</v>
      </c>
      <c r="H27" s="5">
        <v>0</v>
      </c>
      <c r="I27" s="5">
        <v>2</v>
      </c>
      <c r="J27" s="5">
        <v>0</v>
      </c>
      <c r="K27" s="5">
        <v>0</v>
      </c>
      <c r="L27" s="5">
        <v>0</v>
      </c>
      <c r="M27" s="218">
        <v>0</v>
      </c>
      <c r="N27" s="176">
        <v>0</v>
      </c>
    </row>
    <row r="28" spans="1:14" ht="55.5" customHeight="1" thickBot="1" x14ac:dyDescent="0.25">
      <c r="A28" s="177">
        <v>13</v>
      </c>
      <c r="B28" s="257">
        <v>209418</v>
      </c>
      <c r="C28" s="179" t="s">
        <v>29</v>
      </c>
      <c r="D28" s="178" t="s">
        <v>21</v>
      </c>
      <c r="E28" s="180">
        <v>0</v>
      </c>
      <c r="F28" s="180">
        <v>2800000</v>
      </c>
      <c r="G28" s="180">
        <v>0</v>
      </c>
      <c r="H28" s="178">
        <v>1</v>
      </c>
      <c r="I28" s="178">
        <v>1</v>
      </c>
      <c r="J28" s="178">
        <v>0</v>
      </c>
      <c r="K28" s="178">
        <v>0</v>
      </c>
      <c r="L28" s="178">
        <v>0</v>
      </c>
      <c r="M28" s="219">
        <v>0</v>
      </c>
      <c r="N28" s="181">
        <v>0</v>
      </c>
    </row>
    <row r="29" spans="1:14" ht="12.75" thickBot="1" x14ac:dyDescent="0.25">
      <c r="A29" s="220"/>
      <c r="B29" s="221"/>
      <c r="C29" s="221"/>
      <c r="D29" s="221"/>
      <c r="E29" s="184">
        <f>SUM(E26:E28)</f>
        <v>40000000</v>
      </c>
      <c r="F29" s="184">
        <f>SUM(F26:F28)</f>
        <v>5259861</v>
      </c>
      <c r="G29" s="184">
        <f>SUM(G26:G28)</f>
        <v>0</v>
      </c>
      <c r="H29" s="185">
        <f>SUM(H26:H28)</f>
        <v>2</v>
      </c>
      <c r="I29" s="185">
        <f>SUM(I26:I28)</f>
        <v>4</v>
      </c>
      <c r="J29" s="185">
        <v>0</v>
      </c>
      <c r="K29" s="185">
        <v>0</v>
      </c>
      <c r="L29" s="185">
        <v>0</v>
      </c>
      <c r="M29" s="222">
        <v>0</v>
      </c>
      <c r="N29" s="187">
        <v>0</v>
      </c>
    </row>
    <row r="30" spans="1:14" ht="12.75" thickBot="1" x14ac:dyDescent="0.25">
      <c r="A30" s="189" t="s">
        <v>30</v>
      </c>
    </row>
    <row r="31" spans="1:14" ht="60" x14ac:dyDescent="0.2">
      <c r="A31" s="191">
        <v>14</v>
      </c>
      <c r="B31" s="256">
        <v>4332</v>
      </c>
      <c r="C31" s="193" t="s">
        <v>31</v>
      </c>
      <c r="D31" s="192" t="s">
        <v>1</v>
      </c>
      <c r="E31" s="194">
        <v>10000000</v>
      </c>
      <c r="F31" s="194">
        <v>10000000</v>
      </c>
      <c r="G31" s="194">
        <v>0</v>
      </c>
      <c r="H31" s="192">
        <v>7</v>
      </c>
      <c r="I31" s="192">
        <v>7</v>
      </c>
      <c r="J31" s="192">
        <v>0</v>
      </c>
      <c r="K31" s="192">
        <v>0</v>
      </c>
      <c r="L31" s="192">
        <v>0</v>
      </c>
      <c r="M31" s="217">
        <v>0</v>
      </c>
      <c r="N31" s="195">
        <v>0</v>
      </c>
    </row>
    <row r="32" spans="1:14" ht="24" x14ac:dyDescent="0.2">
      <c r="A32" s="173">
        <v>15</v>
      </c>
      <c r="B32" s="254">
        <v>37474</v>
      </c>
      <c r="C32" s="174" t="s">
        <v>32</v>
      </c>
      <c r="D32" s="5" t="s">
        <v>1</v>
      </c>
      <c r="E32" s="175">
        <v>25000000</v>
      </c>
      <c r="F32" s="175">
        <v>0</v>
      </c>
      <c r="G32" s="175">
        <v>0</v>
      </c>
      <c r="H32" s="5">
        <v>3</v>
      </c>
      <c r="I32" s="5">
        <v>0</v>
      </c>
      <c r="J32" s="5">
        <v>0</v>
      </c>
      <c r="K32" s="5">
        <v>0</v>
      </c>
      <c r="L32" s="5">
        <v>0</v>
      </c>
      <c r="M32" s="218">
        <v>0</v>
      </c>
      <c r="N32" s="176">
        <v>0</v>
      </c>
    </row>
    <row r="33" spans="1:14" ht="36" x14ac:dyDescent="0.2">
      <c r="A33" s="173">
        <v>16</v>
      </c>
      <c r="B33" s="254">
        <v>149860</v>
      </c>
      <c r="C33" s="174" t="s">
        <v>247</v>
      </c>
      <c r="D33" s="5" t="s">
        <v>1</v>
      </c>
      <c r="E33" s="175">
        <v>0</v>
      </c>
      <c r="F33" s="175">
        <v>35000000</v>
      </c>
      <c r="G33" s="175">
        <v>18122029.52</v>
      </c>
      <c r="H33" s="5">
        <v>8.9</v>
      </c>
      <c r="I33" s="5">
        <v>8.9</v>
      </c>
      <c r="J33" s="5">
        <v>0</v>
      </c>
      <c r="K33" s="5">
        <v>0</v>
      </c>
      <c r="L33" s="5">
        <v>0</v>
      </c>
      <c r="M33" s="218">
        <v>5.96</v>
      </c>
      <c r="N33" s="176">
        <v>0.01</v>
      </c>
    </row>
    <row r="34" spans="1:14" ht="36" x14ac:dyDescent="0.2">
      <c r="A34" s="173">
        <v>17</v>
      </c>
      <c r="B34" s="254">
        <v>201976</v>
      </c>
      <c r="C34" s="174" t="s">
        <v>33</v>
      </c>
      <c r="D34" s="5" t="s">
        <v>1</v>
      </c>
      <c r="E34" s="175">
        <v>0</v>
      </c>
      <c r="F34" s="175">
        <v>60500000</v>
      </c>
      <c r="G34" s="175">
        <v>26106292.140000001</v>
      </c>
      <c r="H34" s="5">
        <v>19</v>
      </c>
      <c r="I34" s="5">
        <v>19</v>
      </c>
      <c r="J34" s="5">
        <v>0</v>
      </c>
      <c r="K34" s="5">
        <v>0</v>
      </c>
      <c r="L34" s="5">
        <v>0</v>
      </c>
      <c r="M34" s="218">
        <v>4.8099999999999996</v>
      </c>
      <c r="N34" s="176">
        <v>2.2200000000000002</v>
      </c>
    </row>
    <row r="35" spans="1:14" ht="36" x14ac:dyDescent="0.2">
      <c r="A35" s="173">
        <v>18</v>
      </c>
      <c r="B35" s="254">
        <v>207422</v>
      </c>
      <c r="C35" s="174" t="s">
        <v>34</v>
      </c>
      <c r="D35" s="5" t="s">
        <v>1</v>
      </c>
      <c r="E35" s="175">
        <v>0</v>
      </c>
      <c r="F35" s="175">
        <v>30000000</v>
      </c>
      <c r="G35" s="175">
        <v>26811759.989999998</v>
      </c>
      <c r="H35" s="5">
        <v>7.6</v>
      </c>
      <c r="I35" s="5">
        <v>7.6</v>
      </c>
      <c r="J35" s="5">
        <v>0</v>
      </c>
      <c r="K35" s="5">
        <v>0</v>
      </c>
      <c r="L35" s="5">
        <v>0</v>
      </c>
      <c r="M35" s="218">
        <v>3.16</v>
      </c>
      <c r="N35" s="176">
        <v>1.86</v>
      </c>
    </row>
    <row r="36" spans="1:14" ht="36" x14ac:dyDescent="0.2">
      <c r="A36" s="173">
        <v>19</v>
      </c>
      <c r="B36" s="254">
        <v>207434</v>
      </c>
      <c r="C36" s="174" t="s">
        <v>35</v>
      </c>
      <c r="D36" s="5" t="s">
        <v>1</v>
      </c>
      <c r="E36" s="175">
        <v>0</v>
      </c>
      <c r="F36" s="175">
        <v>16000000</v>
      </c>
      <c r="G36" s="175">
        <v>0</v>
      </c>
      <c r="H36" s="5">
        <v>7.6</v>
      </c>
      <c r="I36" s="5">
        <v>7.6</v>
      </c>
      <c r="J36" s="5">
        <v>0</v>
      </c>
      <c r="K36" s="5">
        <v>0</v>
      </c>
      <c r="L36" s="5">
        <v>0</v>
      </c>
      <c r="M36" s="218">
        <v>0</v>
      </c>
      <c r="N36" s="176">
        <v>0</v>
      </c>
    </row>
    <row r="37" spans="1:14" ht="36" x14ac:dyDescent="0.2">
      <c r="A37" s="173">
        <v>20</v>
      </c>
      <c r="B37" s="254">
        <v>207590</v>
      </c>
      <c r="C37" s="174" t="s">
        <v>36</v>
      </c>
      <c r="D37" s="5" t="s">
        <v>1</v>
      </c>
      <c r="E37" s="175">
        <v>0</v>
      </c>
      <c r="F37" s="175">
        <v>29667460</v>
      </c>
      <c r="G37" s="175">
        <v>11758845.57</v>
      </c>
      <c r="H37" s="5">
        <v>17.5</v>
      </c>
      <c r="I37" s="5">
        <v>17.5</v>
      </c>
      <c r="J37" s="5">
        <v>0</v>
      </c>
      <c r="K37" s="5">
        <v>0</v>
      </c>
      <c r="L37" s="5">
        <v>0</v>
      </c>
      <c r="M37" s="218">
        <v>0</v>
      </c>
      <c r="N37" s="176">
        <v>0.35</v>
      </c>
    </row>
    <row r="38" spans="1:14" ht="36" x14ac:dyDescent="0.2">
      <c r="A38" s="173">
        <v>21</v>
      </c>
      <c r="B38" s="254">
        <v>207592</v>
      </c>
      <c r="C38" s="174" t="s">
        <v>37</v>
      </c>
      <c r="D38" s="5" t="s">
        <v>1</v>
      </c>
      <c r="E38" s="175">
        <v>0</v>
      </c>
      <c r="F38" s="175">
        <v>20000000</v>
      </c>
      <c r="G38" s="175">
        <v>8121078.5700000003</v>
      </c>
      <c r="H38" s="5">
        <v>4.2</v>
      </c>
      <c r="I38" s="5">
        <v>4.2</v>
      </c>
      <c r="J38" s="5">
        <v>0</v>
      </c>
      <c r="K38" s="5">
        <v>0</v>
      </c>
      <c r="L38" s="5">
        <v>0</v>
      </c>
      <c r="M38" s="218">
        <v>0.78</v>
      </c>
      <c r="N38" s="176">
        <v>0</v>
      </c>
    </row>
    <row r="39" spans="1:14" ht="24" x14ac:dyDescent="0.2">
      <c r="A39" s="173">
        <v>22</v>
      </c>
      <c r="B39" s="254">
        <v>207593</v>
      </c>
      <c r="C39" s="174" t="s">
        <v>38</v>
      </c>
      <c r="D39" s="5" t="s">
        <v>1</v>
      </c>
      <c r="E39" s="175">
        <v>0</v>
      </c>
      <c r="F39" s="175">
        <v>15500000</v>
      </c>
      <c r="G39" s="175">
        <v>3346897.89</v>
      </c>
      <c r="H39" s="5">
        <v>8.6999999999999993</v>
      </c>
      <c r="I39" s="5">
        <v>7</v>
      </c>
      <c r="J39" s="5">
        <v>0</v>
      </c>
      <c r="K39" s="5">
        <v>0</v>
      </c>
      <c r="L39" s="5">
        <v>0</v>
      </c>
      <c r="M39" s="218">
        <v>0</v>
      </c>
      <c r="N39" s="176">
        <v>1.07</v>
      </c>
    </row>
    <row r="40" spans="1:14" ht="24" x14ac:dyDescent="0.2">
      <c r="A40" s="173">
        <v>23</v>
      </c>
      <c r="B40" s="254">
        <v>207594</v>
      </c>
      <c r="C40" s="174" t="s">
        <v>39</v>
      </c>
      <c r="D40" s="5" t="s">
        <v>1</v>
      </c>
      <c r="E40" s="175">
        <v>0</v>
      </c>
      <c r="F40" s="175">
        <v>10500000</v>
      </c>
      <c r="G40" s="175">
        <v>3281614.49</v>
      </c>
      <c r="H40" s="5">
        <v>3.5</v>
      </c>
      <c r="I40" s="5">
        <v>3.5</v>
      </c>
      <c r="J40" s="5">
        <v>0</v>
      </c>
      <c r="K40" s="5">
        <v>0</v>
      </c>
      <c r="L40" s="5">
        <v>0</v>
      </c>
      <c r="M40" s="218">
        <v>0.6</v>
      </c>
      <c r="N40" s="176">
        <v>1.17</v>
      </c>
    </row>
    <row r="41" spans="1:14" ht="24" x14ac:dyDescent="0.2">
      <c r="A41" s="173">
        <v>24</v>
      </c>
      <c r="B41" s="254">
        <v>208025</v>
      </c>
      <c r="C41" s="174" t="s">
        <v>39</v>
      </c>
      <c r="D41" s="5" t="s">
        <v>1</v>
      </c>
      <c r="E41" s="175">
        <v>0</v>
      </c>
      <c r="F41" s="175">
        <v>16000000</v>
      </c>
      <c r="G41" s="175">
        <v>3692876.87</v>
      </c>
      <c r="H41" s="5">
        <v>3.5</v>
      </c>
      <c r="I41" s="5">
        <v>3.5</v>
      </c>
      <c r="J41" s="5">
        <v>0</v>
      </c>
      <c r="K41" s="5">
        <v>0</v>
      </c>
      <c r="L41" s="5">
        <v>0</v>
      </c>
      <c r="M41" s="218">
        <v>0.15</v>
      </c>
      <c r="N41" s="176">
        <v>0.64</v>
      </c>
    </row>
    <row r="42" spans="1:14" ht="48" x14ac:dyDescent="0.2">
      <c r="A42" s="173">
        <v>25</v>
      </c>
      <c r="B42" s="254">
        <v>208416</v>
      </c>
      <c r="C42" s="174" t="s">
        <v>40</v>
      </c>
      <c r="D42" s="5" t="s">
        <v>1</v>
      </c>
      <c r="E42" s="175">
        <v>0</v>
      </c>
      <c r="F42" s="175">
        <v>5500000</v>
      </c>
      <c r="G42" s="175">
        <v>2346930.4900000002</v>
      </c>
      <c r="H42" s="5">
        <v>6.7</v>
      </c>
      <c r="I42" s="5">
        <v>5</v>
      </c>
      <c r="J42" s="5">
        <v>0</v>
      </c>
      <c r="K42" s="5">
        <v>0</v>
      </c>
      <c r="L42" s="5">
        <v>0</v>
      </c>
      <c r="M42" s="218">
        <v>0</v>
      </c>
      <c r="N42" s="176">
        <v>0.75</v>
      </c>
    </row>
    <row r="43" spans="1:14" ht="36" x14ac:dyDescent="0.2">
      <c r="A43" s="173">
        <v>26</v>
      </c>
      <c r="B43" s="254">
        <v>208419</v>
      </c>
      <c r="C43" s="174" t="s">
        <v>248</v>
      </c>
      <c r="D43" s="5" t="s">
        <v>1</v>
      </c>
      <c r="E43" s="175">
        <v>0</v>
      </c>
      <c r="F43" s="175">
        <v>16000000</v>
      </c>
      <c r="G43" s="175">
        <v>5129711.54</v>
      </c>
      <c r="H43" s="5">
        <v>9.9</v>
      </c>
      <c r="I43" s="5">
        <v>9.9</v>
      </c>
      <c r="J43" s="5">
        <v>0</v>
      </c>
      <c r="K43" s="5">
        <v>0</v>
      </c>
      <c r="L43" s="5">
        <v>0</v>
      </c>
      <c r="M43" s="218">
        <v>8.39</v>
      </c>
      <c r="N43" s="176">
        <v>0</v>
      </c>
    </row>
    <row r="44" spans="1:14" ht="24" x14ac:dyDescent="0.2">
      <c r="A44" s="173">
        <v>27</v>
      </c>
      <c r="B44" s="254">
        <v>208645</v>
      </c>
      <c r="C44" s="174" t="s">
        <v>41</v>
      </c>
      <c r="D44" s="5" t="s">
        <v>1</v>
      </c>
      <c r="E44" s="175">
        <v>0</v>
      </c>
      <c r="F44" s="175">
        <v>20500000</v>
      </c>
      <c r="G44" s="175">
        <v>15888800.539999999</v>
      </c>
      <c r="H44" s="5">
        <v>15.33</v>
      </c>
      <c r="I44" s="5">
        <v>11</v>
      </c>
      <c r="J44" s="5">
        <v>0</v>
      </c>
      <c r="K44" s="5">
        <v>0</v>
      </c>
      <c r="L44" s="5">
        <v>0</v>
      </c>
      <c r="M44" s="218">
        <v>15.01</v>
      </c>
      <c r="N44" s="176">
        <v>0</v>
      </c>
    </row>
    <row r="45" spans="1:14" ht="24" x14ac:dyDescent="0.2">
      <c r="A45" s="173">
        <v>28</v>
      </c>
      <c r="B45" s="254">
        <v>208647</v>
      </c>
      <c r="C45" s="174" t="s">
        <v>42</v>
      </c>
      <c r="D45" s="5" t="s">
        <v>1</v>
      </c>
      <c r="E45" s="175">
        <v>0</v>
      </c>
      <c r="F45" s="175">
        <v>31000000</v>
      </c>
      <c r="G45" s="175">
        <v>12526545.119999999</v>
      </c>
      <c r="H45" s="5">
        <v>12.67</v>
      </c>
      <c r="I45" s="5">
        <v>9</v>
      </c>
      <c r="J45" s="5">
        <v>0</v>
      </c>
      <c r="K45" s="5">
        <v>0</v>
      </c>
      <c r="L45" s="5">
        <v>0</v>
      </c>
      <c r="M45" s="218">
        <v>5.15</v>
      </c>
      <c r="N45" s="223">
        <v>1.1000000000000001</v>
      </c>
    </row>
    <row r="46" spans="1:14" ht="24" x14ac:dyDescent="0.2">
      <c r="A46" s="173">
        <v>29</v>
      </c>
      <c r="B46" s="254">
        <v>208924</v>
      </c>
      <c r="C46" s="174" t="s">
        <v>43</v>
      </c>
      <c r="D46" s="5" t="s">
        <v>1</v>
      </c>
      <c r="E46" s="175">
        <v>0</v>
      </c>
      <c r="F46" s="175">
        <v>27109537</v>
      </c>
      <c r="G46" s="175">
        <v>9234644.9100000001</v>
      </c>
      <c r="H46" s="5">
        <v>14.67</v>
      </c>
      <c r="I46" s="5">
        <v>13</v>
      </c>
      <c r="J46" s="5">
        <v>0</v>
      </c>
      <c r="K46" s="5">
        <v>0</v>
      </c>
      <c r="L46" s="5">
        <v>0</v>
      </c>
      <c r="M46" s="218">
        <v>0</v>
      </c>
      <c r="N46" s="176">
        <v>1.39</v>
      </c>
    </row>
    <row r="47" spans="1:14" ht="36" x14ac:dyDescent="0.2">
      <c r="A47" s="173">
        <v>30</v>
      </c>
      <c r="B47" s="254">
        <v>209051</v>
      </c>
      <c r="C47" s="174" t="s">
        <v>249</v>
      </c>
      <c r="D47" s="5" t="s">
        <v>1</v>
      </c>
      <c r="E47" s="175"/>
      <c r="F47" s="175">
        <v>13771164</v>
      </c>
      <c r="G47" s="175">
        <v>534784.54</v>
      </c>
      <c r="H47" s="5">
        <v>7.2</v>
      </c>
      <c r="I47" s="5">
        <v>7.2</v>
      </c>
      <c r="J47" s="5">
        <v>0</v>
      </c>
      <c r="K47" s="5">
        <v>0</v>
      </c>
      <c r="L47" s="5">
        <v>0</v>
      </c>
      <c r="M47" s="218">
        <v>0.28000000000000003</v>
      </c>
      <c r="N47" s="176">
        <v>0</v>
      </c>
    </row>
    <row r="48" spans="1:14" ht="24" x14ac:dyDescent="0.2">
      <c r="A48" s="173">
        <v>31</v>
      </c>
      <c r="B48" s="254">
        <v>209064</v>
      </c>
      <c r="C48" s="174" t="s">
        <v>250</v>
      </c>
      <c r="D48" s="5" t="s">
        <v>1</v>
      </c>
      <c r="E48" s="175">
        <v>0</v>
      </c>
      <c r="F48" s="175">
        <v>20100000</v>
      </c>
      <c r="G48" s="175">
        <v>19000000</v>
      </c>
      <c r="H48" s="5">
        <v>16.3</v>
      </c>
      <c r="I48" s="5">
        <v>16.3</v>
      </c>
      <c r="J48" s="5">
        <v>0</v>
      </c>
      <c r="K48" s="5">
        <v>0</v>
      </c>
      <c r="L48" s="5">
        <v>0</v>
      </c>
      <c r="M48" s="218">
        <v>5.56</v>
      </c>
      <c r="N48" s="176">
        <v>0</v>
      </c>
    </row>
    <row r="49" spans="1:14" ht="36" x14ac:dyDescent="0.2">
      <c r="A49" s="173">
        <v>32</v>
      </c>
      <c r="B49" s="254">
        <v>209679</v>
      </c>
      <c r="C49" s="174" t="s">
        <v>265</v>
      </c>
      <c r="D49" s="5" t="s">
        <v>1</v>
      </c>
      <c r="E49" s="175">
        <v>0</v>
      </c>
      <c r="F49" s="175">
        <v>10500000</v>
      </c>
      <c r="G49" s="175">
        <v>6719529.04</v>
      </c>
      <c r="H49" s="5">
        <v>5.4</v>
      </c>
      <c r="I49" s="5">
        <v>1.08</v>
      </c>
      <c r="J49" s="5">
        <v>0</v>
      </c>
      <c r="K49" s="5">
        <v>0</v>
      </c>
      <c r="L49" s="5">
        <v>0</v>
      </c>
      <c r="M49" s="218">
        <v>0</v>
      </c>
      <c r="N49" s="176">
        <v>1.85</v>
      </c>
    </row>
    <row r="50" spans="1:14" ht="36" x14ac:dyDescent="0.2">
      <c r="A50" s="173">
        <v>33</v>
      </c>
      <c r="B50" s="254">
        <v>209020</v>
      </c>
      <c r="C50" s="174" t="s">
        <v>44</v>
      </c>
      <c r="D50" s="5" t="s">
        <v>1</v>
      </c>
      <c r="E50" s="175">
        <v>0</v>
      </c>
      <c r="F50" s="175">
        <v>9609682</v>
      </c>
      <c r="G50" s="175">
        <v>0</v>
      </c>
      <c r="H50" s="5">
        <v>15</v>
      </c>
      <c r="I50" s="5">
        <v>15</v>
      </c>
      <c r="J50" s="5">
        <v>0</v>
      </c>
      <c r="K50" s="5">
        <v>0</v>
      </c>
      <c r="L50" s="5">
        <v>0</v>
      </c>
      <c r="M50" s="218">
        <v>0</v>
      </c>
      <c r="N50" s="176">
        <v>0</v>
      </c>
    </row>
    <row r="51" spans="1:14" ht="24" x14ac:dyDescent="0.2">
      <c r="A51" s="173">
        <v>34</v>
      </c>
      <c r="B51" s="254">
        <v>209043</v>
      </c>
      <c r="C51" s="174" t="s">
        <v>45</v>
      </c>
      <c r="D51" s="5" t="s">
        <v>1</v>
      </c>
      <c r="E51" s="175">
        <v>0</v>
      </c>
      <c r="F51" s="175">
        <v>6000000</v>
      </c>
      <c r="G51" s="175">
        <v>0</v>
      </c>
      <c r="H51" s="5">
        <v>18</v>
      </c>
      <c r="I51" s="5">
        <v>18</v>
      </c>
      <c r="J51" s="5">
        <v>0</v>
      </c>
      <c r="K51" s="5">
        <v>0</v>
      </c>
      <c r="L51" s="5">
        <v>0</v>
      </c>
      <c r="M51" s="218">
        <v>0</v>
      </c>
      <c r="N51" s="176">
        <v>0</v>
      </c>
    </row>
    <row r="52" spans="1:14" ht="36" x14ac:dyDescent="0.2">
      <c r="A52" s="173">
        <v>35</v>
      </c>
      <c r="B52" s="254">
        <v>209047</v>
      </c>
      <c r="C52" s="174" t="s">
        <v>46</v>
      </c>
      <c r="D52" s="5" t="s">
        <v>1</v>
      </c>
      <c r="E52" s="175">
        <v>0</v>
      </c>
      <c r="F52" s="175">
        <v>9000000</v>
      </c>
      <c r="G52" s="175">
        <v>0</v>
      </c>
      <c r="H52" s="5">
        <v>9</v>
      </c>
      <c r="I52" s="5">
        <v>9</v>
      </c>
      <c r="J52" s="5">
        <v>0</v>
      </c>
      <c r="K52" s="5">
        <v>0</v>
      </c>
      <c r="L52" s="5">
        <v>0</v>
      </c>
      <c r="M52" s="218">
        <v>0</v>
      </c>
      <c r="N52" s="176">
        <v>0</v>
      </c>
    </row>
    <row r="53" spans="1:14" ht="36" x14ac:dyDescent="0.2">
      <c r="A53" s="173">
        <v>36</v>
      </c>
      <c r="B53" s="254">
        <v>209677</v>
      </c>
      <c r="C53" s="174" t="s">
        <v>47</v>
      </c>
      <c r="D53" s="5" t="s">
        <v>1</v>
      </c>
      <c r="E53" s="175">
        <v>0</v>
      </c>
      <c r="F53" s="175">
        <v>8800000</v>
      </c>
      <c r="G53" s="175">
        <v>0</v>
      </c>
      <c r="H53" s="5">
        <v>3.98</v>
      </c>
      <c r="I53" s="5">
        <v>3.98</v>
      </c>
      <c r="J53" s="5">
        <v>0</v>
      </c>
      <c r="K53" s="5">
        <v>0</v>
      </c>
      <c r="L53" s="5">
        <v>0</v>
      </c>
      <c r="M53" s="218">
        <v>0</v>
      </c>
      <c r="N53" s="176">
        <v>0</v>
      </c>
    </row>
    <row r="54" spans="1:14" ht="36" x14ac:dyDescent="0.2">
      <c r="A54" s="173">
        <v>37</v>
      </c>
      <c r="B54" s="254">
        <v>209678</v>
      </c>
      <c r="C54" s="174" t="s">
        <v>48</v>
      </c>
      <c r="D54" s="5" t="s">
        <v>1</v>
      </c>
      <c r="E54" s="175">
        <v>0</v>
      </c>
      <c r="F54" s="175">
        <v>28000000</v>
      </c>
      <c r="G54" s="175">
        <v>24295830.050000001</v>
      </c>
      <c r="H54" s="5">
        <v>5.4</v>
      </c>
      <c r="I54" s="5">
        <v>5.4</v>
      </c>
      <c r="J54" s="5">
        <v>0</v>
      </c>
      <c r="K54" s="5">
        <v>0</v>
      </c>
      <c r="L54" s="5">
        <v>0</v>
      </c>
      <c r="M54" s="218">
        <v>0</v>
      </c>
      <c r="N54" s="176">
        <v>5.45</v>
      </c>
    </row>
    <row r="55" spans="1:14" ht="48" x14ac:dyDescent="0.2">
      <c r="A55" s="173">
        <v>38</v>
      </c>
      <c r="B55" s="254">
        <v>209682</v>
      </c>
      <c r="C55" s="174" t="s">
        <v>49</v>
      </c>
      <c r="D55" s="5" t="s">
        <v>1</v>
      </c>
      <c r="E55" s="175">
        <v>0</v>
      </c>
      <c r="F55" s="175">
        <v>26499235</v>
      </c>
      <c r="G55" s="175">
        <v>9567580.8100000005</v>
      </c>
      <c r="H55" s="5">
        <v>7</v>
      </c>
      <c r="I55" s="5">
        <v>7</v>
      </c>
      <c r="J55" s="5">
        <v>0</v>
      </c>
      <c r="K55" s="5">
        <v>0</v>
      </c>
      <c r="L55" s="5">
        <v>0</v>
      </c>
      <c r="M55" s="218">
        <v>1.1100000000000001</v>
      </c>
      <c r="N55" s="176">
        <v>0.14000000000000001</v>
      </c>
    </row>
    <row r="56" spans="1:14" ht="36.75" thickBot="1" x14ac:dyDescent="0.25">
      <c r="A56" s="177">
        <v>39</v>
      </c>
      <c r="B56" s="257">
        <v>209708</v>
      </c>
      <c r="C56" s="179" t="s">
        <v>50</v>
      </c>
      <c r="D56" s="178" t="s">
        <v>1</v>
      </c>
      <c r="E56" s="180">
        <v>0</v>
      </c>
      <c r="F56" s="180">
        <v>17000000</v>
      </c>
      <c r="G56" s="180">
        <v>0</v>
      </c>
      <c r="H56" s="178">
        <v>6.4</v>
      </c>
      <c r="I56" s="178">
        <v>6.4</v>
      </c>
      <c r="J56" s="178">
        <v>0</v>
      </c>
      <c r="K56" s="178">
        <v>0</v>
      </c>
      <c r="L56" s="178">
        <v>0</v>
      </c>
      <c r="M56" s="219">
        <v>0</v>
      </c>
      <c r="N56" s="200">
        <v>0</v>
      </c>
    </row>
    <row r="57" spans="1:14" ht="12.75" thickBot="1" x14ac:dyDescent="0.25">
      <c r="A57" s="182"/>
      <c r="B57" s="183"/>
      <c r="C57" s="183"/>
      <c r="D57" s="183"/>
      <c r="E57" s="184">
        <f>SUM(E31:E56)</f>
        <v>35000000</v>
      </c>
      <c r="F57" s="184">
        <f>SUM(F31:F56)</f>
        <v>492557078</v>
      </c>
      <c r="G57" s="184">
        <f>SUM(G31:G56)</f>
        <v>206485752.07999998</v>
      </c>
      <c r="H57" s="185">
        <f t="shared" ref="H57:N57" si="2">SUM(H31:H56)</f>
        <v>243.45</v>
      </c>
      <c r="I57" s="185">
        <f t="shared" si="2"/>
        <v>223.06</v>
      </c>
      <c r="J57" s="185">
        <f t="shared" si="2"/>
        <v>0</v>
      </c>
      <c r="K57" s="185">
        <f t="shared" si="2"/>
        <v>0</v>
      </c>
      <c r="L57" s="185">
        <f t="shared" si="2"/>
        <v>0</v>
      </c>
      <c r="M57" s="185">
        <f t="shared" si="2"/>
        <v>50.96</v>
      </c>
      <c r="N57" s="185">
        <f t="shared" si="2"/>
        <v>18</v>
      </c>
    </row>
    <row r="58" spans="1:14" ht="12.75" thickBot="1" x14ac:dyDescent="0.25">
      <c r="A58" s="189" t="s">
        <v>30</v>
      </c>
    </row>
    <row r="59" spans="1:14" ht="36" x14ac:dyDescent="0.2">
      <c r="A59" s="191">
        <v>40</v>
      </c>
      <c r="B59" s="256">
        <v>2431</v>
      </c>
      <c r="C59" s="193" t="s">
        <v>51</v>
      </c>
      <c r="D59" s="192" t="s">
        <v>1</v>
      </c>
      <c r="E59" s="194">
        <v>25000000</v>
      </c>
      <c r="F59" s="194">
        <v>25000000</v>
      </c>
      <c r="G59" s="194">
        <v>0</v>
      </c>
      <c r="H59" s="192">
        <v>6</v>
      </c>
      <c r="I59" s="192">
        <v>6</v>
      </c>
      <c r="J59" s="192">
        <v>0</v>
      </c>
      <c r="K59" s="192">
        <v>0</v>
      </c>
      <c r="L59" s="192">
        <v>0</v>
      </c>
      <c r="M59" s="217">
        <v>0</v>
      </c>
      <c r="N59" s="195">
        <v>0</v>
      </c>
    </row>
    <row r="60" spans="1:14" ht="72" x14ac:dyDescent="0.2">
      <c r="A60" s="173">
        <v>41</v>
      </c>
      <c r="B60" s="254">
        <v>6412</v>
      </c>
      <c r="C60" s="174" t="s">
        <v>52</v>
      </c>
      <c r="D60" s="5" t="s">
        <v>1</v>
      </c>
      <c r="E60" s="175">
        <v>5000000</v>
      </c>
      <c r="F60" s="175">
        <v>0</v>
      </c>
      <c r="G60" s="175">
        <v>0</v>
      </c>
      <c r="H60" s="5">
        <v>7</v>
      </c>
      <c r="I60" s="5">
        <v>7</v>
      </c>
      <c r="J60" s="5">
        <v>0</v>
      </c>
      <c r="K60" s="5">
        <v>0</v>
      </c>
      <c r="L60" s="5">
        <v>0</v>
      </c>
      <c r="M60" s="218">
        <v>0</v>
      </c>
      <c r="N60" s="176">
        <v>0</v>
      </c>
    </row>
    <row r="61" spans="1:14" ht="60" x14ac:dyDescent="0.2">
      <c r="A61" s="173">
        <v>42</v>
      </c>
      <c r="B61" s="254">
        <v>10109</v>
      </c>
      <c r="C61" s="174" t="s">
        <v>53</v>
      </c>
      <c r="D61" s="5" t="s">
        <v>1</v>
      </c>
      <c r="E61" s="175">
        <v>20000000</v>
      </c>
      <c r="F61" s="175">
        <v>0</v>
      </c>
      <c r="G61" s="175">
        <v>0</v>
      </c>
      <c r="H61" s="5">
        <v>8</v>
      </c>
      <c r="I61" s="5">
        <v>0</v>
      </c>
      <c r="J61" s="5">
        <v>0</v>
      </c>
      <c r="K61" s="5">
        <v>0</v>
      </c>
      <c r="L61" s="5">
        <v>0</v>
      </c>
      <c r="M61" s="218">
        <v>0</v>
      </c>
      <c r="N61" s="176">
        <v>0</v>
      </c>
    </row>
    <row r="62" spans="1:14" ht="60" x14ac:dyDescent="0.2">
      <c r="A62" s="173">
        <v>43</v>
      </c>
      <c r="B62" s="254">
        <v>15149</v>
      </c>
      <c r="C62" s="174" t="s">
        <v>54</v>
      </c>
      <c r="D62" s="5" t="s">
        <v>1</v>
      </c>
      <c r="E62" s="175">
        <v>40000000</v>
      </c>
      <c r="F62" s="175">
        <v>9000000</v>
      </c>
      <c r="G62" s="175">
        <v>0</v>
      </c>
      <c r="H62" s="5">
        <v>9</v>
      </c>
      <c r="I62" s="5">
        <v>9</v>
      </c>
      <c r="J62" s="5">
        <v>0</v>
      </c>
      <c r="K62" s="5">
        <v>0</v>
      </c>
      <c r="L62" s="5">
        <v>0</v>
      </c>
      <c r="M62" s="218">
        <v>0</v>
      </c>
      <c r="N62" s="176">
        <v>0</v>
      </c>
    </row>
    <row r="63" spans="1:14" ht="36" x14ac:dyDescent="0.2">
      <c r="A63" s="173">
        <v>44</v>
      </c>
      <c r="B63" s="254">
        <v>34968</v>
      </c>
      <c r="C63" s="174" t="s">
        <v>55</v>
      </c>
      <c r="D63" s="5" t="s">
        <v>1</v>
      </c>
      <c r="E63" s="175">
        <v>35014763</v>
      </c>
      <c r="F63" s="175">
        <v>85780859</v>
      </c>
      <c r="G63" s="175">
        <v>0</v>
      </c>
      <c r="H63" s="5">
        <v>4</v>
      </c>
      <c r="I63" s="5">
        <v>4</v>
      </c>
      <c r="J63" s="5">
        <v>0</v>
      </c>
      <c r="K63" s="5">
        <v>0</v>
      </c>
      <c r="L63" s="5">
        <v>0</v>
      </c>
      <c r="M63" s="218">
        <v>0</v>
      </c>
      <c r="N63" s="176">
        <v>0</v>
      </c>
    </row>
    <row r="64" spans="1:14" ht="36" x14ac:dyDescent="0.2">
      <c r="A64" s="173">
        <v>45</v>
      </c>
      <c r="B64" s="254">
        <v>34973</v>
      </c>
      <c r="C64" s="174" t="s">
        <v>56</v>
      </c>
      <c r="D64" s="5" t="s">
        <v>1</v>
      </c>
      <c r="E64" s="175">
        <v>30000000</v>
      </c>
      <c r="F64" s="175">
        <v>0</v>
      </c>
      <c r="G64" s="175">
        <v>0</v>
      </c>
      <c r="H64" s="5">
        <v>4</v>
      </c>
      <c r="I64" s="5">
        <v>0</v>
      </c>
      <c r="J64" s="5">
        <v>0</v>
      </c>
      <c r="K64" s="5">
        <v>0</v>
      </c>
      <c r="L64" s="5">
        <v>0</v>
      </c>
      <c r="M64" s="218">
        <v>0</v>
      </c>
      <c r="N64" s="176">
        <v>0</v>
      </c>
    </row>
    <row r="65" spans="1:14" ht="48" x14ac:dyDescent="0.2">
      <c r="A65" s="173">
        <v>46</v>
      </c>
      <c r="B65" s="254">
        <v>37470</v>
      </c>
      <c r="C65" s="174" t="s">
        <v>57</v>
      </c>
      <c r="D65" s="5" t="s">
        <v>1</v>
      </c>
      <c r="E65" s="175">
        <v>30000000</v>
      </c>
      <c r="F65" s="175">
        <v>0</v>
      </c>
      <c r="G65" s="175">
        <v>0</v>
      </c>
      <c r="H65" s="5">
        <v>7</v>
      </c>
      <c r="I65" s="5">
        <v>2</v>
      </c>
      <c r="J65" s="5">
        <v>0</v>
      </c>
      <c r="K65" s="5">
        <v>0</v>
      </c>
      <c r="L65" s="5">
        <v>0</v>
      </c>
      <c r="M65" s="218">
        <v>0</v>
      </c>
      <c r="N65" s="176">
        <v>0</v>
      </c>
    </row>
    <row r="66" spans="1:14" ht="36" x14ac:dyDescent="0.2">
      <c r="A66" s="173">
        <v>47</v>
      </c>
      <c r="B66" s="254">
        <v>37502</v>
      </c>
      <c r="C66" s="174" t="s">
        <v>58</v>
      </c>
      <c r="D66" s="5" t="s">
        <v>1</v>
      </c>
      <c r="E66" s="175">
        <v>5000000</v>
      </c>
      <c r="F66" s="175">
        <v>5000000</v>
      </c>
      <c r="G66" s="175">
        <v>0</v>
      </c>
      <c r="H66" s="5">
        <v>3</v>
      </c>
      <c r="I66" s="5">
        <v>3</v>
      </c>
      <c r="J66" s="5">
        <v>0</v>
      </c>
      <c r="K66" s="5">
        <v>0</v>
      </c>
      <c r="L66" s="5">
        <v>0</v>
      </c>
      <c r="M66" s="218">
        <v>0</v>
      </c>
      <c r="N66" s="176">
        <v>0</v>
      </c>
    </row>
    <row r="67" spans="1:14" ht="36" x14ac:dyDescent="0.2">
      <c r="A67" s="173">
        <v>48</v>
      </c>
      <c r="B67" s="254">
        <v>59458</v>
      </c>
      <c r="C67" s="174" t="s">
        <v>59</v>
      </c>
      <c r="D67" s="5" t="s">
        <v>1</v>
      </c>
      <c r="E67" s="175">
        <v>0</v>
      </c>
      <c r="F67" s="175">
        <v>6000000</v>
      </c>
      <c r="G67" s="175">
        <v>0</v>
      </c>
      <c r="H67" s="5">
        <v>2.78</v>
      </c>
      <c r="I67" s="5">
        <v>0</v>
      </c>
      <c r="J67" s="5">
        <v>0</v>
      </c>
      <c r="K67" s="5">
        <v>0</v>
      </c>
      <c r="L67" s="5">
        <v>0</v>
      </c>
      <c r="M67" s="218">
        <v>0</v>
      </c>
      <c r="N67" s="176">
        <v>0</v>
      </c>
    </row>
    <row r="68" spans="1:14" ht="48" x14ac:dyDescent="0.2">
      <c r="A68" s="173">
        <v>49</v>
      </c>
      <c r="B68" s="254">
        <v>66159</v>
      </c>
      <c r="C68" s="174" t="s">
        <v>60</v>
      </c>
      <c r="D68" s="5" t="s">
        <v>1</v>
      </c>
      <c r="E68" s="175">
        <v>70000000</v>
      </c>
      <c r="F68" s="175">
        <v>60000000</v>
      </c>
      <c r="G68" s="175">
        <v>11005488.109999999</v>
      </c>
      <c r="H68" s="5">
        <v>6</v>
      </c>
      <c r="I68" s="5">
        <v>6</v>
      </c>
      <c r="J68" s="5">
        <v>0</v>
      </c>
      <c r="K68" s="5">
        <v>0</v>
      </c>
      <c r="L68" s="5">
        <v>0</v>
      </c>
      <c r="M68" s="218">
        <v>0.92</v>
      </c>
      <c r="N68" s="176">
        <v>0</v>
      </c>
    </row>
    <row r="69" spans="1:14" ht="36" x14ac:dyDescent="0.2">
      <c r="A69" s="173">
        <v>50</v>
      </c>
      <c r="B69" s="254">
        <v>75943</v>
      </c>
      <c r="C69" s="174" t="s">
        <v>61</v>
      </c>
      <c r="D69" s="5" t="s">
        <v>1</v>
      </c>
      <c r="E69" s="175">
        <v>10000000</v>
      </c>
      <c r="F69" s="175">
        <v>0</v>
      </c>
      <c r="G69" s="175">
        <v>0</v>
      </c>
      <c r="H69" s="5">
        <v>12</v>
      </c>
      <c r="I69" s="5">
        <v>0</v>
      </c>
      <c r="J69" s="5">
        <v>0</v>
      </c>
      <c r="K69" s="5">
        <v>0</v>
      </c>
      <c r="L69" s="5">
        <v>0</v>
      </c>
      <c r="M69" s="218">
        <v>0</v>
      </c>
      <c r="N69" s="176">
        <v>0</v>
      </c>
    </row>
    <row r="70" spans="1:14" ht="36" x14ac:dyDescent="0.2">
      <c r="A70" s="173">
        <v>51</v>
      </c>
      <c r="B70" s="254">
        <v>96096</v>
      </c>
      <c r="C70" s="174" t="s">
        <v>62</v>
      </c>
      <c r="D70" s="5" t="s">
        <v>1</v>
      </c>
      <c r="E70" s="175">
        <v>5000000</v>
      </c>
      <c r="F70" s="175">
        <v>0</v>
      </c>
      <c r="G70" s="175">
        <v>0</v>
      </c>
      <c r="H70" s="5">
        <v>7</v>
      </c>
      <c r="I70" s="5">
        <v>0</v>
      </c>
      <c r="J70" s="5">
        <v>0</v>
      </c>
      <c r="K70" s="5">
        <v>0</v>
      </c>
      <c r="L70" s="5">
        <v>0</v>
      </c>
      <c r="M70" s="218">
        <v>0</v>
      </c>
      <c r="N70" s="176">
        <v>0</v>
      </c>
    </row>
    <row r="71" spans="1:14" ht="60" x14ac:dyDescent="0.2">
      <c r="A71" s="173">
        <v>52</v>
      </c>
      <c r="B71" s="254">
        <v>102580</v>
      </c>
      <c r="C71" s="174" t="s">
        <v>63</v>
      </c>
      <c r="D71" s="5" t="s">
        <v>1</v>
      </c>
      <c r="E71" s="175">
        <v>10000000</v>
      </c>
      <c r="F71" s="175">
        <v>0</v>
      </c>
      <c r="G71" s="175">
        <v>0</v>
      </c>
      <c r="H71" s="5">
        <v>7</v>
      </c>
      <c r="I71" s="5">
        <v>6</v>
      </c>
      <c r="J71" s="5">
        <v>0</v>
      </c>
      <c r="K71" s="5">
        <v>0</v>
      </c>
      <c r="L71" s="5">
        <v>0</v>
      </c>
      <c r="M71" s="218">
        <v>0</v>
      </c>
      <c r="N71" s="176">
        <v>0</v>
      </c>
    </row>
    <row r="72" spans="1:14" ht="36" x14ac:dyDescent="0.2">
      <c r="A72" s="173">
        <v>53</v>
      </c>
      <c r="B72" s="254">
        <v>189880</v>
      </c>
      <c r="C72" s="174" t="s">
        <v>64</v>
      </c>
      <c r="D72" s="5" t="s">
        <v>1</v>
      </c>
      <c r="E72" s="175">
        <v>15000000</v>
      </c>
      <c r="F72" s="175">
        <v>15000000</v>
      </c>
      <c r="G72" s="175">
        <v>7507712.8899999997</v>
      </c>
      <c r="H72" s="5">
        <v>4</v>
      </c>
      <c r="I72" s="5">
        <v>4</v>
      </c>
      <c r="J72" s="5">
        <v>0</v>
      </c>
      <c r="K72" s="5">
        <v>0</v>
      </c>
      <c r="L72" s="5">
        <v>0</v>
      </c>
      <c r="M72" s="218">
        <v>0.8</v>
      </c>
      <c r="N72" s="176">
        <v>0.64</v>
      </c>
    </row>
    <row r="73" spans="1:14" ht="36" x14ac:dyDescent="0.2">
      <c r="A73" s="173">
        <v>54</v>
      </c>
      <c r="B73" s="254">
        <v>190088</v>
      </c>
      <c r="C73" s="174" t="s">
        <v>65</v>
      </c>
      <c r="D73" s="5" t="s">
        <v>1</v>
      </c>
      <c r="E73" s="175">
        <v>500000</v>
      </c>
      <c r="F73" s="175">
        <v>0</v>
      </c>
      <c r="G73" s="175">
        <v>0</v>
      </c>
      <c r="H73" s="5">
        <v>1</v>
      </c>
      <c r="I73" s="5">
        <v>1</v>
      </c>
      <c r="J73" s="5">
        <v>0</v>
      </c>
      <c r="K73" s="5">
        <v>0</v>
      </c>
      <c r="L73" s="5">
        <v>0</v>
      </c>
      <c r="M73" s="218">
        <v>0</v>
      </c>
      <c r="N73" s="176">
        <v>0</v>
      </c>
    </row>
    <row r="74" spans="1:14" ht="24" x14ac:dyDescent="0.2">
      <c r="A74" s="173">
        <v>55</v>
      </c>
      <c r="B74" s="254">
        <v>190113</v>
      </c>
      <c r="C74" s="174" t="s">
        <v>66</v>
      </c>
      <c r="D74" s="5" t="s">
        <v>1</v>
      </c>
      <c r="E74" s="175">
        <v>480000</v>
      </c>
      <c r="F74" s="175">
        <v>480000</v>
      </c>
      <c r="G74" s="175">
        <v>251643.44</v>
      </c>
      <c r="H74" s="5">
        <v>1</v>
      </c>
      <c r="I74" s="5">
        <v>1</v>
      </c>
      <c r="J74" s="5">
        <v>0</v>
      </c>
      <c r="K74" s="5">
        <v>0</v>
      </c>
      <c r="L74" s="5">
        <v>0</v>
      </c>
      <c r="M74" s="218">
        <v>1</v>
      </c>
      <c r="N74" s="176">
        <v>0</v>
      </c>
    </row>
    <row r="75" spans="1:14" ht="24" x14ac:dyDescent="0.2">
      <c r="A75" s="173">
        <v>56</v>
      </c>
      <c r="B75" s="265">
        <v>190116</v>
      </c>
      <c r="C75" s="174" t="s">
        <v>67</v>
      </c>
      <c r="D75" s="5" t="s">
        <v>1</v>
      </c>
      <c r="E75" s="175">
        <v>400000</v>
      </c>
      <c r="F75" s="175">
        <v>0</v>
      </c>
      <c r="G75" s="175">
        <v>0</v>
      </c>
      <c r="H75" s="5">
        <v>1</v>
      </c>
      <c r="I75" s="5">
        <v>1</v>
      </c>
      <c r="J75" s="5">
        <v>0</v>
      </c>
      <c r="K75" s="5">
        <v>0</v>
      </c>
      <c r="L75" s="5">
        <v>0</v>
      </c>
      <c r="M75" s="218">
        <v>0</v>
      </c>
      <c r="N75" s="176">
        <v>0</v>
      </c>
    </row>
    <row r="76" spans="1:14" ht="24" x14ac:dyDescent="0.2">
      <c r="A76" s="173">
        <v>57</v>
      </c>
      <c r="B76" s="265">
        <v>190116</v>
      </c>
      <c r="C76" s="174" t="s">
        <v>67</v>
      </c>
      <c r="D76" s="5" t="s">
        <v>1</v>
      </c>
      <c r="E76" s="175">
        <v>0</v>
      </c>
      <c r="F76" s="175">
        <v>2734356</v>
      </c>
      <c r="G76" s="175">
        <v>0</v>
      </c>
      <c r="H76" s="5"/>
      <c r="I76" s="5"/>
      <c r="J76" s="5"/>
      <c r="K76" s="5"/>
      <c r="L76" s="5"/>
      <c r="M76" s="218"/>
      <c r="N76" s="176"/>
    </row>
    <row r="77" spans="1:14" ht="36" x14ac:dyDescent="0.2">
      <c r="A77" s="173">
        <v>58</v>
      </c>
      <c r="B77" s="254">
        <v>190117</v>
      </c>
      <c r="C77" s="174" t="s">
        <v>68</v>
      </c>
      <c r="D77" s="5" t="s">
        <v>1</v>
      </c>
      <c r="E77" s="175">
        <v>80000</v>
      </c>
      <c r="F77" s="175">
        <v>80000</v>
      </c>
      <c r="G77" s="175">
        <v>0</v>
      </c>
      <c r="H77" s="5">
        <v>1</v>
      </c>
      <c r="I77" s="5">
        <v>1</v>
      </c>
      <c r="J77" s="5">
        <v>0</v>
      </c>
      <c r="K77" s="5">
        <v>0</v>
      </c>
      <c r="L77" s="5">
        <v>0</v>
      </c>
      <c r="M77" s="218">
        <v>0</v>
      </c>
      <c r="N77" s="176">
        <v>0</v>
      </c>
    </row>
    <row r="78" spans="1:14" ht="48" x14ac:dyDescent="0.2">
      <c r="A78" s="173">
        <v>59</v>
      </c>
      <c r="B78" s="254">
        <v>190125</v>
      </c>
      <c r="C78" s="174" t="s">
        <v>69</v>
      </c>
      <c r="D78" s="5" t="s">
        <v>1</v>
      </c>
      <c r="E78" s="175">
        <v>500000</v>
      </c>
      <c r="F78" s="175">
        <v>0</v>
      </c>
      <c r="G78" s="175">
        <v>0</v>
      </c>
      <c r="H78" s="5">
        <v>1</v>
      </c>
      <c r="I78" s="5">
        <v>1</v>
      </c>
      <c r="J78" s="5">
        <v>0</v>
      </c>
      <c r="K78" s="5">
        <v>0</v>
      </c>
      <c r="L78" s="5">
        <v>0</v>
      </c>
      <c r="M78" s="218">
        <v>0</v>
      </c>
      <c r="N78" s="176">
        <v>0</v>
      </c>
    </row>
    <row r="79" spans="1:14" ht="24.75" thickBot="1" x14ac:dyDescent="0.25">
      <c r="A79" s="177">
        <v>60</v>
      </c>
      <c r="B79" s="257">
        <v>190126</v>
      </c>
      <c r="C79" s="179" t="s">
        <v>70</v>
      </c>
      <c r="D79" s="178" t="s">
        <v>1</v>
      </c>
      <c r="E79" s="180">
        <v>30000000</v>
      </c>
      <c r="F79" s="180">
        <v>59268975</v>
      </c>
      <c r="G79" s="180">
        <v>57268974.670000002</v>
      </c>
      <c r="H79" s="178">
        <v>8</v>
      </c>
      <c r="I79" s="178">
        <v>8</v>
      </c>
      <c r="J79" s="178">
        <v>0</v>
      </c>
      <c r="K79" s="178">
        <v>0</v>
      </c>
      <c r="L79" s="178">
        <v>0</v>
      </c>
      <c r="M79" s="219">
        <v>5.32</v>
      </c>
      <c r="N79" s="200">
        <v>0.64</v>
      </c>
    </row>
    <row r="80" spans="1:14" ht="12.75" thickBot="1" x14ac:dyDescent="0.25">
      <c r="A80" s="220"/>
      <c r="B80" s="221"/>
      <c r="C80" s="221"/>
      <c r="D80" s="221"/>
      <c r="E80" s="184">
        <f>SUM(E59:E79)</f>
        <v>331974763</v>
      </c>
      <c r="F80" s="184">
        <f>SUM(F59:F79)</f>
        <v>268344190</v>
      </c>
      <c r="G80" s="184">
        <f>SUM(G59:G79)</f>
        <v>76033819.109999999</v>
      </c>
      <c r="H80" s="185">
        <f t="shared" ref="H80:N80" si="3">SUM(H59:H79)</f>
        <v>99.78</v>
      </c>
      <c r="I80" s="185">
        <f t="shared" si="3"/>
        <v>60</v>
      </c>
      <c r="J80" s="185">
        <f t="shared" si="3"/>
        <v>0</v>
      </c>
      <c r="K80" s="185">
        <f t="shared" si="3"/>
        <v>0</v>
      </c>
      <c r="L80" s="185">
        <f t="shared" si="3"/>
        <v>0</v>
      </c>
      <c r="M80" s="185">
        <f t="shared" si="3"/>
        <v>8.0400000000000009</v>
      </c>
      <c r="N80" s="185">
        <f t="shared" si="3"/>
        <v>1.28</v>
      </c>
    </row>
    <row r="81" spans="1:14" x14ac:dyDescent="0.2">
      <c r="A81" s="189" t="s">
        <v>71</v>
      </c>
      <c r="E81" s="188"/>
      <c r="F81" s="188"/>
      <c r="G81" s="188"/>
      <c r="H81" s="224"/>
      <c r="I81" s="224"/>
    </row>
    <row r="82" spans="1:14" ht="12.75" thickBot="1" x14ac:dyDescent="0.25">
      <c r="A82" s="189"/>
      <c r="E82" s="188"/>
      <c r="F82" s="188"/>
      <c r="G82" s="188"/>
      <c r="H82" s="224"/>
      <c r="I82" s="224"/>
    </row>
    <row r="83" spans="1:14" ht="36.75" thickBot="1" x14ac:dyDescent="0.25">
      <c r="A83" s="225">
        <v>61</v>
      </c>
      <c r="B83" s="264">
        <v>116535</v>
      </c>
      <c r="C83" s="227" t="s">
        <v>72</v>
      </c>
      <c r="D83" s="226" t="s">
        <v>25</v>
      </c>
      <c r="E83" s="228">
        <v>3200000</v>
      </c>
      <c r="F83" s="228">
        <v>0</v>
      </c>
      <c r="G83" s="228">
        <v>0</v>
      </c>
      <c r="H83" s="226">
        <v>1</v>
      </c>
      <c r="I83" s="226">
        <v>1</v>
      </c>
      <c r="J83" s="226">
        <v>0</v>
      </c>
      <c r="K83" s="226">
        <v>0</v>
      </c>
      <c r="L83" s="226">
        <v>0</v>
      </c>
      <c r="M83" s="229">
        <v>0</v>
      </c>
      <c r="N83" s="230">
        <v>0</v>
      </c>
    </row>
    <row r="84" spans="1:14" ht="12.75" thickBot="1" x14ac:dyDescent="0.25">
      <c r="A84" s="220"/>
      <c r="B84" s="221"/>
      <c r="C84" s="221"/>
      <c r="D84" s="221"/>
      <c r="E84" s="231">
        <f>SUM(E83)</f>
        <v>3200000</v>
      </c>
      <c r="F84" s="231">
        <f>SUM(F83)</f>
        <v>0</v>
      </c>
      <c r="G84" s="231">
        <f>SUM(G83)</f>
        <v>0</v>
      </c>
      <c r="H84" s="185">
        <v>1</v>
      </c>
      <c r="I84" s="185">
        <v>1</v>
      </c>
      <c r="J84" s="232">
        <v>0</v>
      </c>
      <c r="K84" s="232">
        <v>0</v>
      </c>
      <c r="L84" s="232">
        <v>0</v>
      </c>
      <c r="M84" s="233">
        <v>0</v>
      </c>
      <c r="N84" s="209">
        <v>0</v>
      </c>
    </row>
    <row r="85" spans="1:14" ht="12.75" thickBot="1" x14ac:dyDescent="0.25">
      <c r="A85" s="189" t="s">
        <v>73</v>
      </c>
    </row>
    <row r="86" spans="1:14" ht="12.75" thickBot="1" x14ac:dyDescent="0.25">
      <c r="A86" s="225">
        <v>62</v>
      </c>
      <c r="B86" s="264">
        <v>190127</v>
      </c>
      <c r="C86" s="227" t="s">
        <v>74</v>
      </c>
      <c r="D86" s="226" t="s">
        <v>1</v>
      </c>
      <c r="E86" s="228">
        <v>40000000</v>
      </c>
      <c r="F86" s="228">
        <v>40000000</v>
      </c>
      <c r="G86" s="234">
        <v>0</v>
      </c>
      <c r="H86" s="226">
        <v>0</v>
      </c>
      <c r="I86" s="226">
        <v>0</v>
      </c>
      <c r="J86" s="226">
        <v>0</v>
      </c>
      <c r="K86" s="226">
        <v>0</v>
      </c>
      <c r="L86" s="226">
        <v>0</v>
      </c>
      <c r="M86" s="229">
        <v>0</v>
      </c>
      <c r="N86" s="230">
        <v>0</v>
      </c>
    </row>
    <row r="87" spans="1:14" ht="12.75" thickBot="1" x14ac:dyDescent="0.25">
      <c r="A87" s="220"/>
      <c r="B87" s="221"/>
      <c r="C87" s="221"/>
      <c r="D87" s="221"/>
      <c r="E87" s="231">
        <f>SUM(E86)</f>
        <v>40000000</v>
      </c>
      <c r="F87" s="231">
        <f>SUM(F86)</f>
        <v>40000000</v>
      </c>
      <c r="G87" s="231">
        <f>SUM(G86)</f>
        <v>0</v>
      </c>
      <c r="H87" s="185">
        <v>0</v>
      </c>
      <c r="I87" s="185">
        <v>0</v>
      </c>
      <c r="J87" s="232">
        <v>0</v>
      </c>
      <c r="K87" s="232">
        <v>0</v>
      </c>
      <c r="L87" s="232">
        <v>0</v>
      </c>
      <c r="M87" s="233">
        <v>0</v>
      </c>
      <c r="N87" s="209">
        <v>0</v>
      </c>
    </row>
    <row r="88" spans="1:14" ht="12.75" thickBot="1" x14ac:dyDescent="0.25">
      <c r="A88" s="189" t="s">
        <v>251</v>
      </c>
    </row>
    <row r="89" spans="1:14" ht="48" x14ac:dyDescent="0.2">
      <c r="A89" s="191">
        <v>63</v>
      </c>
      <c r="B89" s="256">
        <v>116528</v>
      </c>
      <c r="C89" s="193" t="s">
        <v>75</v>
      </c>
      <c r="D89" s="192" t="s">
        <v>1</v>
      </c>
      <c r="E89" s="194">
        <v>50000000</v>
      </c>
      <c r="F89" s="194">
        <v>28500000</v>
      </c>
      <c r="G89" s="194">
        <v>0</v>
      </c>
      <c r="H89" s="192">
        <v>7</v>
      </c>
      <c r="I89" s="192">
        <v>7</v>
      </c>
      <c r="J89" s="192">
        <v>0</v>
      </c>
      <c r="K89" s="192">
        <v>0</v>
      </c>
      <c r="L89" s="192">
        <v>0</v>
      </c>
      <c r="M89" s="217">
        <v>0</v>
      </c>
      <c r="N89" s="195">
        <v>0</v>
      </c>
    </row>
    <row r="90" spans="1:14" ht="36" x14ac:dyDescent="0.2">
      <c r="A90" s="173">
        <v>64</v>
      </c>
      <c r="B90" s="254">
        <v>132258</v>
      </c>
      <c r="C90" s="235" t="s">
        <v>76</v>
      </c>
      <c r="D90" s="5" t="s">
        <v>1</v>
      </c>
      <c r="E90" s="175">
        <v>30000000</v>
      </c>
      <c r="F90" s="175">
        <v>18060000</v>
      </c>
      <c r="G90" s="175">
        <v>1159566.8999999999</v>
      </c>
      <c r="H90" s="5">
        <v>23</v>
      </c>
      <c r="I90" s="5">
        <v>23</v>
      </c>
      <c r="J90" s="5">
        <v>0</v>
      </c>
      <c r="K90" s="5">
        <v>0</v>
      </c>
      <c r="L90" s="5">
        <v>0</v>
      </c>
      <c r="M90" s="218">
        <v>0</v>
      </c>
      <c r="N90" s="176">
        <v>0.35</v>
      </c>
    </row>
    <row r="91" spans="1:14" ht="24" x14ac:dyDescent="0.2">
      <c r="A91" s="173">
        <v>65</v>
      </c>
      <c r="B91" s="254">
        <v>173534</v>
      </c>
      <c r="C91" s="174" t="s">
        <v>77</v>
      </c>
      <c r="D91" s="5" t="s">
        <v>1</v>
      </c>
      <c r="E91" s="175">
        <v>40000000</v>
      </c>
      <c r="F91" s="175">
        <v>0</v>
      </c>
      <c r="G91" s="175">
        <v>0</v>
      </c>
      <c r="H91" s="5">
        <v>8</v>
      </c>
      <c r="I91" s="5">
        <v>8</v>
      </c>
      <c r="J91" s="5">
        <v>0</v>
      </c>
      <c r="K91" s="5">
        <v>0</v>
      </c>
      <c r="L91" s="5">
        <v>0</v>
      </c>
      <c r="M91" s="218">
        <v>0</v>
      </c>
      <c r="N91" s="176">
        <v>0</v>
      </c>
    </row>
    <row r="92" spans="1:14" ht="36" x14ac:dyDescent="0.2">
      <c r="A92" s="173">
        <v>66</v>
      </c>
      <c r="B92" s="254">
        <v>189444</v>
      </c>
      <c r="C92" s="174" t="s">
        <v>78</v>
      </c>
      <c r="D92" s="5" t="s">
        <v>1</v>
      </c>
      <c r="E92" s="175">
        <v>18300000</v>
      </c>
      <c r="F92" s="175">
        <v>23938416</v>
      </c>
      <c r="G92" s="175">
        <v>16469841.57</v>
      </c>
      <c r="H92" s="5">
        <v>5</v>
      </c>
      <c r="I92" s="5">
        <v>5</v>
      </c>
      <c r="J92" s="5">
        <v>0</v>
      </c>
      <c r="K92" s="5">
        <v>0</v>
      </c>
      <c r="L92" s="5">
        <v>1.45</v>
      </c>
      <c r="M92" s="218">
        <v>1.36</v>
      </c>
      <c r="N92" s="176">
        <v>0.56999999999999995</v>
      </c>
    </row>
    <row r="93" spans="1:14" ht="36" x14ac:dyDescent="0.2">
      <c r="A93" s="173">
        <v>67</v>
      </c>
      <c r="B93" s="254">
        <v>190099</v>
      </c>
      <c r="C93" s="174" t="s">
        <v>79</v>
      </c>
      <c r="D93" s="5" t="s">
        <v>1</v>
      </c>
      <c r="E93" s="175">
        <v>384000</v>
      </c>
      <c r="F93" s="175">
        <v>384000</v>
      </c>
      <c r="G93" s="175">
        <v>0</v>
      </c>
      <c r="H93" s="5">
        <v>1</v>
      </c>
      <c r="I93" s="5">
        <v>1</v>
      </c>
      <c r="J93" s="5">
        <v>0</v>
      </c>
      <c r="K93" s="5">
        <v>0</v>
      </c>
      <c r="L93" s="5">
        <v>0</v>
      </c>
      <c r="M93" s="218">
        <v>0</v>
      </c>
      <c r="N93" s="176">
        <v>0</v>
      </c>
    </row>
    <row r="94" spans="1:14" ht="36" x14ac:dyDescent="0.2">
      <c r="A94" s="173">
        <v>68</v>
      </c>
      <c r="B94" s="254">
        <v>190104</v>
      </c>
      <c r="C94" s="174" t="s">
        <v>80</v>
      </c>
      <c r="D94" s="5" t="s">
        <v>1</v>
      </c>
      <c r="E94" s="175">
        <v>500000</v>
      </c>
      <c r="F94" s="175">
        <v>0</v>
      </c>
      <c r="G94" s="175">
        <v>0</v>
      </c>
      <c r="H94" s="5">
        <v>1</v>
      </c>
      <c r="I94" s="5">
        <v>1</v>
      </c>
      <c r="J94" s="5">
        <v>0</v>
      </c>
      <c r="K94" s="5">
        <v>0</v>
      </c>
      <c r="L94" s="5">
        <v>0</v>
      </c>
      <c r="M94" s="218">
        <v>0</v>
      </c>
      <c r="N94" s="176">
        <v>0</v>
      </c>
    </row>
    <row r="95" spans="1:14" ht="24" x14ac:dyDescent="0.2">
      <c r="A95" s="173">
        <v>69</v>
      </c>
      <c r="B95" s="254">
        <v>190119</v>
      </c>
      <c r="C95" s="174" t="s">
        <v>81</v>
      </c>
      <c r="D95" s="5" t="s">
        <v>1</v>
      </c>
      <c r="E95" s="175">
        <v>15240000</v>
      </c>
      <c r="F95" s="175">
        <v>0</v>
      </c>
      <c r="G95" s="175">
        <v>0</v>
      </c>
      <c r="H95" s="5">
        <v>4</v>
      </c>
      <c r="I95" s="5">
        <v>0</v>
      </c>
      <c r="J95" s="5">
        <v>0</v>
      </c>
      <c r="K95" s="5">
        <v>0</v>
      </c>
      <c r="L95" s="5">
        <v>0</v>
      </c>
      <c r="M95" s="218">
        <v>0</v>
      </c>
      <c r="N95" s="176">
        <v>0</v>
      </c>
    </row>
    <row r="96" spans="1:14" ht="24" x14ac:dyDescent="0.2">
      <c r="A96" s="173">
        <v>70</v>
      </c>
      <c r="B96" s="254">
        <v>190120</v>
      </c>
      <c r="C96" s="174" t="s">
        <v>82</v>
      </c>
      <c r="D96" s="5" t="s">
        <v>1</v>
      </c>
      <c r="E96" s="175">
        <v>1792000</v>
      </c>
      <c r="F96" s="175">
        <v>1000000</v>
      </c>
      <c r="G96" s="175">
        <v>0</v>
      </c>
      <c r="H96" s="5">
        <v>1</v>
      </c>
      <c r="I96" s="5">
        <v>0</v>
      </c>
      <c r="J96" s="5">
        <v>0</v>
      </c>
      <c r="K96" s="5">
        <v>0</v>
      </c>
      <c r="L96" s="5">
        <v>0.9</v>
      </c>
      <c r="M96" s="218">
        <v>0</v>
      </c>
      <c r="N96" s="176">
        <v>0</v>
      </c>
    </row>
    <row r="97" spans="1:14" ht="36.75" thickBot="1" x14ac:dyDescent="0.25">
      <c r="A97" s="177">
        <v>71</v>
      </c>
      <c r="B97" s="257">
        <v>208896</v>
      </c>
      <c r="C97" s="179" t="s">
        <v>83</v>
      </c>
      <c r="D97" s="178" t="s">
        <v>1</v>
      </c>
      <c r="E97" s="180">
        <v>0</v>
      </c>
      <c r="F97" s="180">
        <v>10500000</v>
      </c>
      <c r="G97" s="180">
        <v>8816085.6600000001</v>
      </c>
      <c r="H97" s="178">
        <v>3.73</v>
      </c>
      <c r="I97" s="178">
        <v>3.73</v>
      </c>
      <c r="J97" s="178">
        <v>0</v>
      </c>
      <c r="K97" s="178">
        <v>0</v>
      </c>
      <c r="L97" s="178">
        <v>0</v>
      </c>
      <c r="M97" s="219">
        <v>0.82</v>
      </c>
      <c r="N97" s="181">
        <v>1.33</v>
      </c>
    </row>
    <row r="98" spans="1:14" ht="12.75" thickBot="1" x14ac:dyDescent="0.25">
      <c r="A98" s="220"/>
      <c r="B98" s="221"/>
      <c r="C98" s="221"/>
      <c r="D98" s="221"/>
      <c r="E98" s="184">
        <f>SUM(E89:E97)</f>
        <v>156216000</v>
      </c>
      <c r="F98" s="184">
        <f>SUM(F89:F97)</f>
        <v>82382416</v>
      </c>
      <c r="G98" s="184">
        <f>SUM(G89:G97)</f>
        <v>26445494.129999999</v>
      </c>
      <c r="H98" s="185">
        <f t="shared" ref="H98:N98" si="4">SUM(H89:H97)</f>
        <v>53.73</v>
      </c>
      <c r="I98" s="185">
        <f t="shared" si="4"/>
        <v>48.73</v>
      </c>
      <c r="J98" s="185">
        <f t="shared" si="4"/>
        <v>0</v>
      </c>
      <c r="K98" s="185">
        <f t="shared" si="4"/>
        <v>0</v>
      </c>
      <c r="L98" s="185">
        <f t="shared" si="4"/>
        <v>2.35</v>
      </c>
      <c r="M98" s="236">
        <f t="shared" si="4"/>
        <v>2.1800000000000002</v>
      </c>
      <c r="N98" s="185">
        <f t="shared" si="4"/>
        <v>2.25</v>
      </c>
    </row>
    <row r="99" spans="1:14" ht="12.75" thickBot="1" x14ac:dyDescent="0.25">
      <c r="A99" s="189" t="s">
        <v>84</v>
      </c>
      <c r="N99" s="237"/>
    </row>
    <row r="100" spans="1:14" ht="48" x14ac:dyDescent="0.2">
      <c r="A100" s="191">
        <v>72</v>
      </c>
      <c r="B100" s="256">
        <v>14834</v>
      </c>
      <c r="C100" s="193" t="s">
        <v>85</v>
      </c>
      <c r="D100" s="192" t="s">
        <v>1</v>
      </c>
      <c r="E100" s="194">
        <v>40000000</v>
      </c>
      <c r="F100" s="194">
        <v>0</v>
      </c>
      <c r="G100" s="194">
        <v>0</v>
      </c>
      <c r="H100" s="192">
        <v>5</v>
      </c>
      <c r="I100" s="192">
        <v>5</v>
      </c>
      <c r="J100" s="192">
        <v>0</v>
      </c>
      <c r="K100" s="192">
        <v>0</v>
      </c>
      <c r="L100" s="192">
        <v>0</v>
      </c>
      <c r="M100" s="217">
        <v>0</v>
      </c>
      <c r="N100" s="195">
        <v>0</v>
      </c>
    </row>
    <row r="101" spans="1:14" ht="36" x14ac:dyDescent="0.2">
      <c r="A101" s="173">
        <v>73</v>
      </c>
      <c r="B101" s="254">
        <v>189454</v>
      </c>
      <c r="C101" s="174" t="s">
        <v>86</v>
      </c>
      <c r="D101" s="5" t="s">
        <v>1</v>
      </c>
      <c r="E101" s="175">
        <v>0</v>
      </c>
      <c r="F101" s="175">
        <v>15500000</v>
      </c>
      <c r="G101" s="175">
        <v>4855004.0199999996</v>
      </c>
      <c r="H101" s="5">
        <v>7.59</v>
      </c>
      <c r="I101" s="5">
        <v>7.59</v>
      </c>
      <c r="J101" s="5">
        <v>0</v>
      </c>
      <c r="K101" s="5">
        <v>0</v>
      </c>
      <c r="L101" s="5">
        <v>0</v>
      </c>
      <c r="M101" s="218">
        <v>0.61</v>
      </c>
      <c r="N101" s="176">
        <v>0.52</v>
      </c>
    </row>
    <row r="102" spans="1:14" ht="24" x14ac:dyDescent="0.2">
      <c r="A102" s="173">
        <v>74</v>
      </c>
      <c r="B102" s="254">
        <v>207390</v>
      </c>
      <c r="C102" s="174" t="s">
        <v>87</v>
      </c>
      <c r="D102" s="5" t="s">
        <v>1</v>
      </c>
      <c r="E102" s="175">
        <v>0</v>
      </c>
      <c r="F102" s="175">
        <v>16691935</v>
      </c>
      <c r="G102" s="175">
        <v>6764360.0599999996</v>
      </c>
      <c r="H102" s="5">
        <v>4.5999999999999996</v>
      </c>
      <c r="I102" s="5">
        <v>4.5999999999999996</v>
      </c>
      <c r="J102" s="5">
        <v>0</v>
      </c>
      <c r="K102" s="5">
        <v>0</v>
      </c>
      <c r="L102" s="5">
        <v>0</v>
      </c>
      <c r="M102" s="218">
        <v>4.72</v>
      </c>
      <c r="N102" s="176">
        <v>0</v>
      </c>
    </row>
    <row r="103" spans="1:14" ht="36" x14ac:dyDescent="0.2">
      <c r="A103" s="173">
        <v>75</v>
      </c>
      <c r="B103" s="254">
        <v>207433</v>
      </c>
      <c r="C103" s="174" t="s">
        <v>252</v>
      </c>
      <c r="D103" s="5" t="s">
        <v>1</v>
      </c>
      <c r="E103" s="175">
        <v>0</v>
      </c>
      <c r="F103" s="175">
        <v>14516452</v>
      </c>
      <c r="G103" s="175">
        <v>14486211.359999999</v>
      </c>
      <c r="H103" s="5" t="s">
        <v>253</v>
      </c>
      <c r="I103" s="5">
        <v>0</v>
      </c>
      <c r="J103" s="5">
        <v>0</v>
      </c>
      <c r="K103" s="5">
        <v>0</v>
      </c>
      <c r="L103" s="5">
        <v>0</v>
      </c>
      <c r="M103" s="218">
        <v>4.99</v>
      </c>
      <c r="N103" s="176">
        <v>0</v>
      </c>
    </row>
    <row r="104" spans="1:14" ht="48" x14ac:dyDescent="0.2">
      <c r="A104" s="173">
        <v>76</v>
      </c>
      <c r="B104" s="254">
        <v>207591</v>
      </c>
      <c r="C104" s="174" t="s">
        <v>88</v>
      </c>
      <c r="D104" s="5" t="s">
        <v>1</v>
      </c>
      <c r="E104" s="175">
        <v>0</v>
      </c>
      <c r="F104" s="175">
        <v>3500000</v>
      </c>
      <c r="G104" s="175">
        <v>188765.9</v>
      </c>
      <c r="H104" s="5">
        <v>8.4</v>
      </c>
      <c r="I104" s="5">
        <v>8.4</v>
      </c>
      <c r="J104" s="5">
        <v>0</v>
      </c>
      <c r="K104" s="5">
        <v>0</v>
      </c>
      <c r="L104" s="5">
        <v>0</v>
      </c>
      <c r="M104" s="218">
        <v>0.05</v>
      </c>
      <c r="N104" s="176">
        <v>0</v>
      </c>
    </row>
    <row r="105" spans="1:14" ht="36" x14ac:dyDescent="0.2">
      <c r="A105" s="173">
        <v>77</v>
      </c>
      <c r="B105" s="254">
        <v>209018</v>
      </c>
      <c r="C105" s="174" t="s">
        <v>254</v>
      </c>
      <c r="D105" s="5" t="s">
        <v>1</v>
      </c>
      <c r="E105" s="175">
        <v>0</v>
      </c>
      <c r="F105" s="175">
        <v>25000000</v>
      </c>
      <c r="G105" s="175">
        <v>11855529.17</v>
      </c>
      <c r="H105" s="5">
        <v>10</v>
      </c>
      <c r="I105" s="5">
        <v>10</v>
      </c>
      <c r="J105" s="5">
        <v>0</v>
      </c>
      <c r="K105" s="5">
        <v>0</v>
      </c>
      <c r="L105" s="5">
        <v>0</v>
      </c>
      <c r="M105" s="218">
        <v>0.16</v>
      </c>
      <c r="N105" s="176">
        <v>0.14000000000000001</v>
      </c>
    </row>
    <row r="106" spans="1:14" ht="36" x14ac:dyDescent="0.2">
      <c r="A106" s="173">
        <v>78</v>
      </c>
      <c r="B106" s="254">
        <v>209049</v>
      </c>
      <c r="C106" s="174" t="s">
        <v>255</v>
      </c>
      <c r="D106" s="5" t="s">
        <v>1</v>
      </c>
      <c r="E106" s="175">
        <v>0</v>
      </c>
      <c r="F106" s="175">
        <v>15000000</v>
      </c>
      <c r="G106" s="175">
        <v>6036387.7599999998</v>
      </c>
      <c r="H106" s="5">
        <v>8</v>
      </c>
      <c r="I106" s="5">
        <v>8</v>
      </c>
      <c r="J106" s="5">
        <v>0</v>
      </c>
      <c r="K106" s="5">
        <v>0</v>
      </c>
      <c r="L106" s="5">
        <v>0</v>
      </c>
      <c r="M106" s="218">
        <v>0.52</v>
      </c>
      <c r="N106" s="176">
        <v>0</v>
      </c>
    </row>
    <row r="107" spans="1:14" ht="36" x14ac:dyDescent="0.2">
      <c r="A107" s="173">
        <v>79</v>
      </c>
      <c r="B107" s="254">
        <v>209054</v>
      </c>
      <c r="C107" s="174" t="s">
        <v>256</v>
      </c>
      <c r="D107" s="5" t="s">
        <v>1</v>
      </c>
      <c r="E107" s="175">
        <v>0</v>
      </c>
      <c r="F107" s="175">
        <v>4500000</v>
      </c>
      <c r="G107" s="175">
        <v>430440</v>
      </c>
      <c r="H107" s="5">
        <v>9</v>
      </c>
      <c r="I107" s="5">
        <v>9</v>
      </c>
      <c r="J107" s="5">
        <v>0</v>
      </c>
      <c r="K107" s="5">
        <v>0</v>
      </c>
      <c r="L107" s="5">
        <v>0</v>
      </c>
      <c r="M107" s="218">
        <v>0.2</v>
      </c>
      <c r="N107" s="176">
        <v>7.0000000000000007E-2</v>
      </c>
    </row>
    <row r="108" spans="1:14" ht="24" x14ac:dyDescent="0.2">
      <c r="A108" s="173">
        <v>80</v>
      </c>
      <c r="B108" s="254">
        <v>209055</v>
      </c>
      <c r="C108" s="174" t="s">
        <v>257</v>
      </c>
      <c r="D108" s="5" t="s">
        <v>1</v>
      </c>
      <c r="E108" s="175">
        <v>0</v>
      </c>
      <c r="F108" s="175">
        <v>20000000</v>
      </c>
      <c r="G108" s="175">
        <v>14943522.210000001</v>
      </c>
      <c r="H108" s="5">
        <v>10</v>
      </c>
      <c r="I108" s="5">
        <v>10</v>
      </c>
      <c r="J108" s="5">
        <v>0</v>
      </c>
      <c r="K108" s="5">
        <v>0</v>
      </c>
      <c r="L108" s="5">
        <v>0</v>
      </c>
      <c r="M108" s="218">
        <v>7.91</v>
      </c>
      <c r="N108" s="223">
        <v>0.1</v>
      </c>
    </row>
    <row r="109" spans="1:14" ht="36" x14ac:dyDescent="0.2">
      <c r="A109" s="173">
        <v>81</v>
      </c>
      <c r="B109" s="254">
        <v>209056</v>
      </c>
      <c r="C109" s="174" t="s">
        <v>258</v>
      </c>
      <c r="D109" s="5" t="s">
        <v>1</v>
      </c>
      <c r="E109" s="175">
        <v>0</v>
      </c>
      <c r="F109" s="175">
        <v>30500000</v>
      </c>
      <c r="G109" s="175">
        <v>5182418.37</v>
      </c>
      <c r="H109" s="5">
        <v>12</v>
      </c>
      <c r="I109" s="5">
        <v>12</v>
      </c>
      <c r="J109" s="5">
        <v>0</v>
      </c>
      <c r="K109" s="5">
        <v>0</v>
      </c>
      <c r="L109" s="5">
        <v>0</v>
      </c>
      <c r="M109" s="218">
        <v>0.21</v>
      </c>
      <c r="N109" s="176">
        <v>0.78</v>
      </c>
    </row>
    <row r="110" spans="1:14" ht="36" x14ac:dyDescent="0.2">
      <c r="A110" s="173">
        <v>82</v>
      </c>
      <c r="B110" s="254">
        <v>209061</v>
      </c>
      <c r="C110" s="174" t="s">
        <v>372</v>
      </c>
      <c r="D110" s="5" t="s">
        <v>1</v>
      </c>
      <c r="E110" s="175">
        <v>0</v>
      </c>
      <c r="F110" s="175">
        <v>5500000</v>
      </c>
      <c r="G110" s="175">
        <v>0</v>
      </c>
      <c r="H110" s="5"/>
      <c r="I110" s="5"/>
      <c r="J110" s="5"/>
      <c r="K110" s="5"/>
      <c r="L110" s="5"/>
      <c r="M110" s="218"/>
      <c r="N110" s="176"/>
    </row>
    <row r="111" spans="1:14" ht="36" x14ac:dyDescent="0.2">
      <c r="A111" s="173">
        <v>83</v>
      </c>
      <c r="B111" s="254">
        <v>208027</v>
      </c>
      <c r="C111" s="174" t="s">
        <v>89</v>
      </c>
      <c r="D111" s="5" t="s">
        <v>1</v>
      </c>
      <c r="E111" s="175">
        <v>0</v>
      </c>
      <c r="F111" s="175">
        <v>14500000</v>
      </c>
      <c r="G111" s="175">
        <v>0</v>
      </c>
      <c r="H111" s="5">
        <v>11.8</v>
      </c>
      <c r="I111" s="5">
        <v>11.8</v>
      </c>
      <c r="J111" s="5">
        <v>0</v>
      </c>
      <c r="K111" s="5">
        <v>0</v>
      </c>
      <c r="L111" s="5">
        <v>0</v>
      </c>
      <c r="M111" s="218">
        <v>0</v>
      </c>
      <c r="N111" s="176">
        <v>0</v>
      </c>
    </row>
    <row r="112" spans="1:14" ht="36" x14ac:dyDescent="0.2">
      <c r="A112" s="177">
        <v>84</v>
      </c>
      <c r="B112" s="257">
        <v>208201</v>
      </c>
      <c r="C112" s="179" t="s">
        <v>90</v>
      </c>
      <c r="D112" s="178" t="s">
        <v>1</v>
      </c>
      <c r="E112" s="180">
        <v>0</v>
      </c>
      <c r="F112" s="180">
        <v>17003120</v>
      </c>
      <c r="G112" s="180">
        <v>8814956.3900000006</v>
      </c>
      <c r="H112" s="178">
        <v>5.3</v>
      </c>
      <c r="I112" s="178">
        <v>5.3</v>
      </c>
      <c r="J112" s="178">
        <v>0</v>
      </c>
      <c r="K112" s="178">
        <v>0</v>
      </c>
      <c r="L112" s="178">
        <v>0</v>
      </c>
      <c r="M112" s="219">
        <v>2.8</v>
      </c>
      <c r="N112" s="176">
        <v>0.78</v>
      </c>
    </row>
    <row r="113" spans="1:14" ht="36" x14ac:dyDescent="0.2">
      <c r="A113" s="177">
        <v>85</v>
      </c>
      <c r="B113" s="257">
        <v>208417</v>
      </c>
      <c r="C113" s="179" t="s">
        <v>371</v>
      </c>
      <c r="D113" s="178" t="s">
        <v>1</v>
      </c>
      <c r="E113" s="180">
        <v>0</v>
      </c>
      <c r="F113" s="180">
        <v>5500000</v>
      </c>
      <c r="G113" s="180"/>
      <c r="H113" s="178"/>
      <c r="I113" s="178"/>
      <c r="J113" s="178"/>
      <c r="K113" s="178"/>
      <c r="L113" s="178"/>
      <c r="M113" s="219"/>
      <c r="N113" s="181"/>
    </row>
    <row r="114" spans="1:14" ht="36.75" thickBot="1" x14ac:dyDescent="0.25">
      <c r="A114" s="177">
        <v>86</v>
      </c>
      <c r="B114" s="257">
        <v>208879</v>
      </c>
      <c r="C114" s="179" t="s">
        <v>273</v>
      </c>
      <c r="D114" s="178" t="s">
        <v>1</v>
      </c>
      <c r="E114" s="180">
        <v>0</v>
      </c>
      <c r="F114" s="180">
        <v>5500000</v>
      </c>
      <c r="G114" s="180">
        <v>0</v>
      </c>
      <c r="H114" s="178">
        <v>14</v>
      </c>
      <c r="I114" s="178">
        <v>8.17</v>
      </c>
      <c r="J114" s="178">
        <v>0</v>
      </c>
      <c r="K114" s="178">
        <v>0</v>
      </c>
      <c r="L114" s="178">
        <v>0</v>
      </c>
      <c r="M114" s="219">
        <v>0</v>
      </c>
      <c r="N114" s="200">
        <v>0.02</v>
      </c>
    </row>
    <row r="115" spans="1:14" ht="12.75" thickBot="1" x14ac:dyDescent="0.25">
      <c r="A115" s="220"/>
      <c r="B115" s="221"/>
      <c r="C115" s="221"/>
      <c r="D115" s="221"/>
      <c r="E115" s="184">
        <f t="shared" ref="E115:N115" si="5">SUM(E100:E114)</f>
        <v>40000000</v>
      </c>
      <c r="F115" s="184">
        <f t="shared" si="5"/>
        <v>193211507</v>
      </c>
      <c r="G115" s="184">
        <f t="shared" si="5"/>
        <v>73557595.239999995</v>
      </c>
      <c r="H115" s="185">
        <f t="shared" si="5"/>
        <v>105.69</v>
      </c>
      <c r="I115" s="185">
        <f t="shared" si="5"/>
        <v>99.86</v>
      </c>
      <c r="J115" s="185">
        <f t="shared" si="5"/>
        <v>0</v>
      </c>
      <c r="K115" s="185">
        <f t="shared" si="5"/>
        <v>0</v>
      </c>
      <c r="L115" s="185">
        <f t="shared" si="5"/>
        <v>0</v>
      </c>
      <c r="M115" s="185">
        <f t="shared" si="5"/>
        <v>22.17</v>
      </c>
      <c r="N115" s="238">
        <f t="shared" si="5"/>
        <v>2.4099999999999997</v>
      </c>
    </row>
    <row r="116" spans="1:14" ht="12.75" thickBot="1" x14ac:dyDescent="0.25">
      <c r="A116" s="189" t="s">
        <v>91</v>
      </c>
    </row>
    <row r="117" spans="1:14" ht="36" x14ac:dyDescent="0.2">
      <c r="A117" s="191">
        <v>87</v>
      </c>
      <c r="B117" s="256">
        <v>18433</v>
      </c>
      <c r="C117" s="193" t="s">
        <v>92</v>
      </c>
      <c r="D117" s="192" t="s">
        <v>1</v>
      </c>
      <c r="E117" s="194">
        <v>5000000</v>
      </c>
      <c r="F117" s="194">
        <v>0</v>
      </c>
      <c r="G117" s="194">
        <v>0</v>
      </c>
      <c r="H117" s="192">
        <v>4</v>
      </c>
      <c r="I117" s="192">
        <v>4</v>
      </c>
      <c r="J117" s="192">
        <v>0</v>
      </c>
      <c r="K117" s="192">
        <v>0</v>
      </c>
      <c r="L117" s="192">
        <v>0</v>
      </c>
      <c r="M117" s="217">
        <v>0</v>
      </c>
      <c r="N117" s="195">
        <v>0</v>
      </c>
    </row>
    <row r="118" spans="1:14" ht="48" x14ac:dyDescent="0.2">
      <c r="A118" s="173">
        <v>88</v>
      </c>
      <c r="B118" s="254">
        <v>18435</v>
      </c>
      <c r="C118" s="174" t="s">
        <v>93</v>
      </c>
      <c r="D118" s="5" t="s">
        <v>1</v>
      </c>
      <c r="E118" s="175">
        <v>5000000</v>
      </c>
      <c r="F118" s="175">
        <v>4500000</v>
      </c>
      <c r="G118" s="175">
        <v>3261484</v>
      </c>
      <c r="H118" s="5">
        <v>2</v>
      </c>
      <c r="I118" s="5">
        <v>2</v>
      </c>
      <c r="J118" s="5">
        <v>0</v>
      </c>
      <c r="K118" s="5">
        <v>0</v>
      </c>
      <c r="L118" s="5">
        <v>0</v>
      </c>
      <c r="M118" s="218">
        <v>0</v>
      </c>
      <c r="N118" s="176">
        <v>0</v>
      </c>
    </row>
    <row r="119" spans="1:14" ht="36" x14ac:dyDescent="0.2">
      <c r="A119" s="173">
        <v>89</v>
      </c>
      <c r="B119" s="254">
        <v>18437</v>
      </c>
      <c r="C119" s="174" t="s">
        <v>94</v>
      </c>
      <c r="D119" s="5" t="s">
        <v>1</v>
      </c>
      <c r="E119" s="175">
        <v>5000000</v>
      </c>
      <c r="F119" s="175">
        <v>3000000</v>
      </c>
      <c r="G119" s="175">
        <v>261476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218">
        <v>0.03</v>
      </c>
      <c r="N119" s="176">
        <v>0</v>
      </c>
    </row>
    <row r="120" spans="1:14" ht="36.75" customHeight="1" x14ac:dyDescent="0.2">
      <c r="A120" s="173">
        <v>90</v>
      </c>
      <c r="B120" s="254">
        <v>96841</v>
      </c>
      <c r="C120" s="174" t="s">
        <v>266</v>
      </c>
      <c r="D120" s="5" t="s">
        <v>1</v>
      </c>
      <c r="E120" s="175">
        <v>1824000</v>
      </c>
      <c r="F120" s="175">
        <v>1824000</v>
      </c>
      <c r="G120" s="175">
        <v>1824000</v>
      </c>
      <c r="H120" s="5">
        <v>28.5</v>
      </c>
      <c r="I120" s="5">
        <v>10</v>
      </c>
      <c r="J120" s="5">
        <v>0</v>
      </c>
      <c r="K120" s="5">
        <v>0</v>
      </c>
      <c r="L120" s="5">
        <v>0</v>
      </c>
      <c r="M120" s="218">
        <v>0</v>
      </c>
      <c r="N120" s="176">
        <v>0</v>
      </c>
    </row>
    <row r="121" spans="1:14" ht="36" x14ac:dyDescent="0.2">
      <c r="A121" s="173">
        <v>91</v>
      </c>
      <c r="B121" s="254">
        <v>72219</v>
      </c>
      <c r="C121" s="174" t="s">
        <v>95</v>
      </c>
      <c r="D121" s="5" t="s">
        <v>1</v>
      </c>
      <c r="E121" s="175">
        <v>64325478</v>
      </c>
      <c r="F121" s="175">
        <v>20000000</v>
      </c>
      <c r="G121" s="175">
        <v>1159566.8999999999</v>
      </c>
      <c r="H121" s="5">
        <v>18</v>
      </c>
      <c r="I121" s="5">
        <v>18</v>
      </c>
      <c r="J121" s="5">
        <v>0</v>
      </c>
      <c r="K121" s="5">
        <v>0</v>
      </c>
      <c r="L121" s="5">
        <v>0</v>
      </c>
      <c r="M121" s="218">
        <v>0</v>
      </c>
      <c r="N121" s="176">
        <v>0.32</v>
      </c>
    </row>
    <row r="122" spans="1:14" ht="24" x14ac:dyDescent="0.2">
      <c r="A122" s="173">
        <v>92</v>
      </c>
      <c r="B122" s="254">
        <v>72220</v>
      </c>
      <c r="C122" s="174" t="s">
        <v>96</v>
      </c>
      <c r="D122" s="5" t="s">
        <v>1</v>
      </c>
      <c r="E122" s="175">
        <v>5000000</v>
      </c>
      <c r="F122" s="175">
        <v>5000000</v>
      </c>
      <c r="G122" s="175">
        <v>1159566.8999999999</v>
      </c>
      <c r="H122" s="5">
        <v>15</v>
      </c>
      <c r="I122" s="5">
        <v>15</v>
      </c>
      <c r="J122" s="5">
        <v>0</v>
      </c>
      <c r="K122" s="5">
        <v>0</v>
      </c>
      <c r="L122" s="5">
        <v>0</v>
      </c>
      <c r="M122" s="218">
        <v>0</v>
      </c>
      <c r="N122" s="176">
        <v>0</v>
      </c>
    </row>
    <row r="123" spans="1:14" ht="36" x14ac:dyDescent="0.2">
      <c r="A123" s="173">
        <v>93</v>
      </c>
      <c r="B123" s="254">
        <v>100133</v>
      </c>
      <c r="C123" s="174" t="s">
        <v>97</v>
      </c>
      <c r="D123" s="5" t="s">
        <v>1</v>
      </c>
      <c r="E123" s="175">
        <v>17419000</v>
      </c>
      <c r="F123" s="175">
        <v>0</v>
      </c>
      <c r="G123" s="175">
        <v>0</v>
      </c>
      <c r="H123" s="5">
        <v>3</v>
      </c>
      <c r="I123" s="5">
        <v>3</v>
      </c>
      <c r="J123" s="5">
        <v>0</v>
      </c>
      <c r="K123" s="5">
        <v>0</v>
      </c>
      <c r="L123" s="5">
        <v>0</v>
      </c>
      <c r="M123" s="218">
        <v>0</v>
      </c>
      <c r="N123" s="176">
        <v>0</v>
      </c>
    </row>
    <row r="124" spans="1:14" ht="36" x14ac:dyDescent="0.2">
      <c r="A124" s="173">
        <v>94</v>
      </c>
      <c r="B124" s="254">
        <v>116527</v>
      </c>
      <c r="C124" s="174" t="s">
        <v>98</v>
      </c>
      <c r="D124" s="5" t="s">
        <v>1</v>
      </c>
      <c r="E124" s="175">
        <v>58506848</v>
      </c>
      <c r="F124" s="175">
        <v>11500000</v>
      </c>
      <c r="G124" s="175">
        <v>0</v>
      </c>
      <c r="H124" s="5">
        <v>19</v>
      </c>
      <c r="I124" s="5">
        <v>19</v>
      </c>
      <c r="J124" s="5">
        <v>0</v>
      </c>
      <c r="K124" s="5">
        <v>0</v>
      </c>
      <c r="L124" s="5">
        <v>0</v>
      </c>
      <c r="M124" s="218">
        <v>0</v>
      </c>
      <c r="N124" s="176">
        <v>0.19</v>
      </c>
    </row>
    <row r="125" spans="1:14" ht="24" x14ac:dyDescent="0.2">
      <c r="A125" s="173">
        <v>95</v>
      </c>
      <c r="B125" s="254">
        <v>116530</v>
      </c>
      <c r="C125" s="174" t="s">
        <v>99</v>
      </c>
      <c r="D125" s="5" t="s">
        <v>1</v>
      </c>
      <c r="E125" s="175">
        <v>576000</v>
      </c>
      <c r="F125" s="175">
        <v>0</v>
      </c>
      <c r="G125" s="175">
        <v>0</v>
      </c>
      <c r="H125" s="5">
        <v>1</v>
      </c>
      <c r="I125" s="5">
        <v>1</v>
      </c>
      <c r="J125" s="5">
        <v>0</v>
      </c>
      <c r="K125" s="5">
        <v>0</v>
      </c>
      <c r="L125" s="5">
        <v>0</v>
      </c>
      <c r="M125" s="218">
        <v>0</v>
      </c>
      <c r="N125" s="176">
        <v>0</v>
      </c>
    </row>
    <row r="126" spans="1:14" ht="36" x14ac:dyDescent="0.2">
      <c r="A126" s="173">
        <v>96</v>
      </c>
      <c r="B126" s="254">
        <v>116577</v>
      </c>
      <c r="C126" s="174" t="s">
        <v>100</v>
      </c>
      <c r="D126" s="5" t="s">
        <v>1</v>
      </c>
      <c r="E126" s="175">
        <v>0</v>
      </c>
      <c r="F126" s="175">
        <v>0</v>
      </c>
      <c r="G126" s="175">
        <v>0</v>
      </c>
      <c r="H126" s="5">
        <v>0</v>
      </c>
      <c r="I126" s="5">
        <v>1</v>
      </c>
      <c r="J126" s="5">
        <v>0</v>
      </c>
      <c r="K126" s="5">
        <v>0</v>
      </c>
      <c r="L126" s="5">
        <v>0</v>
      </c>
      <c r="M126" s="218">
        <v>0</v>
      </c>
      <c r="N126" s="176">
        <v>0</v>
      </c>
    </row>
    <row r="127" spans="1:14" ht="36" x14ac:dyDescent="0.2">
      <c r="A127" s="173">
        <v>97</v>
      </c>
      <c r="B127" s="254">
        <v>142767</v>
      </c>
      <c r="C127" s="174" t="s">
        <v>101</v>
      </c>
      <c r="D127" s="5" t="s">
        <v>1</v>
      </c>
      <c r="E127" s="175">
        <v>500000</v>
      </c>
      <c r="F127" s="175">
        <v>500000</v>
      </c>
      <c r="G127" s="175">
        <v>500000</v>
      </c>
      <c r="H127" s="5">
        <v>1</v>
      </c>
      <c r="I127" s="5">
        <v>1</v>
      </c>
      <c r="J127" s="5">
        <v>0</v>
      </c>
      <c r="K127" s="5">
        <v>0</v>
      </c>
      <c r="L127" s="5">
        <v>0.26</v>
      </c>
      <c r="M127" s="218">
        <v>0</v>
      </c>
      <c r="N127" s="176">
        <v>0</v>
      </c>
    </row>
    <row r="128" spans="1:14" ht="60" x14ac:dyDescent="0.2">
      <c r="A128" s="173">
        <v>98</v>
      </c>
      <c r="B128" s="254">
        <v>149858</v>
      </c>
      <c r="C128" s="174" t="s">
        <v>102</v>
      </c>
      <c r="D128" s="5" t="s">
        <v>1</v>
      </c>
      <c r="E128" s="175">
        <v>500000</v>
      </c>
      <c r="F128" s="175">
        <v>0</v>
      </c>
      <c r="G128" s="175">
        <v>0</v>
      </c>
      <c r="H128" s="5">
        <v>1</v>
      </c>
      <c r="I128" s="5">
        <v>1</v>
      </c>
      <c r="J128" s="5">
        <v>0</v>
      </c>
      <c r="K128" s="5">
        <v>0</v>
      </c>
      <c r="L128" s="5">
        <v>0</v>
      </c>
      <c r="M128" s="218">
        <v>0</v>
      </c>
      <c r="N128" s="176">
        <v>0</v>
      </c>
    </row>
    <row r="129" spans="1:14" ht="48" x14ac:dyDescent="0.2">
      <c r="A129" s="173">
        <v>99</v>
      </c>
      <c r="B129" s="254">
        <v>167405</v>
      </c>
      <c r="C129" s="174" t="s">
        <v>103</v>
      </c>
      <c r="D129" s="5" t="s">
        <v>1</v>
      </c>
      <c r="E129" s="175">
        <v>0</v>
      </c>
      <c r="F129" s="175">
        <v>17000000</v>
      </c>
      <c r="G129" s="175">
        <v>0</v>
      </c>
      <c r="H129" s="5">
        <v>32.340000000000003</v>
      </c>
      <c r="I129" s="5">
        <v>32.340000000000003</v>
      </c>
      <c r="J129" s="5">
        <v>2.94</v>
      </c>
      <c r="K129" s="5">
        <v>0</v>
      </c>
      <c r="L129" s="5">
        <v>0</v>
      </c>
      <c r="M129" s="218">
        <v>0</v>
      </c>
      <c r="N129" s="176">
        <v>0.16</v>
      </c>
    </row>
    <row r="130" spans="1:14" ht="48" x14ac:dyDescent="0.2">
      <c r="A130" s="173">
        <v>100</v>
      </c>
      <c r="B130" s="254">
        <v>189312</v>
      </c>
      <c r="C130" s="174" t="s">
        <v>104</v>
      </c>
      <c r="D130" s="5" t="s">
        <v>1</v>
      </c>
      <c r="E130" s="175">
        <v>30000000</v>
      </c>
      <c r="F130" s="175">
        <v>21500000</v>
      </c>
      <c r="G130" s="175">
        <v>10212573.33</v>
      </c>
      <c r="H130" s="5">
        <v>10</v>
      </c>
      <c r="I130" s="5">
        <v>10</v>
      </c>
      <c r="J130" s="5">
        <v>0</v>
      </c>
      <c r="K130" s="5">
        <v>1</v>
      </c>
      <c r="L130" s="5">
        <v>0</v>
      </c>
      <c r="M130" s="218">
        <v>0.34</v>
      </c>
      <c r="N130" s="223">
        <v>1.1000000000000001</v>
      </c>
    </row>
    <row r="131" spans="1:14" ht="48" x14ac:dyDescent="0.2">
      <c r="A131" s="173">
        <v>101</v>
      </c>
      <c r="B131" s="254">
        <v>189315</v>
      </c>
      <c r="C131" s="174" t="s">
        <v>105</v>
      </c>
      <c r="D131" s="5" t="s">
        <v>1</v>
      </c>
      <c r="E131" s="175">
        <v>30000000</v>
      </c>
      <c r="F131" s="175">
        <v>50761912</v>
      </c>
      <c r="G131" s="175">
        <v>47088176.039999999</v>
      </c>
      <c r="H131" s="5">
        <v>10</v>
      </c>
      <c r="I131" s="5">
        <v>10</v>
      </c>
      <c r="J131" s="5">
        <v>0</v>
      </c>
      <c r="K131" s="5">
        <v>5</v>
      </c>
      <c r="L131" s="5">
        <v>1.49</v>
      </c>
      <c r="M131" s="218">
        <v>0</v>
      </c>
      <c r="N131" s="176">
        <v>0</v>
      </c>
    </row>
    <row r="132" spans="1:14" ht="36" x14ac:dyDescent="0.2">
      <c r="A132" s="173">
        <v>102</v>
      </c>
      <c r="B132" s="254">
        <v>189455</v>
      </c>
      <c r="C132" s="174" t="s">
        <v>106</v>
      </c>
      <c r="D132" s="5" t="s">
        <v>1</v>
      </c>
      <c r="E132" s="175">
        <v>11304000</v>
      </c>
      <c r="F132" s="175">
        <v>40000000</v>
      </c>
      <c r="G132" s="175">
        <v>16361454.77</v>
      </c>
      <c r="H132" s="5">
        <v>5</v>
      </c>
      <c r="I132" s="5">
        <v>5</v>
      </c>
      <c r="J132" s="5">
        <v>0</v>
      </c>
      <c r="K132" s="5">
        <v>0</v>
      </c>
      <c r="L132" s="5">
        <v>0.69</v>
      </c>
      <c r="M132" s="218">
        <v>0.57999999999999996</v>
      </c>
      <c r="N132" s="176">
        <v>0.08</v>
      </c>
    </row>
    <row r="133" spans="1:14" ht="48" x14ac:dyDescent="0.2">
      <c r="A133" s="173">
        <v>103</v>
      </c>
      <c r="B133" s="254">
        <v>189481</v>
      </c>
      <c r="C133" s="174" t="s">
        <v>107</v>
      </c>
      <c r="D133" s="5" t="s">
        <v>1</v>
      </c>
      <c r="E133" s="175">
        <v>1600000</v>
      </c>
      <c r="F133" s="175">
        <v>0</v>
      </c>
      <c r="G133" s="175">
        <v>0</v>
      </c>
      <c r="H133" s="5">
        <v>1</v>
      </c>
      <c r="I133" s="5">
        <v>1</v>
      </c>
      <c r="J133" s="5">
        <v>0</v>
      </c>
      <c r="K133" s="5">
        <v>0</v>
      </c>
      <c r="L133" s="5">
        <v>0</v>
      </c>
      <c r="M133" s="218">
        <v>0</v>
      </c>
      <c r="N133" s="176">
        <v>0</v>
      </c>
    </row>
    <row r="134" spans="1:14" ht="36" x14ac:dyDescent="0.2">
      <c r="A134" s="173">
        <v>104</v>
      </c>
      <c r="B134" s="254">
        <v>189499</v>
      </c>
      <c r="C134" s="174" t="s">
        <v>108</v>
      </c>
      <c r="D134" s="5" t="s">
        <v>1</v>
      </c>
      <c r="E134" s="175">
        <v>13210000</v>
      </c>
      <c r="F134" s="175">
        <v>601500</v>
      </c>
      <c r="G134" s="175">
        <v>360811.02</v>
      </c>
      <c r="H134" s="5">
        <v>4</v>
      </c>
      <c r="I134" s="5">
        <v>0</v>
      </c>
      <c r="J134" s="5">
        <v>0</v>
      </c>
      <c r="K134" s="5">
        <v>0</v>
      </c>
      <c r="L134" s="5">
        <v>0</v>
      </c>
      <c r="M134" s="218">
        <v>0</v>
      </c>
      <c r="N134" s="176">
        <v>0</v>
      </c>
    </row>
    <row r="135" spans="1:14" ht="48" x14ac:dyDescent="0.2">
      <c r="A135" s="173">
        <v>105</v>
      </c>
      <c r="B135" s="254">
        <v>190096</v>
      </c>
      <c r="C135" s="174" t="s">
        <v>109</v>
      </c>
      <c r="D135" s="5" t="s">
        <v>1</v>
      </c>
      <c r="E135" s="175">
        <v>480000</v>
      </c>
      <c r="F135" s="175">
        <v>3500000</v>
      </c>
      <c r="G135" s="175">
        <v>3368213.2</v>
      </c>
      <c r="H135" s="5">
        <v>1</v>
      </c>
      <c r="I135" s="5">
        <v>1</v>
      </c>
      <c r="J135" s="5">
        <v>0</v>
      </c>
      <c r="K135" s="5">
        <v>0</v>
      </c>
      <c r="L135" s="5">
        <v>0</v>
      </c>
      <c r="M135" s="218">
        <v>1.72</v>
      </c>
      <c r="N135" s="176">
        <v>0</v>
      </c>
    </row>
    <row r="136" spans="1:14" ht="36" x14ac:dyDescent="0.2">
      <c r="A136" s="173">
        <v>106</v>
      </c>
      <c r="B136" s="254">
        <v>190101</v>
      </c>
      <c r="C136" s="174" t="s">
        <v>110</v>
      </c>
      <c r="D136" s="5" t="s">
        <v>1</v>
      </c>
      <c r="E136" s="175">
        <v>500000</v>
      </c>
      <c r="F136" s="175">
        <v>0</v>
      </c>
      <c r="G136" s="175">
        <v>0</v>
      </c>
      <c r="H136" s="5">
        <v>1</v>
      </c>
      <c r="I136" s="5">
        <v>1</v>
      </c>
      <c r="J136" s="5">
        <v>0</v>
      </c>
      <c r="K136" s="5">
        <v>0</v>
      </c>
      <c r="L136" s="5">
        <v>0</v>
      </c>
      <c r="M136" s="218">
        <v>0</v>
      </c>
      <c r="N136" s="176">
        <v>0</v>
      </c>
    </row>
    <row r="137" spans="1:14" ht="24" x14ac:dyDescent="0.2">
      <c r="A137" s="173">
        <v>107</v>
      </c>
      <c r="B137" s="254">
        <v>190108</v>
      </c>
      <c r="C137" s="174" t="s">
        <v>111</v>
      </c>
      <c r="D137" s="5" t="s">
        <v>1</v>
      </c>
      <c r="E137" s="175">
        <v>500000</v>
      </c>
      <c r="F137" s="175">
        <v>500000</v>
      </c>
      <c r="G137" s="175">
        <v>500000</v>
      </c>
      <c r="H137" s="5">
        <v>1</v>
      </c>
      <c r="I137" s="5">
        <v>1</v>
      </c>
      <c r="J137" s="5">
        <v>0</v>
      </c>
      <c r="K137" s="5">
        <v>0</v>
      </c>
      <c r="L137" s="5">
        <v>0</v>
      </c>
      <c r="M137" s="218">
        <v>0.35</v>
      </c>
      <c r="N137" s="176">
        <v>0</v>
      </c>
    </row>
    <row r="138" spans="1:14" ht="36" x14ac:dyDescent="0.2">
      <c r="A138" s="173">
        <v>108</v>
      </c>
      <c r="B138" s="254">
        <v>190111</v>
      </c>
      <c r="C138" s="174" t="s">
        <v>112</v>
      </c>
      <c r="D138" s="5" t="s">
        <v>1</v>
      </c>
      <c r="E138" s="175">
        <v>500000</v>
      </c>
      <c r="F138" s="175">
        <v>500000</v>
      </c>
      <c r="G138" s="175">
        <v>0</v>
      </c>
      <c r="H138" s="5">
        <v>1</v>
      </c>
      <c r="I138" s="5">
        <v>1</v>
      </c>
      <c r="J138" s="5">
        <v>0</v>
      </c>
      <c r="K138" s="5">
        <v>0</v>
      </c>
      <c r="L138" s="5">
        <v>0</v>
      </c>
      <c r="M138" s="218">
        <v>0</v>
      </c>
      <c r="N138" s="176">
        <v>0</v>
      </c>
    </row>
    <row r="139" spans="1:14" ht="36" x14ac:dyDescent="0.2">
      <c r="A139" s="173">
        <v>109</v>
      </c>
      <c r="B139" s="254">
        <v>190118</v>
      </c>
      <c r="C139" s="174" t="s">
        <v>113</v>
      </c>
      <c r="D139" s="5" t="s">
        <v>1</v>
      </c>
      <c r="E139" s="175">
        <v>15000000</v>
      </c>
      <c r="F139" s="175">
        <v>0</v>
      </c>
      <c r="G139" s="175">
        <v>0</v>
      </c>
      <c r="H139" s="5">
        <v>4</v>
      </c>
      <c r="I139" s="5">
        <v>4</v>
      </c>
      <c r="J139" s="5">
        <v>0</v>
      </c>
      <c r="K139" s="5">
        <v>0</v>
      </c>
      <c r="L139" s="5">
        <v>0</v>
      </c>
      <c r="M139" s="218">
        <v>0</v>
      </c>
      <c r="N139" s="176">
        <v>0</v>
      </c>
    </row>
    <row r="140" spans="1:14" ht="36" x14ac:dyDescent="0.2">
      <c r="A140" s="173">
        <v>110</v>
      </c>
      <c r="B140" s="254">
        <v>190122</v>
      </c>
      <c r="C140" s="174" t="s">
        <v>114</v>
      </c>
      <c r="D140" s="5" t="s">
        <v>1</v>
      </c>
      <c r="E140" s="175">
        <v>480000</v>
      </c>
      <c r="F140" s="175">
        <v>251644</v>
      </c>
      <c r="G140" s="175">
        <v>251643.41</v>
      </c>
      <c r="H140" s="5">
        <v>1</v>
      </c>
      <c r="I140" s="5">
        <v>1</v>
      </c>
      <c r="J140" s="5">
        <v>0</v>
      </c>
      <c r="K140" s="5">
        <v>0</v>
      </c>
      <c r="L140" s="5">
        <v>0</v>
      </c>
      <c r="M140" s="218">
        <v>1</v>
      </c>
      <c r="N140" s="176">
        <v>0</v>
      </c>
    </row>
    <row r="141" spans="1:14" ht="36" x14ac:dyDescent="0.2">
      <c r="A141" s="173">
        <v>111</v>
      </c>
      <c r="B141" s="254">
        <v>190123</v>
      </c>
      <c r="C141" s="174" t="s">
        <v>115</v>
      </c>
      <c r="D141" s="5" t="s">
        <v>1</v>
      </c>
      <c r="E141" s="175">
        <v>500000</v>
      </c>
      <c r="F141" s="175">
        <v>0</v>
      </c>
      <c r="G141" s="175">
        <v>0</v>
      </c>
      <c r="H141" s="5">
        <v>1</v>
      </c>
      <c r="I141" s="5">
        <v>1</v>
      </c>
      <c r="J141" s="5">
        <v>0</v>
      </c>
      <c r="K141" s="5">
        <v>0</v>
      </c>
      <c r="L141" s="5">
        <v>0</v>
      </c>
      <c r="M141" s="218">
        <v>0</v>
      </c>
      <c r="N141" s="176">
        <v>0</v>
      </c>
    </row>
    <row r="142" spans="1:14" ht="36" x14ac:dyDescent="0.2">
      <c r="A142" s="173">
        <v>112</v>
      </c>
      <c r="B142" s="254">
        <v>190124</v>
      </c>
      <c r="C142" s="174" t="s">
        <v>116</v>
      </c>
      <c r="D142" s="5" t="s">
        <v>1</v>
      </c>
      <c r="E142" s="175">
        <v>500000</v>
      </c>
      <c r="F142" s="175">
        <v>0</v>
      </c>
      <c r="G142" s="175">
        <v>0</v>
      </c>
      <c r="H142" s="5">
        <v>1</v>
      </c>
      <c r="I142" s="5">
        <v>1</v>
      </c>
      <c r="J142" s="5">
        <v>0</v>
      </c>
      <c r="K142" s="5">
        <v>0</v>
      </c>
      <c r="L142" s="5">
        <v>0</v>
      </c>
      <c r="M142" s="218">
        <v>0</v>
      </c>
      <c r="N142" s="176">
        <v>0</v>
      </c>
    </row>
    <row r="143" spans="1:14" ht="36.75" thickBot="1" x14ac:dyDescent="0.25">
      <c r="A143" s="173">
        <v>113</v>
      </c>
      <c r="B143" s="257">
        <v>211714</v>
      </c>
      <c r="C143" s="179" t="s">
        <v>117</v>
      </c>
      <c r="D143" s="178" t="s">
        <v>1</v>
      </c>
      <c r="E143" s="239">
        <v>0</v>
      </c>
      <c r="F143" s="180">
        <v>850000</v>
      </c>
      <c r="G143" s="180">
        <v>0</v>
      </c>
      <c r="H143" s="178">
        <v>0</v>
      </c>
      <c r="I143" s="178">
        <v>1</v>
      </c>
      <c r="J143" s="178">
        <v>0</v>
      </c>
      <c r="K143" s="178">
        <v>0</v>
      </c>
      <c r="L143" s="178">
        <v>0</v>
      </c>
      <c r="M143" s="219">
        <v>0</v>
      </c>
      <c r="N143" s="200">
        <v>0</v>
      </c>
    </row>
    <row r="144" spans="1:14" ht="12.75" thickBot="1" x14ac:dyDescent="0.25">
      <c r="A144" s="220"/>
      <c r="B144" s="221"/>
      <c r="C144" s="221"/>
      <c r="D144" s="221"/>
      <c r="E144" s="184">
        <f t="shared" ref="E144:N144" si="6">SUM(E117:E143)</f>
        <v>268225326</v>
      </c>
      <c r="F144" s="184">
        <f t="shared" si="6"/>
        <v>181789056</v>
      </c>
      <c r="G144" s="184">
        <f t="shared" si="6"/>
        <v>86308965.569999993</v>
      </c>
      <c r="H144" s="185">
        <f t="shared" si="6"/>
        <v>165.84</v>
      </c>
      <c r="I144" s="185">
        <f t="shared" si="6"/>
        <v>145.34</v>
      </c>
      <c r="J144" s="185">
        <f t="shared" si="6"/>
        <v>2.94</v>
      </c>
      <c r="K144" s="185">
        <f t="shared" si="6"/>
        <v>6</v>
      </c>
      <c r="L144" s="185">
        <f t="shared" si="6"/>
        <v>2.44</v>
      </c>
      <c r="M144" s="185">
        <f t="shared" si="6"/>
        <v>4.0199999999999996</v>
      </c>
      <c r="N144" s="185">
        <f t="shared" si="6"/>
        <v>1.85</v>
      </c>
    </row>
    <row r="145" spans="1:14" ht="12.75" thickBot="1" x14ac:dyDescent="0.25">
      <c r="A145" s="189" t="s">
        <v>91</v>
      </c>
    </row>
    <row r="146" spans="1:14" ht="24.75" thickBot="1" x14ac:dyDescent="0.25">
      <c r="A146" s="225">
        <v>114</v>
      </c>
      <c r="B146" s="264">
        <v>116547</v>
      </c>
      <c r="C146" s="227" t="s">
        <v>118</v>
      </c>
      <c r="D146" s="226" t="s">
        <v>25</v>
      </c>
      <c r="E146" s="228">
        <v>500000</v>
      </c>
      <c r="F146" s="228">
        <v>500000</v>
      </c>
      <c r="G146" s="228">
        <v>0</v>
      </c>
      <c r="H146" s="226">
        <v>1</v>
      </c>
      <c r="I146" s="226">
        <v>1</v>
      </c>
      <c r="J146" s="226">
        <v>0</v>
      </c>
      <c r="K146" s="226">
        <v>0</v>
      </c>
      <c r="L146" s="226">
        <v>0</v>
      </c>
      <c r="M146" s="229">
        <v>0</v>
      </c>
      <c r="N146" s="230">
        <v>0</v>
      </c>
    </row>
    <row r="147" spans="1:14" s="188" customFormat="1" ht="12.75" thickBot="1" x14ac:dyDescent="0.25">
      <c r="A147" s="182"/>
      <c r="B147" s="183"/>
      <c r="C147" s="183"/>
      <c r="D147" s="183"/>
      <c r="E147" s="231">
        <f>SUM(E146)</f>
        <v>500000</v>
      </c>
      <c r="F147" s="231">
        <f>SUM(F146)</f>
        <v>500000</v>
      </c>
      <c r="G147" s="231">
        <f>SUM(G146)</f>
        <v>0</v>
      </c>
      <c r="H147" s="185">
        <v>1</v>
      </c>
      <c r="I147" s="185">
        <v>1</v>
      </c>
      <c r="J147" s="185"/>
      <c r="K147" s="185"/>
      <c r="L147" s="185"/>
      <c r="M147" s="222"/>
      <c r="N147" s="187"/>
    </row>
    <row r="148" spans="1:14" ht="12.75" thickBot="1" x14ac:dyDescent="0.25">
      <c r="A148" s="189" t="s">
        <v>259</v>
      </c>
    </row>
    <row r="149" spans="1:14" ht="36" x14ac:dyDescent="0.2">
      <c r="A149" s="191">
        <v>115</v>
      </c>
      <c r="B149" s="256">
        <v>192588</v>
      </c>
      <c r="C149" s="193" t="s">
        <v>260</v>
      </c>
      <c r="D149" s="192" t="s">
        <v>1</v>
      </c>
      <c r="E149" s="194">
        <v>0</v>
      </c>
      <c r="F149" s="194">
        <v>5900000</v>
      </c>
      <c r="G149" s="194">
        <v>2999828.3</v>
      </c>
      <c r="H149" s="192">
        <v>1.6</v>
      </c>
      <c r="I149" s="192">
        <v>1.6</v>
      </c>
      <c r="J149" s="192">
        <v>0</v>
      </c>
      <c r="K149" s="192">
        <v>0</v>
      </c>
      <c r="L149" s="192">
        <v>0</v>
      </c>
      <c r="M149" s="217">
        <v>0.33</v>
      </c>
      <c r="N149" s="195">
        <v>0.06</v>
      </c>
    </row>
    <row r="150" spans="1:14" ht="36" x14ac:dyDescent="0.2">
      <c r="A150" s="173">
        <v>116</v>
      </c>
      <c r="B150" s="254">
        <v>192589</v>
      </c>
      <c r="C150" s="174" t="s">
        <v>261</v>
      </c>
      <c r="D150" s="5" t="s">
        <v>1</v>
      </c>
      <c r="E150" s="175">
        <v>0</v>
      </c>
      <c r="F150" s="175">
        <v>5900000</v>
      </c>
      <c r="G150" s="175">
        <v>886065.83</v>
      </c>
      <c r="H150" s="5">
        <v>1.7</v>
      </c>
      <c r="I150" s="5">
        <v>1.7</v>
      </c>
      <c r="J150" s="5">
        <v>0</v>
      </c>
      <c r="K150" s="5">
        <v>0</v>
      </c>
      <c r="L150" s="5">
        <v>0</v>
      </c>
      <c r="M150" s="218">
        <v>0.32</v>
      </c>
      <c r="N150" s="176">
        <v>0.08</v>
      </c>
    </row>
    <row r="151" spans="1:14" ht="36" x14ac:dyDescent="0.2">
      <c r="A151" s="173">
        <v>117</v>
      </c>
      <c r="B151" s="254">
        <v>192590</v>
      </c>
      <c r="C151" s="174" t="s">
        <v>262</v>
      </c>
      <c r="D151" s="5" t="s">
        <v>1</v>
      </c>
      <c r="E151" s="175">
        <v>0</v>
      </c>
      <c r="F151" s="175">
        <v>5900000</v>
      </c>
      <c r="G151" s="175">
        <v>500000</v>
      </c>
      <c r="H151" s="5">
        <v>1.3</v>
      </c>
      <c r="I151" s="5">
        <v>1.3</v>
      </c>
      <c r="J151" s="5">
        <v>0</v>
      </c>
      <c r="K151" s="5">
        <v>0</v>
      </c>
      <c r="L151" s="5">
        <v>0</v>
      </c>
      <c r="M151" s="218">
        <v>0.32</v>
      </c>
      <c r="N151" s="176">
        <v>0.08</v>
      </c>
    </row>
    <row r="152" spans="1:14" ht="60" x14ac:dyDescent="0.2">
      <c r="A152" s="177">
        <v>118</v>
      </c>
      <c r="B152" s="257">
        <v>191416</v>
      </c>
      <c r="C152" s="179" t="s">
        <v>274</v>
      </c>
      <c r="D152" s="178" t="s">
        <v>1</v>
      </c>
      <c r="E152" s="180">
        <v>0</v>
      </c>
      <c r="F152" s="180">
        <v>42000000</v>
      </c>
      <c r="G152" s="180">
        <v>18791388.239999998</v>
      </c>
      <c r="H152" s="178"/>
      <c r="I152" s="178"/>
      <c r="J152" s="178">
        <v>0</v>
      </c>
      <c r="K152" s="178">
        <v>0</v>
      </c>
      <c r="L152" s="178">
        <v>0</v>
      </c>
      <c r="M152" s="219">
        <v>0</v>
      </c>
      <c r="N152" s="240">
        <v>0.7</v>
      </c>
    </row>
    <row r="153" spans="1:14" ht="36" x14ac:dyDescent="0.2">
      <c r="A153" s="177">
        <v>119</v>
      </c>
      <c r="B153" s="257">
        <v>207018</v>
      </c>
      <c r="C153" s="179" t="s">
        <v>373</v>
      </c>
      <c r="D153" s="178" t="s">
        <v>1</v>
      </c>
      <c r="E153" s="180">
        <v>0</v>
      </c>
      <c r="F153" s="180">
        <v>0</v>
      </c>
      <c r="G153" s="180">
        <v>0</v>
      </c>
      <c r="H153" s="178"/>
      <c r="I153" s="178"/>
      <c r="J153" s="178"/>
      <c r="K153" s="178"/>
      <c r="L153" s="178"/>
      <c r="M153" s="219"/>
      <c r="N153" s="240"/>
    </row>
    <row r="154" spans="1:14" ht="36.75" thickBot="1" x14ac:dyDescent="0.25">
      <c r="A154" s="177">
        <v>120</v>
      </c>
      <c r="B154" s="257">
        <v>192591</v>
      </c>
      <c r="C154" s="179" t="s">
        <v>263</v>
      </c>
      <c r="D154" s="178" t="s">
        <v>1</v>
      </c>
      <c r="E154" s="180">
        <v>0</v>
      </c>
      <c r="F154" s="180">
        <v>19500000</v>
      </c>
      <c r="G154" s="180">
        <v>3354600.07</v>
      </c>
      <c r="H154" s="178">
        <v>3.5</v>
      </c>
      <c r="I154" s="178">
        <v>3.5</v>
      </c>
      <c r="J154" s="178">
        <v>0</v>
      </c>
      <c r="K154" s="178">
        <v>0</v>
      </c>
      <c r="L154" s="178">
        <v>0</v>
      </c>
      <c r="M154" s="219">
        <v>0.8</v>
      </c>
      <c r="N154" s="181">
        <v>0.34</v>
      </c>
    </row>
    <row r="155" spans="1:14" s="188" customFormat="1" ht="12.75" thickBot="1" x14ac:dyDescent="0.25">
      <c r="A155" s="182"/>
      <c r="B155" s="183"/>
      <c r="C155" s="183"/>
      <c r="D155" s="183"/>
      <c r="E155" s="184">
        <f>SUM(E149:E154)</f>
        <v>0</v>
      </c>
      <c r="F155" s="184">
        <f>SUM(F149:F154)</f>
        <v>79200000</v>
      </c>
      <c r="G155" s="184">
        <f>SUM(G149:G154)</f>
        <v>26531882.439999998</v>
      </c>
      <c r="H155" s="185">
        <f>SUM(H149:H154)</f>
        <v>8.1</v>
      </c>
      <c r="I155" s="185">
        <f>SUM(I149:I154)</f>
        <v>8.1</v>
      </c>
      <c r="J155" s="185">
        <v>0</v>
      </c>
      <c r="K155" s="185">
        <v>0</v>
      </c>
      <c r="L155" s="185">
        <v>0</v>
      </c>
      <c r="M155" s="222">
        <f>SUM(M149:M154)</f>
        <v>1.77</v>
      </c>
      <c r="N155" s="187">
        <f>SUM(N149:N154)</f>
        <v>1.26</v>
      </c>
    </row>
    <row r="156" spans="1:14" ht="12.75" thickBot="1" x14ac:dyDescent="0.25">
      <c r="A156" s="189" t="s">
        <v>19</v>
      </c>
    </row>
    <row r="157" spans="1:14" ht="24" x14ac:dyDescent="0.2">
      <c r="A157" s="191">
        <v>121</v>
      </c>
      <c r="B157" s="256">
        <v>190110</v>
      </c>
      <c r="C157" s="193" t="s">
        <v>119</v>
      </c>
      <c r="D157" s="192" t="s">
        <v>1</v>
      </c>
      <c r="E157" s="194">
        <v>500000</v>
      </c>
      <c r="F157" s="194">
        <v>500000</v>
      </c>
      <c r="G157" s="194">
        <v>0</v>
      </c>
      <c r="H157" s="192">
        <v>1</v>
      </c>
      <c r="I157" s="192">
        <v>1</v>
      </c>
      <c r="J157" s="192">
        <v>0</v>
      </c>
      <c r="K157" s="192">
        <v>0</v>
      </c>
      <c r="L157" s="192">
        <v>0</v>
      </c>
      <c r="M157" s="217">
        <v>0</v>
      </c>
      <c r="N157" s="195">
        <v>0</v>
      </c>
    </row>
    <row r="158" spans="1:14" ht="24" x14ac:dyDescent="0.2">
      <c r="A158" s="173">
        <v>122</v>
      </c>
      <c r="B158" s="254">
        <v>190121</v>
      </c>
      <c r="C158" s="174" t="s">
        <v>120</v>
      </c>
      <c r="D158" s="5" t="s">
        <v>1</v>
      </c>
      <c r="E158" s="175">
        <v>500000</v>
      </c>
      <c r="F158" s="175">
        <v>0</v>
      </c>
      <c r="G158" s="17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218">
        <v>0</v>
      </c>
      <c r="N158" s="176">
        <v>0</v>
      </c>
    </row>
    <row r="159" spans="1:14" ht="24" x14ac:dyDescent="0.2">
      <c r="A159" s="173">
        <v>123</v>
      </c>
      <c r="B159" s="254">
        <v>190128</v>
      </c>
      <c r="C159" s="174" t="s">
        <v>121</v>
      </c>
      <c r="D159" s="5" t="s">
        <v>1</v>
      </c>
      <c r="E159" s="175">
        <v>500000</v>
      </c>
      <c r="F159" s="175">
        <v>0</v>
      </c>
      <c r="G159" s="17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218">
        <v>0</v>
      </c>
      <c r="N159" s="176">
        <v>0</v>
      </c>
    </row>
    <row r="160" spans="1:14" ht="12.75" thickBot="1" x14ac:dyDescent="0.25">
      <c r="A160" s="241"/>
      <c r="B160" s="242"/>
      <c r="C160" s="242"/>
      <c r="D160" s="242"/>
      <c r="E160" s="243">
        <f>SUM(E157:E159)</f>
        <v>1500000</v>
      </c>
      <c r="F160" s="243">
        <f>SUM(F157:F159)</f>
        <v>500000</v>
      </c>
      <c r="G160" s="243">
        <f>SUM(G157:G159)</f>
        <v>0</v>
      </c>
      <c r="H160" s="244">
        <v>0</v>
      </c>
      <c r="I160" s="244">
        <v>1</v>
      </c>
      <c r="J160" s="244">
        <v>0</v>
      </c>
      <c r="K160" s="244">
        <v>0</v>
      </c>
      <c r="L160" s="244">
        <v>0</v>
      </c>
      <c r="M160" s="245">
        <v>0</v>
      </c>
      <c r="N160" s="246">
        <v>0</v>
      </c>
    </row>
    <row r="161" spans="1:14" ht="48" x14ac:dyDescent="0.2">
      <c r="A161" s="191">
        <v>124</v>
      </c>
      <c r="B161" s="256">
        <v>214031</v>
      </c>
      <c r="C161" s="193" t="s">
        <v>122</v>
      </c>
      <c r="D161" s="192" t="s">
        <v>21</v>
      </c>
      <c r="E161" s="194">
        <v>0</v>
      </c>
      <c r="F161" s="194">
        <v>900000</v>
      </c>
      <c r="G161" s="194">
        <v>0</v>
      </c>
      <c r="H161" s="192">
        <v>1</v>
      </c>
      <c r="I161" s="192">
        <v>1</v>
      </c>
      <c r="J161" s="192">
        <v>0</v>
      </c>
      <c r="K161" s="192">
        <v>0</v>
      </c>
      <c r="L161" s="192">
        <v>0</v>
      </c>
      <c r="M161" s="192">
        <v>0</v>
      </c>
      <c r="N161" s="195">
        <v>0</v>
      </c>
    </row>
    <row r="162" spans="1:14" ht="36" x14ac:dyDescent="0.2">
      <c r="A162" s="173">
        <v>125</v>
      </c>
      <c r="B162" s="254">
        <v>208418</v>
      </c>
      <c r="C162" s="174" t="s">
        <v>362</v>
      </c>
      <c r="D162" s="5" t="s">
        <v>1</v>
      </c>
      <c r="E162" s="175">
        <v>0</v>
      </c>
      <c r="F162" s="175">
        <v>10500000</v>
      </c>
      <c r="G162" s="175">
        <v>922297.15</v>
      </c>
      <c r="H162" s="5">
        <v>24.6</v>
      </c>
      <c r="I162" s="5">
        <v>4.38</v>
      </c>
      <c r="J162" s="5">
        <v>0</v>
      </c>
      <c r="K162" s="5">
        <v>0</v>
      </c>
      <c r="L162" s="5">
        <v>0</v>
      </c>
      <c r="M162" s="5">
        <v>0</v>
      </c>
      <c r="N162" s="176">
        <v>0</v>
      </c>
    </row>
    <row r="163" spans="1:14" ht="48" x14ac:dyDescent="0.2">
      <c r="A163" s="173">
        <v>126</v>
      </c>
      <c r="B163" s="254">
        <v>210685</v>
      </c>
      <c r="C163" s="174" t="s">
        <v>363</v>
      </c>
      <c r="D163" s="5" t="s">
        <v>1</v>
      </c>
      <c r="E163" s="175">
        <v>0</v>
      </c>
      <c r="F163" s="175">
        <v>11800000</v>
      </c>
      <c r="G163" s="175">
        <v>0</v>
      </c>
      <c r="H163" s="5">
        <v>34</v>
      </c>
      <c r="I163" s="5">
        <v>9.27</v>
      </c>
      <c r="J163" s="5">
        <v>0</v>
      </c>
      <c r="K163" s="5">
        <v>0</v>
      </c>
      <c r="L163" s="5">
        <v>0</v>
      </c>
      <c r="M163" s="5">
        <v>0</v>
      </c>
      <c r="N163" s="176">
        <v>0</v>
      </c>
    </row>
    <row r="164" spans="1:14" ht="36" x14ac:dyDescent="0.2">
      <c r="A164" s="173">
        <v>127</v>
      </c>
      <c r="B164" s="254">
        <v>210687</v>
      </c>
      <c r="C164" s="174" t="s">
        <v>364</v>
      </c>
      <c r="D164" s="5" t="s">
        <v>1</v>
      </c>
      <c r="E164" s="175">
        <v>0</v>
      </c>
      <c r="F164" s="175">
        <v>7000000</v>
      </c>
      <c r="G164" s="175">
        <v>0</v>
      </c>
      <c r="H164" s="5">
        <v>20</v>
      </c>
      <c r="I164" s="5">
        <v>5.71</v>
      </c>
      <c r="J164" s="5">
        <v>0</v>
      </c>
      <c r="K164" s="5">
        <v>0</v>
      </c>
      <c r="L164" s="5">
        <v>0</v>
      </c>
      <c r="M164" s="5">
        <v>0</v>
      </c>
      <c r="N164" s="176">
        <v>0</v>
      </c>
    </row>
    <row r="165" spans="1:14" ht="36" x14ac:dyDescent="0.2">
      <c r="A165" s="173">
        <v>128</v>
      </c>
      <c r="B165" s="254">
        <v>210688</v>
      </c>
      <c r="C165" s="174" t="s">
        <v>365</v>
      </c>
      <c r="D165" s="5" t="s">
        <v>1</v>
      </c>
      <c r="E165" s="175">
        <v>0</v>
      </c>
      <c r="F165" s="175">
        <v>13500000</v>
      </c>
      <c r="G165" s="175">
        <v>0</v>
      </c>
      <c r="H165" s="5">
        <v>39</v>
      </c>
      <c r="I165" s="5">
        <v>9.75</v>
      </c>
      <c r="J165" s="5">
        <v>0</v>
      </c>
      <c r="K165" s="5">
        <v>0</v>
      </c>
      <c r="L165" s="5">
        <v>0</v>
      </c>
      <c r="M165" s="5">
        <v>0</v>
      </c>
      <c r="N165" s="176">
        <v>0</v>
      </c>
    </row>
    <row r="166" spans="1:14" ht="36" x14ac:dyDescent="0.2">
      <c r="A166" s="173">
        <v>129</v>
      </c>
      <c r="B166" s="254">
        <v>208875</v>
      </c>
      <c r="C166" s="174" t="s">
        <v>366</v>
      </c>
      <c r="D166" s="5" t="s">
        <v>1</v>
      </c>
      <c r="E166" s="175">
        <v>0</v>
      </c>
      <c r="F166" s="175">
        <v>1088688</v>
      </c>
      <c r="G166" s="175">
        <v>0</v>
      </c>
      <c r="H166" s="5">
        <v>11.5</v>
      </c>
      <c r="I166" s="5">
        <v>4.5</v>
      </c>
      <c r="J166" s="5">
        <v>0</v>
      </c>
      <c r="K166" s="5">
        <v>0</v>
      </c>
      <c r="L166" s="5">
        <v>0</v>
      </c>
      <c r="M166" s="5">
        <v>0</v>
      </c>
      <c r="N166" s="176">
        <v>0</v>
      </c>
    </row>
    <row r="167" spans="1:14" ht="24" x14ac:dyDescent="0.2">
      <c r="A167" s="173">
        <v>130</v>
      </c>
      <c r="B167" s="254">
        <v>209016</v>
      </c>
      <c r="C167" s="174" t="s">
        <v>367</v>
      </c>
      <c r="D167" s="5" t="s">
        <v>1</v>
      </c>
      <c r="E167" s="175">
        <v>0</v>
      </c>
      <c r="F167" s="175">
        <v>12728464</v>
      </c>
      <c r="G167" s="175">
        <v>0</v>
      </c>
      <c r="H167" s="5">
        <v>29.55</v>
      </c>
      <c r="I167" s="5">
        <v>12</v>
      </c>
      <c r="J167" s="5">
        <v>0</v>
      </c>
      <c r="K167" s="5">
        <v>0</v>
      </c>
      <c r="L167" s="5">
        <v>0</v>
      </c>
      <c r="M167" s="5">
        <v>0</v>
      </c>
      <c r="N167" s="176">
        <v>0</v>
      </c>
    </row>
    <row r="168" spans="1:14" ht="36" x14ac:dyDescent="0.2">
      <c r="A168" s="173">
        <v>131</v>
      </c>
      <c r="B168" s="254">
        <v>209182</v>
      </c>
      <c r="C168" s="174" t="s">
        <v>368</v>
      </c>
      <c r="D168" s="5" t="s">
        <v>1</v>
      </c>
      <c r="E168" s="175">
        <v>0</v>
      </c>
      <c r="F168" s="175">
        <v>6500000</v>
      </c>
      <c r="G168" s="175">
        <v>0</v>
      </c>
      <c r="H168" s="5">
        <v>18.5</v>
      </c>
      <c r="I168" s="5">
        <v>5.35</v>
      </c>
      <c r="J168" s="5">
        <v>0</v>
      </c>
      <c r="K168" s="5">
        <v>0</v>
      </c>
      <c r="L168" s="5">
        <v>0</v>
      </c>
      <c r="M168" s="5">
        <v>0</v>
      </c>
      <c r="N168" s="176">
        <v>0</v>
      </c>
    </row>
    <row r="169" spans="1:14" ht="49.5" customHeight="1" x14ac:dyDescent="0.2">
      <c r="A169" s="173">
        <v>132</v>
      </c>
      <c r="B169" s="254">
        <v>191415</v>
      </c>
      <c r="C169" s="174" t="s">
        <v>369</v>
      </c>
      <c r="D169" s="5" t="s">
        <v>21</v>
      </c>
      <c r="E169" s="175">
        <v>0</v>
      </c>
      <c r="F169" s="175">
        <v>3200000</v>
      </c>
      <c r="G169" s="175">
        <v>0</v>
      </c>
      <c r="H169" s="5">
        <v>404</v>
      </c>
      <c r="I169" s="5">
        <v>100</v>
      </c>
      <c r="J169" s="5">
        <v>0</v>
      </c>
      <c r="K169" s="5">
        <v>0</v>
      </c>
      <c r="L169" s="5">
        <v>0</v>
      </c>
      <c r="M169" s="5">
        <v>0</v>
      </c>
      <c r="N169" s="176">
        <v>0</v>
      </c>
    </row>
    <row r="170" spans="1:14" s="188" customFormat="1" ht="12.75" thickBot="1" x14ac:dyDescent="0.25">
      <c r="B170" s="247"/>
      <c r="C170" s="247"/>
      <c r="D170" s="247"/>
      <c r="E170" s="248">
        <f>SUM(E161:E169)</f>
        <v>0</v>
      </c>
      <c r="F170" s="248">
        <f>SUM(F161:F169)</f>
        <v>67217152</v>
      </c>
      <c r="G170" s="248">
        <f>SUM(G161:G169)</f>
        <v>922297.15</v>
      </c>
      <c r="H170" s="244">
        <v>1</v>
      </c>
      <c r="I170" s="244">
        <v>1</v>
      </c>
      <c r="J170" s="249">
        <v>0</v>
      </c>
      <c r="K170" s="249">
        <v>0</v>
      </c>
      <c r="L170" s="249">
        <v>0</v>
      </c>
      <c r="M170" s="249">
        <v>0</v>
      </c>
      <c r="N170" s="246">
        <v>0</v>
      </c>
    </row>
    <row r="171" spans="1:14" s="188" customFormat="1" ht="12.75" thickBot="1" x14ac:dyDescent="0.25">
      <c r="A171" s="189" t="s">
        <v>374</v>
      </c>
      <c r="B171" s="266"/>
      <c r="C171" s="266"/>
      <c r="D171" s="266"/>
      <c r="E171" s="267"/>
      <c r="F171" s="267"/>
      <c r="G171" s="267"/>
      <c r="H171" s="213"/>
      <c r="I171" s="213"/>
      <c r="J171" s="216"/>
      <c r="K171" s="216"/>
      <c r="L171" s="216"/>
      <c r="M171" s="216"/>
      <c r="N171" s="268"/>
    </row>
    <row r="172" spans="1:14" s="188" customFormat="1" ht="48" x14ac:dyDescent="0.2">
      <c r="A172" s="173">
        <v>133</v>
      </c>
      <c r="B172" s="254">
        <v>226251</v>
      </c>
      <c r="C172" s="174" t="s">
        <v>375</v>
      </c>
      <c r="D172" s="5" t="s">
        <v>1</v>
      </c>
      <c r="E172" s="175">
        <v>0</v>
      </c>
      <c r="F172" s="175">
        <v>4962428</v>
      </c>
      <c r="G172" s="175">
        <v>0</v>
      </c>
      <c r="H172" s="5"/>
      <c r="I172" s="176"/>
      <c r="J172" s="176"/>
      <c r="K172" s="176"/>
      <c r="L172" s="176"/>
      <c r="M172" s="176"/>
      <c r="N172" s="176"/>
    </row>
    <row r="173" spans="1:14" s="188" customFormat="1" ht="36" x14ac:dyDescent="0.2">
      <c r="A173" s="173">
        <v>134</v>
      </c>
      <c r="B173" s="254">
        <v>226253</v>
      </c>
      <c r="C173" s="174" t="s">
        <v>376</v>
      </c>
      <c r="D173" s="270" t="s">
        <v>1</v>
      </c>
      <c r="E173" s="271">
        <v>0</v>
      </c>
      <c r="F173" s="271">
        <v>831428</v>
      </c>
      <c r="G173" s="271">
        <v>0</v>
      </c>
      <c r="H173" s="237"/>
      <c r="I173" s="237"/>
      <c r="J173" s="237"/>
      <c r="K173" s="237"/>
      <c r="L173" s="237"/>
      <c r="M173" s="237"/>
      <c r="N173" s="272"/>
    </row>
    <row r="174" spans="1:14" s="188" customFormat="1" ht="24" x14ac:dyDescent="0.2">
      <c r="A174" s="173">
        <v>135</v>
      </c>
      <c r="B174" s="254">
        <v>226258</v>
      </c>
      <c r="C174" s="174" t="s">
        <v>377</v>
      </c>
      <c r="D174" s="270" t="s">
        <v>21</v>
      </c>
      <c r="E174" s="271">
        <v>0</v>
      </c>
      <c r="F174" s="271">
        <v>16620000</v>
      </c>
      <c r="G174" s="271">
        <v>0</v>
      </c>
      <c r="H174" s="237"/>
      <c r="I174" s="237"/>
      <c r="J174" s="237"/>
      <c r="K174" s="237"/>
      <c r="L174" s="237"/>
      <c r="M174" s="237"/>
      <c r="N174" s="272"/>
    </row>
    <row r="175" spans="1:14" s="188" customFormat="1" ht="24" x14ac:dyDescent="0.2">
      <c r="A175" s="173">
        <v>136</v>
      </c>
      <c r="B175" s="254">
        <v>226259</v>
      </c>
      <c r="C175" s="174" t="s">
        <v>378</v>
      </c>
      <c r="D175" s="270" t="s">
        <v>21</v>
      </c>
      <c r="E175" s="271">
        <v>0</v>
      </c>
      <c r="F175" s="271">
        <v>13800000</v>
      </c>
      <c r="G175" s="271">
        <v>0</v>
      </c>
      <c r="H175" s="237"/>
      <c r="I175" s="237"/>
      <c r="J175" s="237"/>
      <c r="K175" s="237"/>
      <c r="L175" s="237"/>
      <c r="M175" s="237"/>
      <c r="N175" s="272"/>
    </row>
    <row r="176" spans="1:14" s="188" customFormat="1" ht="48" x14ac:dyDescent="0.2">
      <c r="A176" s="173">
        <v>137</v>
      </c>
      <c r="B176" s="254">
        <v>226260</v>
      </c>
      <c r="C176" s="174" t="s">
        <v>379</v>
      </c>
      <c r="D176" s="270" t="s">
        <v>1</v>
      </c>
      <c r="E176" s="271">
        <v>0</v>
      </c>
      <c r="F176" s="271">
        <v>11585959</v>
      </c>
      <c r="G176" s="271">
        <v>0</v>
      </c>
      <c r="H176" s="237"/>
      <c r="I176" s="237"/>
      <c r="J176" s="237"/>
      <c r="K176" s="237"/>
      <c r="L176" s="237"/>
      <c r="M176" s="237"/>
      <c r="N176" s="272"/>
    </row>
    <row r="177" spans="1:14" s="188" customFormat="1" ht="48" x14ac:dyDescent="0.2">
      <c r="A177" s="173">
        <v>138</v>
      </c>
      <c r="B177" s="254">
        <v>226261</v>
      </c>
      <c r="C177" s="174" t="s">
        <v>380</v>
      </c>
      <c r="D177" s="270" t="s">
        <v>1</v>
      </c>
      <c r="E177" s="271">
        <v>0</v>
      </c>
      <c r="F177" s="271">
        <v>8209393</v>
      </c>
      <c r="G177" s="271">
        <v>0</v>
      </c>
      <c r="H177" s="237"/>
      <c r="I177" s="237"/>
      <c r="J177" s="237"/>
      <c r="K177" s="237"/>
      <c r="L177" s="237"/>
      <c r="M177" s="237"/>
      <c r="N177" s="272"/>
    </row>
    <row r="178" spans="1:14" s="188" customFormat="1" ht="36" x14ac:dyDescent="0.2">
      <c r="A178" s="173">
        <v>139</v>
      </c>
      <c r="B178" s="254">
        <v>226757</v>
      </c>
      <c r="C178" s="174" t="s">
        <v>381</v>
      </c>
      <c r="D178" s="270" t="s">
        <v>21</v>
      </c>
      <c r="E178" s="271">
        <v>0</v>
      </c>
      <c r="F178" s="271">
        <v>2015204</v>
      </c>
      <c r="G178" s="271">
        <v>0</v>
      </c>
      <c r="H178" s="237"/>
      <c r="I178" s="237"/>
      <c r="J178" s="237"/>
      <c r="K178" s="237"/>
      <c r="L178" s="237"/>
      <c r="M178" s="237"/>
      <c r="N178" s="272"/>
    </row>
    <row r="179" spans="1:14" s="188" customFormat="1" x14ac:dyDescent="0.2">
      <c r="A179" s="274"/>
      <c r="B179" s="270"/>
      <c r="C179" s="269"/>
      <c r="D179" s="270"/>
      <c r="E179" s="275">
        <f>SUM(E172:E178)</f>
        <v>0</v>
      </c>
      <c r="F179" s="275">
        <f>SUM(F172:F178)</f>
        <v>58024412</v>
      </c>
      <c r="G179" s="275">
        <f>SUM(G172:G178)</f>
        <v>0</v>
      </c>
      <c r="H179" s="237"/>
      <c r="I179" s="237"/>
      <c r="J179" s="237"/>
      <c r="K179" s="237"/>
      <c r="L179" s="237"/>
      <c r="M179" s="237"/>
      <c r="N179" s="272"/>
    </row>
    <row r="180" spans="1:14" ht="28.5" customHeight="1" thickBot="1" x14ac:dyDescent="0.25">
      <c r="A180" s="301" t="s">
        <v>264</v>
      </c>
      <c r="B180" s="302"/>
      <c r="C180" s="302"/>
      <c r="D180" s="302"/>
      <c r="E180" s="250">
        <f>E170+E160+E155+E147+E144+E115+E98+E87+E84+E80+E57+E29+E24+E21+E15+E179</f>
        <v>1658691089</v>
      </c>
      <c r="F180" s="250">
        <f>F170+F160+F155+F147+F144+F115+F98+F87+F84+F80+F57+F29+F24+F21+F15+F179</f>
        <v>2120791073</v>
      </c>
      <c r="G180" s="250">
        <f>G170+G160+G155+G147+G144+G115+G98+G87+G84+G80+G57+G29+G24+G21+G15+G179</f>
        <v>723291216.73000002</v>
      </c>
      <c r="H180" s="251">
        <f t="shared" ref="H180:M180" si="7">H154+H152+H151+H150+H149+H132+H130+H129+H124+H121+H114+H112+H109+H108+H107+H105+H101+H97+H92+H90+H79+H72+H55+H54+H49+H46+H45+H42+H41+H40+H39+H37+H35+H34+H33+H12</f>
        <v>336.59999999999997</v>
      </c>
      <c r="I180" s="251">
        <f t="shared" si="7"/>
        <v>317.71000000000004</v>
      </c>
      <c r="J180" s="251">
        <f t="shared" si="7"/>
        <v>2.94</v>
      </c>
      <c r="K180" s="251">
        <f t="shared" si="7"/>
        <v>2</v>
      </c>
      <c r="L180" s="251">
        <f t="shared" si="7"/>
        <v>4.0599999999999996</v>
      </c>
      <c r="M180" s="251">
        <f t="shared" si="7"/>
        <v>44.61</v>
      </c>
      <c r="N180" s="251">
        <f>+N15+N57+N80+N98+N115+N144+N155+N170</f>
        <v>27.320000000000004</v>
      </c>
    </row>
    <row r="183" spans="1:14" x14ac:dyDescent="0.2">
      <c r="E183" s="355"/>
      <c r="F183" s="355"/>
      <c r="G183" s="355"/>
    </row>
    <row r="184" spans="1:14" x14ac:dyDescent="0.2">
      <c r="F184" s="252"/>
    </row>
    <row r="185" spans="1:14" x14ac:dyDescent="0.2">
      <c r="F185" s="252"/>
      <c r="G185" s="252"/>
    </row>
    <row r="192" spans="1:14" s="166" customFormat="1" x14ac:dyDescent="0.2">
      <c r="A192" s="167"/>
      <c r="B192" s="167"/>
      <c r="C192" s="167"/>
      <c r="D192" s="167"/>
      <c r="E192" s="167"/>
      <c r="F192" s="167"/>
      <c r="G192" s="252"/>
      <c r="M192" s="190"/>
      <c r="N192" s="190"/>
    </row>
  </sheetData>
  <mergeCells count="17">
    <mergeCell ref="I7:I8"/>
    <mergeCell ref="J7:N7"/>
    <mergeCell ref="A1:M1"/>
    <mergeCell ref="A2:M2"/>
    <mergeCell ref="A3:M3"/>
    <mergeCell ref="A4:M4"/>
    <mergeCell ref="A6:A8"/>
    <mergeCell ref="B6:B8"/>
    <mergeCell ref="C6:C8"/>
    <mergeCell ref="D6:D8"/>
    <mergeCell ref="E6:G6"/>
    <mergeCell ref="H6:N6"/>
    <mergeCell ref="A180:D180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P191"/>
  <sheetViews>
    <sheetView topLeftCell="A166" zoomScaleNormal="100" workbookViewId="0">
      <selection activeCell="D191" sqref="D191"/>
    </sheetView>
  </sheetViews>
  <sheetFormatPr baseColWidth="10" defaultRowHeight="12.75" x14ac:dyDescent="0.2"/>
  <cols>
    <col min="1" max="1" width="14.7109375" style="21" customWidth="1"/>
    <col min="2" max="2" width="18.5703125" style="21" customWidth="1"/>
    <col min="3" max="3" width="47" style="21" customWidth="1"/>
    <col min="4" max="4" width="15" style="21" customWidth="1"/>
    <col min="5" max="5" width="20.5703125" style="21" customWidth="1"/>
    <col min="6" max="6" width="21.85546875" style="21" customWidth="1"/>
    <col min="7" max="7" width="18.42578125" style="21" customWidth="1"/>
    <col min="8" max="8" width="12.42578125" style="20" bestFit="1" customWidth="1"/>
    <col min="9" max="9" width="10.28515625" style="20" bestFit="1" customWidth="1"/>
    <col min="10" max="12" width="11.5703125" style="20" bestFit="1" customWidth="1"/>
    <col min="13" max="13" width="11.42578125" style="22"/>
    <col min="14" max="14" width="11.42578125" style="23"/>
    <col min="15" max="16" width="11.42578125" style="20"/>
    <col min="17" max="16384" width="11.42578125" style="21"/>
  </cols>
  <sheetData>
    <row r="1" spans="1:16" x14ac:dyDescent="0.2">
      <c r="A1" s="341" t="s">
        <v>267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19"/>
    </row>
    <row r="2" spans="1:16" x14ac:dyDescent="0.2">
      <c r="A2" s="341" t="s">
        <v>268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19"/>
    </row>
    <row r="3" spans="1:16" x14ac:dyDescent="0.2">
      <c r="A3" s="341" t="s">
        <v>271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19"/>
    </row>
    <row r="4" spans="1:16" x14ac:dyDescent="0.2">
      <c r="A4" s="341" t="s">
        <v>270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19"/>
    </row>
    <row r="5" spans="1:16" ht="13.5" thickBot="1" x14ac:dyDescent="0.25">
      <c r="M5" s="22" t="s">
        <v>302</v>
      </c>
    </row>
    <row r="6" spans="1:16" ht="19.5" customHeight="1" x14ac:dyDescent="0.2">
      <c r="A6" s="329" t="s">
        <v>2</v>
      </c>
      <c r="B6" s="332" t="s">
        <v>3</v>
      </c>
      <c r="C6" s="335" t="s">
        <v>4</v>
      </c>
      <c r="D6" s="335" t="s">
        <v>5</v>
      </c>
      <c r="E6" s="323" t="s">
        <v>6</v>
      </c>
      <c r="F6" s="323"/>
      <c r="G6" s="324"/>
      <c r="H6" s="329" t="s">
        <v>7</v>
      </c>
      <c r="I6" s="332"/>
      <c r="J6" s="332"/>
      <c r="K6" s="332"/>
      <c r="L6" s="332"/>
      <c r="M6" s="332"/>
      <c r="N6" s="342"/>
    </row>
    <row r="7" spans="1:16" ht="46.5" customHeight="1" x14ac:dyDescent="0.2">
      <c r="A7" s="330"/>
      <c r="B7" s="333"/>
      <c r="C7" s="336"/>
      <c r="D7" s="336"/>
      <c r="E7" s="338" t="s">
        <v>8</v>
      </c>
      <c r="F7" s="338" t="s">
        <v>9</v>
      </c>
      <c r="G7" s="325" t="s">
        <v>301</v>
      </c>
      <c r="H7" s="331" t="s">
        <v>8</v>
      </c>
      <c r="I7" s="334" t="s">
        <v>9</v>
      </c>
      <c r="J7" s="333" t="s">
        <v>10</v>
      </c>
      <c r="K7" s="333"/>
      <c r="L7" s="333"/>
      <c r="M7" s="333"/>
      <c r="N7" s="340"/>
    </row>
    <row r="8" spans="1:16" ht="15.75" customHeight="1" thickBot="1" x14ac:dyDescent="0.25">
      <c r="A8" s="331"/>
      <c r="B8" s="334"/>
      <c r="C8" s="337"/>
      <c r="D8" s="337"/>
      <c r="E8" s="339"/>
      <c r="F8" s="339"/>
      <c r="G8" s="326"/>
      <c r="H8" s="343"/>
      <c r="I8" s="344"/>
      <c r="J8" s="52" t="s">
        <v>11</v>
      </c>
      <c r="K8" s="52" t="s">
        <v>12</v>
      </c>
      <c r="L8" s="52" t="s">
        <v>13</v>
      </c>
      <c r="M8" s="52" t="s">
        <v>245</v>
      </c>
      <c r="N8" s="58" t="s">
        <v>272</v>
      </c>
    </row>
    <row r="9" spans="1:16" s="25" customFormat="1" x14ac:dyDescent="0.2">
      <c r="A9" s="327" t="s">
        <v>131</v>
      </c>
      <c r="B9" s="328"/>
      <c r="C9" s="328"/>
      <c r="D9" s="66"/>
      <c r="E9" s="67"/>
      <c r="F9" s="67"/>
      <c r="G9" s="78"/>
      <c r="H9" s="83"/>
      <c r="I9" s="68"/>
      <c r="J9" s="68"/>
      <c r="K9" s="68"/>
      <c r="L9" s="68"/>
      <c r="M9" s="69"/>
      <c r="N9" s="70"/>
      <c r="O9" s="24"/>
      <c r="P9" s="24"/>
    </row>
    <row r="10" spans="1:16" s="25" customFormat="1" ht="51" x14ac:dyDescent="0.2">
      <c r="A10" s="26">
        <f>A8+1</f>
        <v>1</v>
      </c>
      <c r="B10" s="288">
        <v>155962</v>
      </c>
      <c r="C10" s="28" t="s">
        <v>123</v>
      </c>
      <c r="D10" s="29" t="s">
        <v>124</v>
      </c>
      <c r="E10" s="30">
        <v>177967</v>
      </c>
      <c r="F10" s="30">
        <v>177967</v>
      </c>
      <c r="G10" s="53">
        <v>0</v>
      </c>
      <c r="H10" s="26">
        <v>316</v>
      </c>
      <c r="I10" s="27">
        <v>316</v>
      </c>
      <c r="J10" s="27">
        <v>0</v>
      </c>
      <c r="K10" s="27">
        <v>0</v>
      </c>
      <c r="L10" s="27">
        <v>0</v>
      </c>
      <c r="M10" s="27">
        <v>0</v>
      </c>
      <c r="N10" s="31">
        <v>0</v>
      </c>
      <c r="O10" s="24"/>
      <c r="P10" s="24"/>
    </row>
    <row r="11" spans="1:16" s="25" customFormat="1" ht="51" x14ac:dyDescent="0.2">
      <c r="A11" s="26">
        <f t="shared" ref="A11:A15" si="0">A10+1</f>
        <v>2</v>
      </c>
      <c r="B11" s="288">
        <v>155972</v>
      </c>
      <c r="C11" s="28" t="s">
        <v>125</v>
      </c>
      <c r="D11" s="29" t="s">
        <v>124</v>
      </c>
      <c r="E11" s="30">
        <v>619634</v>
      </c>
      <c r="F11" s="30">
        <v>619634</v>
      </c>
      <c r="G11" s="53">
        <v>0</v>
      </c>
      <c r="H11" s="26">
        <v>682</v>
      </c>
      <c r="I11" s="27">
        <v>682</v>
      </c>
      <c r="J11" s="27">
        <v>0</v>
      </c>
      <c r="K11" s="27">
        <v>0</v>
      </c>
      <c r="L11" s="27">
        <v>0</v>
      </c>
      <c r="M11" s="27">
        <v>0</v>
      </c>
      <c r="N11" s="31">
        <v>0</v>
      </c>
      <c r="O11" s="24"/>
      <c r="P11" s="24"/>
    </row>
    <row r="12" spans="1:16" s="38" customFormat="1" ht="51" x14ac:dyDescent="0.2">
      <c r="A12" s="26">
        <f t="shared" si="0"/>
        <v>3</v>
      </c>
      <c r="B12" s="289">
        <v>155973</v>
      </c>
      <c r="C12" s="33" t="s">
        <v>126</v>
      </c>
      <c r="D12" s="34" t="s">
        <v>124</v>
      </c>
      <c r="E12" s="35">
        <v>110559</v>
      </c>
      <c r="F12" s="35">
        <v>18186</v>
      </c>
      <c r="G12" s="54">
        <v>0</v>
      </c>
      <c r="H12" s="55">
        <v>308</v>
      </c>
      <c r="I12" s="32">
        <v>6</v>
      </c>
      <c r="J12" s="32">
        <v>0</v>
      </c>
      <c r="K12" s="32">
        <v>0</v>
      </c>
      <c r="L12" s="32">
        <v>0</v>
      </c>
      <c r="M12" s="32">
        <v>0</v>
      </c>
      <c r="N12" s="36">
        <v>0</v>
      </c>
      <c r="O12" s="37"/>
      <c r="P12" s="37"/>
    </row>
    <row r="13" spans="1:16" s="25" customFormat="1" ht="38.25" x14ac:dyDescent="0.2">
      <c r="A13" s="26">
        <f t="shared" si="0"/>
        <v>4</v>
      </c>
      <c r="B13" s="288">
        <v>155978</v>
      </c>
      <c r="C13" s="28" t="s">
        <v>127</v>
      </c>
      <c r="D13" s="29" t="s">
        <v>124</v>
      </c>
      <c r="E13" s="30">
        <v>205496</v>
      </c>
      <c r="F13" s="30">
        <v>205496</v>
      </c>
      <c r="G13" s="53">
        <v>0</v>
      </c>
      <c r="H13" s="26">
        <v>233</v>
      </c>
      <c r="I13" s="27">
        <v>233</v>
      </c>
      <c r="J13" s="27">
        <v>0</v>
      </c>
      <c r="K13" s="27">
        <v>0</v>
      </c>
      <c r="L13" s="27">
        <v>0</v>
      </c>
      <c r="M13" s="27">
        <v>0</v>
      </c>
      <c r="N13" s="31">
        <v>0</v>
      </c>
      <c r="O13" s="24"/>
      <c r="P13" s="24"/>
    </row>
    <row r="14" spans="1:16" s="25" customFormat="1" ht="51" x14ac:dyDescent="0.2">
      <c r="A14" s="26">
        <f t="shared" si="0"/>
        <v>5</v>
      </c>
      <c r="B14" s="288">
        <v>155983</v>
      </c>
      <c r="C14" s="28" t="s">
        <v>128</v>
      </c>
      <c r="D14" s="29" t="s">
        <v>124</v>
      </c>
      <c r="E14" s="30">
        <v>426406</v>
      </c>
      <c r="F14" s="30">
        <v>426406</v>
      </c>
      <c r="G14" s="53">
        <v>0</v>
      </c>
      <c r="H14" s="26">
        <v>512</v>
      </c>
      <c r="I14" s="27">
        <v>512</v>
      </c>
      <c r="J14" s="27">
        <v>0</v>
      </c>
      <c r="K14" s="27">
        <v>0</v>
      </c>
      <c r="L14" s="27">
        <v>0</v>
      </c>
      <c r="M14" s="27">
        <v>0</v>
      </c>
      <c r="N14" s="31">
        <v>0</v>
      </c>
      <c r="O14" s="24"/>
      <c r="P14" s="24"/>
    </row>
    <row r="15" spans="1:16" s="25" customFormat="1" ht="51" x14ac:dyDescent="0.2">
      <c r="A15" s="26">
        <f t="shared" si="0"/>
        <v>6</v>
      </c>
      <c r="B15" s="288">
        <v>155990</v>
      </c>
      <c r="C15" s="28" t="s">
        <v>129</v>
      </c>
      <c r="D15" s="29" t="s">
        <v>124</v>
      </c>
      <c r="E15" s="30">
        <v>1785770</v>
      </c>
      <c r="F15" s="30">
        <v>1785770</v>
      </c>
      <c r="G15" s="53">
        <v>0</v>
      </c>
      <c r="H15" s="26">
        <v>902</v>
      </c>
      <c r="I15" s="27">
        <v>902</v>
      </c>
      <c r="J15" s="27">
        <v>0</v>
      </c>
      <c r="K15" s="27">
        <v>0</v>
      </c>
      <c r="L15" s="27">
        <v>0</v>
      </c>
      <c r="M15" s="27">
        <v>0</v>
      </c>
      <c r="N15" s="31">
        <v>0</v>
      </c>
      <c r="O15" s="24"/>
      <c r="P15" s="24"/>
    </row>
    <row r="16" spans="1:16" s="25" customFormat="1" ht="38.25" x14ac:dyDescent="0.2">
      <c r="A16" s="26">
        <f>A15+1</f>
        <v>7</v>
      </c>
      <c r="B16" s="288">
        <v>155992</v>
      </c>
      <c r="C16" s="28" t="s">
        <v>130</v>
      </c>
      <c r="D16" s="29" t="s">
        <v>124</v>
      </c>
      <c r="E16" s="30">
        <v>484498</v>
      </c>
      <c r="F16" s="30">
        <v>484498</v>
      </c>
      <c r="G16" s="30">
        <v>0</v>
      </c>
      <c r="H16" s="26">
        <v>522</v>
      </c>
      <c r="I16" s="27">
        <v>522</v>
      </c>
      <c r="J16" s="27">
        <v>0</v>
      </c>
      <c r="K16" s="27">
        <v>0</v>
      </c>
      <c r="L16" s="27">
        <v>0</v>
      </c>
      <c r="M16" s="27">
        <v>0</v>
      </c>
      <c r="N16" s="31">
        <v>0</v>
      </c>
      <c r="O16" s="24"/>
      <c r="P16" s="24"/>
    </row>
    <row r="17" spans="1:16" s="25" customFormat="1" ht="38.25" x14ac:dyDescent="0.2">
      <c r="A17" s="26">
        <v>8</v>
      </c>
      <c r="B17" s="288">
        <v>16730</v>
      </c>
      <c r="C17" s="28" t="s">
        <v>388</v>
      </c>
      <c r="D17" s="29" t="s">
        <v>124</v>
      </c>
      <c r="E17" s="30">
        <v>0</v>
      </c>
      <c r="F17" s="30">
        <v>291312</v>
      </c>
      <c r="G17" s="30">
        <v>0</v>
      </c>
      <c r="H17" s="26"/>
      <c r="I17" s="27"/>
      <c r="J17" s="27"/>
      <c r="K17" s="27"/>
      <c r="L17" s="27"/>
      <c r="M17" s="27"/>
      <c r="N17" s="31"/>
      <c r="O17" s="24"/>
      <c r="P17" s="24"/>
    </row>
    <row r="18" spans="1:16" s="40" customFormat="1" x14ac:dyDescent="0.2">
      <c r="A18" s="71"/>
      <c r="B18" s="59"/>
      <c r="C18" s="59"/>
      <c r="D18" s="59"/>
      <c r="E18" s="60">
        <f>SUM(E10:E17)</f>
        <v>3810330</v>
      </c>
      <c r="F18" s="60">
        <f>SUM(F10:F17)</f>
        <v>4009269</v>
      </c>
      <c r="G18" s="79">
        <f>SUM(G10:G17)</f>
        <v>0</v>
      </c>
      <c r="H18" s="84">
        <f t="shared" ref="H18:N18" si="1">SUM(H10:H16)</f>
        <v>3475</v>
      </c>
      <c r="I18" s="61">
        <f t="shared" si="1"/>
        <v>3173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si="1"/>
        <v>0</v>
      </c>
      <c r="N18" s="72">
        <f t="shared" si="1"/>
        <v>0</v>
      </c>
      <c r="O18" s="39"/>
      <c r="P18" s="39"/>
    </row>
    <row r="19" spans="1:16" s="25" customFormat="1" x14ac:dyDescent="0.2">
      <c r="A19" s="71" t="s">
        <v>132</v>
      </c>
      <c r="B19" s="62"/>
      <c r="C19" s="62"/>
      <c r="D19" s="62"/>
      <c r="E19" s="62"/>
      <c r="F19" s="62"/>
      <c r="G19" s="80"/>
      <c r="H19" s="85"/>
      <c r="I19" s="63"/>
      <c r="J19" s="63"/>
      <c r="K19" s="63"/>
      <c r="L19" s="63"/>
      <c r="M19" s="27"/>
      <c r="N19" s="42"/>
      <c r="O19" s="24"/>
      <c r="P19" s="24"/>
    </row>
    <row r="20" spans="1:16" s="25" customFormat="1" ht="51" x14ac:dyDescent="0.2">
      <c r="A20" s="26">
        <v>9</v>
      </c>
      <c r="B20" s="288">
        <v>131336</v>
      </c>
      <c r="C20" s="28" t="s">
        <v>133</v>
      </c>
      <c r="D20" s="29" t="s">
        <v>124</v>
      </c>
      <c r="E20" s="30">
        <v>1990759</v>
      </c>
      <c r="F20" s="30">
        <v>490759</v>
      </c>
      <c r="G20" s="53">
        <v>0</v>
      </c>
      <c r="H20" s="26">
        <v>569</v>
      </c>
      <c r="I20" s="27">
        <v>569</v>
      </c>
      <c r="J20" s="27">
        <v>0</v>
      </c>
      <c r="K20" s="27">
        <v>0</v>
      </c>
      <c r="L20" s="27">
        <v>0</v>
      </c>
      <c r="M20" s="27">
        <v>0</v>
      </c>
      <c r="N20" s="31">
        <v>0</v>
      </c>
      <c r="O20" s="24"/>
      <c r="P20" s="24"/>
    </row>
    <row r="21" spans="1:16" s="25" customFormat="1" ht="38.25" x14ac:dyDescent="0.2">
      <c r="A21" s="26">
        <v>10</v>
      </c>
      <c r="B21" s="288">
        <v>131352</v>
      </c>
      <c r="C21" s="28" t="s">
        <v>134</v>
      </c>
      <c r="D21" s="29" t="s">
        <v>124</v>
      </c>
      <c r="E21" s="30">
        <v>1665322</v>
      </c>
      <c r="F21" s="30">
        <v>1665322</v>
      </c>
      <c r="G21" s="53">
        <v>0</v>
      </c>
      <c r="H21" s="26">
        <v>476</v>
      </c>
      <c r="I21" s="27">
        <v>476</v>
      </c>
      <c r="J21" s="27">
        <v>0</v>
      </c>
      <c r="K21" s="27">
        <v>0</v>
      </c>
      <c r="L21" s="27">
        <v>0</v>
      </c>
      <c r="M21" s="27">
        <v>0</v>
      </c>
      <c r="N21" s="31">
        <v>0</v>
      </c>
      <c r="O21" s="24"/>
      <c r="P21" s="24"/>
    </row>
    <row r="22" spans="1:16" s="25" customFormat="1" ht="51" x14ac:dyDescent="0.2">
      <c r="A22" s="26">
        <v>11</v>
      </c>
      <c r="B22" s="288">
        <v>131358</v>
      </c>
      <c r="C22" s="28" t="s">
        <v>135</v>
      </c>
      <c r="D22" s="29" t="s">
        <v>124</v>
      </c>
      <c r="E22" s="30">
        <v>1305036</v>
      </c>
      <c r="F22" s="30">
        <v>1305036</v>
      </c>
      <c r="G22" s="53">
        <v>0</v>
      </c>
      <c r="H22" s="26">
        <v>373</v>
      </c>
      <c r="I22" s="27">
        <v>373</v>
      </c>
      <c r="J22" s="27">
        <v>0</v>
      </c>
      <c r="K22" s="27">
        <v>0</v>
      </c>
      <c r="L22" s="27">
        <v>0</v>
      </c>
      <c r="M22" s="27">
        <v>0</v>
      </c>
      <c r="N22" s="31">
        <v>0</v>
      </c>
      <c r="O22" s="24"/>
      <c r="P22" s="24"/>
    </row>
    <row r="23" spans="1:16" s="25" customFormat="1" ht="38.25" x14ac:dyDescent="0.2">
      <c r="A23" s="26">
        <v>12</v>
      </c>
      <c r="B23" s="288">
        <v>131640</v>
      </c>
      <c r="C23" s="28" t="s">
        <v>136</v>
      </c>
      <c r="D23" s="29" t="s">
        <v>124</v>
      </c>
      <c r="E23" s="30">
        <v>1192760</v>
      </c>
      <c r="F23" s="30">
        <v>1192760</v>
      </c>
      <c r="G23" s="53">
        <v>0</v>
      </c>
      <c r="H23" s="26">
        <v>299</v>
      </c>
      <c r="I23" s="27">
        <v>299</v>
      </c>
      <c r="J23" s="27">
        <v>0</v>
      </c>
      <c r="K23" s="27">
        <v>0</v>
      </c>
      <c r="L23" s="27">
        <v>0</v>
      </c>
      <c r="M23" s="27">
        <v>0</v>
      </c>
      <c r="N23" s="31">
        <v>0</v>
      </c>
      <c r="O23" s="24"/>
      <c r="P23" s="24"/>
    </row>
    <row r="24" spans="1:16" s="25" customFormat="1" ht="51" x14ac:dyDescent="0.2">
      <c r="A24" s="26">
        <v>13</v>
      </c>
      <c r="B24" s="288">
        <v>131641</v>
      </c>
      <c r="C24" s="28" t="s">
        <v>137</v>
      </c>
      <c r="D24" s="29" t="s">
        <v>124</v>
      </c>
      <c r="E24" s="30">
        <v>845882</v>
      </c>
      <c r="F24" s="30">
        <v>845882</v>
      </c>
      <c r="G24" s="53">
        <v>0</v>
      </c>
      <c r="H24" s="26">
        <v>153</v>
      </c>
      <c r="I24" s="27">
        <v>153</v>
      </c>
      <c r="J24" s="27">
        <v>0</v>
      </c>
      <c r="K24" s="27">
        <v>0</v>
      </c>
      <c r="L24" s="27">
        <v>0</v>
      </c>
      <c r="M24" s="27">
        <v>0</v>
      </c>
      <c r="N24" s="31">
        <v>0</v>
      </c>
      <c r="O24" s="24"/>
      <c r="P24" s="24"/>
    </row>
    <row r="25" spans="1:16" s="25" customFormat="1" ht="38.25" x14ac:dyDescent="0.2">
      <c r="A25" s="26">
        <v>14</v>
      </c>
      <c r="B25" s="288">
        <v>131643</v>
      </c>
      <c r="C25" s="28" t="s">
        <v>138</v>
      </c>
      <c r="D25" s="29" t="s">
        <v>124</v>
      </c>
      <c r="E25" s="30">
        <v>1957522</v>
      </c>
      <c r="F25" s="30">
        <v>1957522</v>
      </c>
      <c r="G25" s="53">
        <v>0</v>
      </c>
      <c r="H25" s="26">
        <v>334</v>
      </c>
      <c r="I25" s="27">
        <v>334</v>
      </c>
      <c r="J25" s="27">
        <v>0</v>
      </c>
      <c r="K25" s="27">
        <v>0</v>
      </c>
      <c r="L25" s="27">
        <v>0</v>
      </c>
      <c r="M25" s="27">
        <v>0</v>
      </c>
      <c r="N25" s="31">
        <v>0</v>
      </c>
      <c r="O25" s="24"/>
      <c r="P25" s="24"/>
    </row>
    <row r="26" spans="1:16" s="25" customFormat="1" ht="51" x14ac:dyDescent="0.2">
      <c r="A26" s="26">
        <f t="shared" ref="A26:A70" si="2">A25+1</f>
        <v>15</v>
      </c>
      <c r="B26" s="288">
        <v>131645</v>
      </c>
      <c r="C26" s="28" t="s">
        <v>139</v>
      </c>
      <c r="D26" s="29" t="s">
        <v>124</v>
      </c>
      <c r="E26" s="30">
        <v>2748135</v>
      </c>
      <c r="F26" s="30">
        <v>2748135</v>
      </c>
      <c r="G26" s="53">
        <v>0</v>
      </c>
      <c r="H26" s="26">
        <v>529</v>
      </c>
      <c r="I26" s="27">
        <v>529</v>
      </c>
      <c r="J26" s="27">
        <v>0</v>
      </c>
      <c r="K26" s="27">
        <v>0</v>
      </c>
      <c r="L26" s="27">
        <v>0</v>
      </c>
      <c r="M26" s="27">
        <v>0</v>
      </c>
      <c r="N26" s="31">
        <v>0</v>
      </c>
      <c r="O26" s="24"/>
      <c r="P26" s="24"/>
    </row>
    <row r="27" spans="1:16" s="25" customFormat="1" ht="38.25" x14ac:dyDescent="0.2">
      <c r="A27" s="26">
        <f t="shared" si="2"/>
        <v>16</v>
      </c>
      <c r="B27" s="288">
        <v>131646</v>
      </c>
      <c r="C27" s="28" t="s">
        <v>140</v>
      </c>
      <c r="D27" s="29" t="s">
        <v>124</v>
      </c>
      <c r="E27" s="30">
        <v>381923</v>
      </c>
      <c r="F27" s="30">
        <v>381923</v>
      </c>
      <c r="G27" s="53">
        <v>0</v>
      </c>
      <c r="H27" s="26">
        <v>207</v>
      </c>
      <c r="I27" s="27">
        <v>207</v>
      </c>
      <c r="J27" s="27">
        <v>0</v>
      </c>
      <c r="K27" s="27">
        <v>0</v>
      </c>
      <c r="L27" s="27">
        <v>0</v>
      </c>
      <c r="M27" s="27">
        <v>0</v>
      </c>
      <c r="N27" s="31">
        <v>0</v>
      </c>
      <c r="O27" s="24"/>
      <c r="P27" s="24"/>
    </row>
    <row r="28" spans="1:16" s="25" customFormat="1" ht="51" x14ac:dyDescent="0.2">
      <c r="A28" s="26">
        <f t="shared" si="2"/>
        <v>17</v>
      </c>
      <c r="B28" s="288">
        <v>131648</v>
      </c>
      <c r="C28" s="28" t="s">
        <v>141</v>
      </c>
      <c r="D28" s="29" t="s">
        <v>124</v>
      </c>
      <c r="E28" s="30">
        <v>14073857</v>
      </c>
      <c r="F28" s="30">
        <v>4163457</v>
      </c>
      <c r="G28" s="53">
        <v>0</v>
      </c>
      <c r="H28" s="26">
        <v>2815</v>
      </c>
      <c r="I28" s="27">
        <v>2815</v>
      </c>
      <c r="J28" s="27">
        <v>0</v>
      </c>
      <c r="K28" s="27">
        <v>0</v>
      </c>
      <c r="L28" s="27">
        <v>0</v>
      </c>
      <c r="M28" s="27">
        <v>0</v>
      </c>
      <c r="N28" s="31">
        <v>0</v>
      </c>
      <c r="O28" s="24"/>
      <c r="P28" s="24"/>
    </row>
    <row r="29" spans="1:16" s="25" customFormat="1" ht="51" x14ac:dyDescent="0.2">
      <c r="A29" s="26">
        <f t="shared" si="2"/>
        <v>18</v>
      </c>
      <c r="B29" s="288">
        <v>131662</v>
      </c>
      <c r="C29" s="28" t="s">
        <v>142</v>
      </c>
      <c r="D29" s="29" t="s">
        <v>124</v>
      </c>
      <c r="E29" s="30">
        <v>2851584</v>
      </c>
      <c r="F29" s="30">
        <v>2851584</v>
      </c>
      <c r="G29" s="53">
        <v>0</v>
      </c>
      <c r="H29" s="26">
        <v>815</v>
      </c>
      <c r="I29" s="27">
        <v>815</v>
      </c>
      <c r="J29" s="27">
        <v>0</v>
      </c>
      <c r="K29" s="27">
        <v>0</v>
      </c>
      <c r="L29" s="27">
        <v>0</v>
      </c>
      <c r="M29" s="27">
        <v>0</v>
      </c>
      <c r="N29" s="31">
        <v>0</v>
      </c>
      <c r="O29" s="24"/>
      <c r="P29" s="24"/>
    </row>
    <row r="30" spans="1:16" s="25" customFormat="1" ht="38.25" x14ac:dyDescent="0.2">
      <c r="A30" s="26">
        <f t="shared" si="2"/>
        <v>19</v>
      </c>
      <c r="B30" s="288">
        <v>131673</v>
      </c>
      <c r="C30" s="28" t="s">
        <v>143</v>
      </c>
      <c r="D30" s="29" t="s">
        <v>124</v>
      </c>
      <c r="E30" s="30">
        <v>947602</v>
      </c>
      <c r="F30" s="30">
        <v>947602</v>
      </c>
      <c r="G30" s="53">
        <v>0</v>
      </c>
      <c r="H30" s="26">
        <v>189</v>
      </c>
      <c r="I30" s="27">
        <v>189</v>
      </c>
      <c r="J30" s="27">
        <v>0</v>
      </c>
      <c r="K30" s="27">
        <v>0</v>
      </c>
      <c r="L30" s="27">
        <v>0</v>
      </c>
      <c r="M30" s="27">
        <v>0</v>
      </c>
      <c r="N30" s="31">
        <v>0</v>
      </c>
      <c r="O30" s="24"/>
      <c r="P30" s="24"/>
    </row>
    <row r="31" spans="1:16" s="25" customFormat="1" ht="51" x14ac:dyDescent="0.2">
      <c r="A31" s="26">
        <f t="shared" si="2"/>
        <v>20</v>
      </c>
      <c r="B31" s="288">
        <v>131677</v>
      </c>
      <c r="C31" s="28" t="s">
        <v>144</v>
      </c>
      <c r="D31" s="29" t="s">
        <v>124</v>
      </c>
      <c r="E31" s="30">
        <v>1385292</v>
      </c>
      <c r="F31" s="30">
        <v>1385292</v>
      </c>
      <c r="G31" s="53">
        <v>0</v>
      </c>
      <c r="H31" s="26">
        <v>272</v>
      </c>
      <c r="I31" s="27">
        <v>272</v>
      </c>
      <c r="J31" s="27">
        <v>0</v>
      </c>
      <c r="K31" s="27">
        <v>0</v>
      </c>
      <c r="L31" s="27">
        <v>0</v>
      </c>
      <c r="M31" s="27">
        <v>0</v>
      </c>
      <c r="N31" s="31">
        <v>0</v>
      </c>
      <c r="O31" s="24"/>
      <c r="P31" s="24"/>
    </row>
    <row r="32" spans="1:16" s="25" customFormat="1" ht="38.25" x14ac:dyDescent="0.2">
      <c r="A32" s="26">
        <f t="shared" si="2"/>
        <v>21</v>
      </c>
      <c r="B32" s="288">
        <v>131678</v>
      </c>
      <c r="C32" s="28" t="s">
        <v>145</v>
      </c>
      <c r="D32" s="29" t="s">
        <v>124</v>
      </c>
      <c r="E32" s="30">
        <v>1030219</v>
      </c>
      <c r="F32" s="30">
        <v>1030219</v>
      </c>
      <c r="G32" s="53">
        <v>0</v>
      </c>
      <c r="H32" s="26">
        <v>182</v>
      </c>
      <c r="I32" s="27">
        <v>182</v>
      </c>
      <c r="J32" s="27">
        <v>0</v>
      </c>
      <c r="K32" s="27">
        <v>0</v>
      </c>
      <c r="L32" s="27">
        <v>0</v>
      </c>
      <c r="M32" s="27">
        <v>0</v>
      </c>
      <c r="N32" s="31">
        <v>0</v>
      </c>
      <c r="O32" s="24"/>
      <c r="P32" s="24"/>
    </row>
    <row r="33" spans="1:16" s="25" customFormat="1" ht="51" x14ac:dyDescent="0.2">
      <c r="A33" s="26">
        <f t="shared" si="2"/>
        <v>22</v>
      </c>
      <c r="B33" s="288">
        <v>131702</v>
      </c>
      <c r="C33" s="28" t="s">
        <v>146</v>
      </c>
      <c r="D33" s="29" t="s">
        <v>124</v>
      </c>
      <c r="E33" s="30">
        <v>1000000</v>
      </c>
      <c r="F33" s="30">
        <v>1000000</v>
      </c>
      <c r="G33" s="53">
        <v>0</v>
      </c>
      <c r="H33" s="26">
        <v>367</v>
      </c>
      <c r="I33" s="27">
        <v>367</v>
      </c>
      <c r="J33" s="27">
        <v>0</v>
      </c>
      <c r="K33" s="27">
        <v>0</v>
      </c>
      <c r="L33" s="27">
        <v>0</v>
      </c>
      <c r="M33" s="27">
        <v>0</v>
      </c>
      <c r="N33" s="31">
        <v>0</v>
      </c>
      <c r="O33" s="24"/>
      <c r="P33" s="24"/>
    </row>
    <row r="34" spans="1:16" s="25" customFormat="1" ht="38.25" x14ac:dyDescent="0.2">
      <c r="A34" s="26">
        <f t="shared" si="2"/>
        <v>23</v>
      </c>
      <c r="B34" s="288">
        <v>132570</v>
      </c>
      <c r="C34" s="28" t="s">
        <v>147</v>
      </c>
      <c r="D34" s="29" t="s">
        <v>124</v>
      </c>
      <c r="E34" s="30">
        <v>947602</v>
      </c>
      <c r="F34" s="30">
        <v>947602</v>
      </c>
      <c r="G34" s="53">
        <v>0</v>
      </c>
      <c r="H34" s="26">
        <v>540</v>
      </c>
      <c r="I34" s="27">
        <v>540</v>
      </c>
      <c r="J34" s="27">
        <v>0</v>
      </c>
      <c r="K34" s="27">
        <v>0</v>
      </c>
      <c r="L34" s="27">
        <v>0</v>
      </c>
      <c r="M34" s="27">
        <v>0</v>
      </c>
      <c r="N34" s="31">
        <v>0</v>
      </c>
      <c r="O34" s="24"/>
      <c r="P34" s="24"/>
    </row>
    <row r="35" spans="1:16" s="25" customFormat="1" ht="51" x14ac:dyDescent="0.2">
      <c r="A35" s="26">
        <f t="shared" si="2"/>
        <v>24</v>
      </c>
      <c r="B35" s="288">
        <v>132571</v>
      </c>
      <c r="C35" s="28" t="s">
        <v>148</v>
      </c>
      <c r="D35" s="29" t="s">
        <v>124</v>
      </c>
      <c r="E35" s="30">
        <v>372387</v>
      </c>
      <c r="F35" s="30">
        <v>372387</v>
      </c>
      <c r="G35" s="53">
        <v>0</v>
      </c>
      <c r="H35" s="26">
        <v>188</v>
      </c>
      <c r="I35" s="27">
        <v>188</v>
      </c>
      <c r="J35" s="27">
        <v>0</v>
      </c>
      <c r="K35" s="27">
        <v>0</v>
      </c>
      <c r="L35" s="27">
        <v>0</v>
      </c>
      <c r="M35" s="27">
        <v>0</v>
      </c>
      <c r="N35" s="31">
        <v>0</v>
      </c>
      <c r="O35" s="24"/>
      <c r="P35" s="24"/>
    </row>
    <row r="36" spans="1:16" s="25" customFormat="1" ht="51" x14ac:dyDescent="0.2">
      <c r="A36" s="26">
        <f t="shared" si="2"/>
        <v>25</v>
      </c>
      <c r="B36" s="288">
        <v>132573</v>
      </c>
      <c r="C36" s="28" t="s">
        <v>149</v>
      </c>
      <c r="D36" s="29" t="s">
        <v>124</v>
      </c>
      <c r="E36" s="30">
        <v>491144</v>
      </c>
      <c r="F36" s="30">
        <v>491144</v>
      </c>
      <c r="G36" s="53">
        <v>0</v>
      </c>
      <c r="H36" s="26">
        <v>232</v>
      </c>
      <c r="I36" s="27">
        <v>232</v>
      </c>
      <c r="J36" s="27">
        <v>0</v>
      </c>
      <c r="K36" s="27">
        <v>0</v>
      </c>
      <c r="L36" s="27">
        <v>0</v>
      </c>
      <c r="M36" s="27">
        <v>0</v>
      </c>
      <c r="N36" s="31">
        <v>0</v>
      </c>
      <c r="O36" s="24"/>
      <c r="P36" s="24"/>
    </row>
    <row r="37" spans="1:16" s="25" customFormat="1" ht="38.25" x14ac:dyDescent="0.2">
      <c r="A37" s="26">
        <f t="shared" si="2"/>
        <v>26</v>
      </c>
      <c r="B37" s="288">
        <v>132574</v>
      </c>
      <c r="C37" s="28" t="s">
        <v>150</v>
      </c>
      <c r="D37" s="29" t="s">
        <v>124</v>
      </c>
      <c r="E37" s="30">
        <v>367209</v>
      </c>
      <c r="F37" s="30">
        <v>367209</v>
      </c>
      <c r="G37" s="53">
        <v>0</v>
      </c>
      <c r="H37" s="26">
        <v>182</v>
      </c>
      <c r="I37" s="27">
        <v>182</v>
      </c>
      <c r="J37" s="27">
        <v>0</v>
      </c>
      <c r="K37" s="27">
        <v>0</v>
      </c>
      <c r="L37" s="27">
        <v>0</v>
      </c>
      <c r="M37" s="27">
        <v>0</v>
      </c>
      <c r="N37" s="31">
        <v>0</v>
      </c>
      <c r="O37" s="24"/>
      <c r="P37" s="24"/>
    </row>
    <row r="38" spans="1:16" s="25" customFormat="1" ht="51" x14ac:dyDescent="0.2">
      <c r="A38" s="26">
        <f t="shared" si="2"/>
        <v>27</v>
      </c>
      <c r="B38" s="288">
        <v>132576</v>
      </c>
      <c r="C38" s="28" t="s">
        <v>151</v>
      </c>
      <c r="D38" s="29" t="s">
        <v>124</v>
      </c>
      <c r="E38" s="30">
        <v>986318</v>
      </c>
      <c r="F38" s="30">
        <v>986318</v>
      </c>
      <c r="G38" s="53">
        <v>0</v>
      </c>
      <c r="H38" s="26">
        <v>282</v>
      </c>
      <c r="I38" s="27">
        <v>282</v>
      </c>
      <c r="J38" s="27">
        <v>0</v>
      </c>
      <c r="K38" s="27">
        <v>0</v>
      </c>
      <c r="L38" s="27">
        <v>0</v>
      </c>
      <c r="M38" s="27">
        <v>0</v>
      </c>
      <c r="N38" s="31">
        <v>0</v>
      </c>
      <c r="O38" s="24"/>
      <c r="P38" s="24"/>
    </row>
    <row r="39" spans="1:16" s="25" customFormat="1" ht="51" x14ac:dyDescent="0.2">
      <c r="A39" s="26">
        <f t="shared" si="2"/>
        <v>28</v>
      </c>
      <c r="B39" s="288">
        <v>132577</v>
      </c>
      <c r="C39" s="28" t="s">
        <v>152</v>
      </c>
      <c r="D39" s="29" t="s">
        <v>124</v>
      </c>
      <c r="E39" s="30">
        <v>517130</v>
      </c>
      <c r="F39" s="30">
        <v>517130</v>
      </c>
      <c r="G39" s="53">
        <v>0</v>
      </c>
      <c r="H39" s="26">
        <v>147</v>
      </c>
      <c r="I39" s="27">
        <v>147</v>
      </c>
      <c r="J39" s="27">
        <v>0</v>
      </c>
      <c r="K39" s="27">
        <v>0</v>
      </c>
      <c r="L39" s="27">
        <v>0</v>
      </c>
      <c r="M39" s="27">
        <v>0</v>
      </c>
      <c r="N39" s="31">
        <v>0</v>
      </c>
      <c r="O39" s="24"/>
      <c r="P39" s="24"/>
    </row>
    <row r="40" spans="1:16" s="25" customFormat="1" ht="38.25" x14ac:dyDescent="0.2">
      <c r="A40" s="26">
        <f t="shared" si="2"/>
        <v>29</v>
      </c>
      <c r="B40" s="288">
        <v>132578</v>
      </c>
      <c r="C40" s="28" t="s">
        <v>153</v>
      </c>
      <c r="D40" s="29" t="s">
        <v>124</v>
      </c>
      <c r="E40" s="30">
        <v>693493</v>
      </c>
      <c r="F40" s="30">
        <v>693493</v>
      </c>
      <c r="G40" s="53">
        <v>0</v>
      </c>
      <c r="H40" s="26">
        <v>354</v>
      </c>
      <c r="I40" s="27">
        <v>354</v>
      </c>
      <c r="J40" s="27">
        <v>0</v>
      </c>
      <c r="K40" s="27">
        <v>0</v>
      </c>
      <c r="L40" s="27">
        <v>0</v>
      </c>
      <c r="M40" s="27">
        <v>0</v>
      </c>
      <c r="N40" s="31">
        <v>0</v>
      </c>
      <c r="O40" s="24"/>
      <c r="P40" s="24"/>
    </row>
    <row r="41" spans="1:16" s="25" customFormat="1" ht="51" x14ac:dyDescent="0.2">
      <c r="A41" s="26">
        <f t="shared" si="2"/>
        <v>30</v>
      </c>
      <c r="B41" s="288">
        <v>132695</v>
      </c>
      <c r="C41" s="28" t="s">
        <v>154</v>
      </c>
      <c r="D41" s="29" t="s">
        <v>124</v>
      </c>
      <c r="E41" s="30">
        <v>1047384</v>
      </c>
      <c r="F41" s="30">
        <v>0</v>
      </c>
      <c r="G41" s="53">
        <v>0</v>
      </c>
      <c r="H41" s="26">
        <v>299</v>
      </c>
      <c r="I41" s="27">
        <v>299</v>
      </c>
      <c r="J41" s="27">
        <v>0</v>
      </c>
      <c r="K41" s="27">
        <v>0</v>
      </c>
      <c r="L41" s="27">
        <v>0</v>
      </c>
      <c r="M41" s="27">
        <v>0</v>
      </c>
      <c r="N41" s="31">
        <v>0</v>
      </c>
      <c r="O41" s="24"/>
      <c r="P41" s="24"/>
    </row>
    <row r="42" spans="1:16" s="25" customFormat="1" ht="51" x14ac:dyDescent="0.2">
      <c r="A42" s="26">
        <f t="shared" si="2"/>
        <v>31</v>
      </c>
      <c r="B42" s="288">
        <v>132711</v>
      </c>
      <c r="C42" s="28" t="s">
        <v>155</v>
      </c>
      <c r="D42" s="29" t="s">
        <v>124</v>
      </c>
      <c r="E42" s="30">
        <v>623598</v>
      </c>
      <c r="F42" s="30">
        <v>623598</v>
      </c>
      <c r="G42" s="53">
        <v>0</v>
      </c>
      <c r="H42" s="26">
        <v>144</v>
      </c>
      <c r="I42" s="27">
        <v>144</v>
      </c>
      <c r="J42" s="27">
        <v>0</v>
      </c>
      <c r="K42" s="27">
        <v>0</v>
      </c>
      <c r="L42" s="27">
        <v>0</v>
      </c>
      <c r="M42" s="27">
        <v>0</v>
      </c>
      <c r="N42" s="31">
        <v>0</v>
      </c>
      <c r="O42" s="24"/>
      <c r="P42" s="24"/>
    </row>
    <row r="43" spans="1:16" s="25" customFormat="1" ht="51" x14ac:dyDescent="0.2">
      <c r="A43" s="26">
        <f t="shared" si="2"/>
        <v>32</v>
      </c>
      <c r="B43" s="288">
        <v>132715</v>
      </c>
      <c r="C43" s="28" t="s">
        <v>156</v>
      </c>
      <c r="D43" s="29" t="s">
        <v>124</v>
      </c>
      <c r="E43" s="30">
        <v>2038679</v>
      </c>
      <c r="F43" s="30">
        <v>0</v>
      </c>
      <c r="G43" s="53">
        <v>0</v>
      </c>
      <c r="H43" s="26">
        <v>582</v>
      </c>
      <c r="I43" s="27">
        <v>582</v>
      </c>
      <c r="J43" s="27">
        <v>0</v>
      </c>
      <c r="K43" s="27">
        <v>0</v>
      </c>
      <c r="L43" s="27">
        <v>0</v>
      </c>
      <c r="M43" s="27">
        <v>0</v>
      </c>
      <c r="N43" s="31">
        <v>0</v>
      </c>
      <c r="O43" s="24"/>
      <c r="P43" s="24"/>
    </row>
    <row r="44" spans="1:16" s="25" customFormat="1" ht="38.25" x14ac:dyDescent="0.2">
      <c r="A44" s="26">
        <f t="shared" si="2"/>
        <v>33</v>
      </c>
      <c r="B44" s="288">
        <v>132781</v>
      </c>
      <c r="C44" s="28" t="s">
        <v>157</v>
      </c>
      <c r="D44" s="29" t="s">
        <v>124</v>
      </c>
      <c r="E44" s="30">
        <v>745085</v>
      </c>
      <c r="F44" s="30">
        <v>745085</v>
      </c>
      <c r="G44" s="53">
        <v>0</v>
      </c>
      <c r="H44" s="26">
        <v>135</v>
      </c>
      <c r="I44" s="27">
        <v>135</v>
      </c>
      <c r="J44" s="27">
        <v>0</v>
      </c>
      <c r="K44" s="27">
        <v>0</v>
      </c>
      <c r="L44" s="27">
        <v>0</v>
      </c>
      <c r="M44" s="27">
        <v>0</v>
      </c>
      <c r="N44" s="31">
        <v>0</v>
      </c>
      <c r="O44" s="24"/>
      <c r="P44" s="24"/>
    </row>
    <row r="45" spans="1:16" s="25" customFormat="1" ht="51" x14ac:dyDescent="0.2">
      <c r="A45" s="26">
        <f t="shared" si="2"/>
        <v>34</v>
      </c>
      <c r="B45" s="288">
        <v>132819</v>
      </c>
      <c r="C45" s="28" t="s">
        <v>158</v>
      </c>
      <c r="D45" s="29" t="s">
        <v>124</v>
      </c>
      <c r="E45" s="30">
        <v>1058207</v>
      </c>
      <c r="F45" s="30">
        <v>0</v>
      </c>
      <c r="G45" s="53">
        <v>0</v>
      </c>
      <c r="H45" s="26">
        <v>192</v>
      </c>
      <c r="I45" s="27">
        <v>192</v>
      </c>
      <c r="J45" s="27">
        <v>0</v>
      </c>
      <c r="K45" s="27">
        <v>0</v>
      </c>
      <c r="L45" s="27">
        <v>0</v>
      </c>
      <c r="M45" s="27">
        <v>0</v>
      </c>
      <c r="N45" s="31">
        <v>0</v>
      </c>
      <c r="O45" s="24"/>
      <c r="P45" s="24"/>
    </row>
    <row r="46" spans="1:16" s="25" customFormat="1" ht="51" x14ac:dyDescent="0.2">
      <c r="A46" s="26">
        <f t="shared" si="2"/>
        <v>35</v>
      </c>
      <c r="B46" s="288">
        <v>132820</v>
      </c>
      <c r="C46" s="28" t="s">
        <v>159</v>
      </c>
      <c r="D46" s="29" t="s">
        <v>124</v>
      </c>
      <c r="E46" s="30">
        <v>2209122</v>
      </c>
      <c r="F46" s="30">
        <v>0</v>
      </c>
      <c r="G46" s="53">
        <v>0</v>
      </c>
      <c r="H46" s="26">
        <v>402</v>
      </c>
      <c r="I46" s="27">
        <v>202</v>
      </c>
      <c r="J46" s="27">
        <v>0</v>
      </c>
      <c r="K46" s="27">
        <v>0</v>
      </c>
      <c r="L46" s="27">
        <v>0</v>
      </c>
      <c r="M46" s="27">
        <v>0</v>
      </c>
      <c r="N46" s="31">
        <v>0</v>
      </c>
      <c r="O46" s="24"/>
      <c r="P46" s="24"/>
    </row>
    <row r="47" spans="1:16" s="25" customFormat="1" ht="51" x14ac:dyDescent="0.2">
      <c r="A47" s="26">
        <f t="shared" si="2"/>
        <v>36</v>
      </c>
      <c r="B47" s="288">
        <v>132828</v>
      </c>
      <c r="C47" s="28" t="s">
        <v>160</v>
      </c>
      <c r="D47" s="29" t="s">
        <v>124</v>
      </c>
      <c r="E47" s="30">
        <v>139817</v>
      </c>
      <c r="F47" s="30">
        <v>59050</v>
      </c>
      <c r="G47" s="53">
        <v>0</v>
      </c>
      <c r="H47" s="26">
        <v>32</v>
      </c>
      <c r="I47" s="27">
        <v>32</v>
      </c>
      <c r="J47" s="27">
        <v>0</v>
      </c>
      <c r="K47" s="27">
        <v>0</v>
      </c>
      <c r="L47" s="27">
        <v>0</v>
      </c>
      <c r="M47" s="27">
        <v>0</v>
      </c>
      <c r="N47" s="31">
        <v>0</v>
      </c>
      <c r="O47" s="24"/>
      <c r="P47" s="24"/>
    </row>
    <row r="48" spans="1:16" s="25" customFormat="1" ht="51" x14ac:dyDescent="0.2">
      <c r="A48" s="26">
        <f t="shared" si="2"/>
        <v>37</v>
      </c>
      <c r="B48" s="288">
        <v>132830</v>
      </c>
      <c r="C48" s="28" t="s">
        <v>161</v>
      </c>
      <c r="D48" s="29" t="s">
        <v>124</v>
      </c>
      <c r="E48" s="30">
        <v>259840</v>
      </c>
      <c r="F48" s="30">
        <v>259840</v>
      </c>
      <c r="G48" s="53">
        <v>0</v>
      </c>
      <c r="H48" s="26">
        <v>74</v>
      </c>
      <c r="I48" s="27">
        <v>74</v>
      </c>
      <c r="J48" s="27">
        <v>0</v>
      </c>
      <c r="K48" s="27">
        <v>0</v>
      </c>
      <c r="L48" s="27">
        <v>0</v>
      </c>
      <c r="M48" s="27">
        <v>0</v>
      </c>
      <c r="N48" s="31">
        <v>0</v>
      </c>
      <c r="O48" s="24"/>
      <c r="P48" s="24"/>
    </row>
    <row r="49" spans="1:16" s="25" customFormat="1" ht="51" x14ac:dyDescent="0.2">
      <c r="A49" s="26">
        <f t="shared" si="2"/>
        <v>38</v>
      </c>
      <c r="B49" s="288">
        <v>133274</v>
      </c>
      <c r="C49" s="28" t="s">
        <v>162</v>
      </c>
      <c r="D49" s="29" t="s">
        <v>124</v>
      </c>
      <c r="E49" s="30">
        <v>769464</v>
      </c>
      <c r="F49" s="30">
        <v>769464</v>
      </c>
      <c r="G49" s="53">
        <v>0</v>
      </c>
      <c r="H49" s="26">
        <v>140</v>
      </c>
      <c r="I49" s="27">
        <v>140</v>
      </c>
      <c r="J49" s="27">
        <v>0</v>
      </c>
      <c r="K49" s="27">
        <v>0</v>
      </c>
      <c r="L49" s="27">
        <v>0</v>
      </c>
      <c r="M49" s="27">
        <v>0</v>
      </c>
      <c r="N49" s="31">
        <v>0</v>
      </c>
      <c r="O49" s="24"/>
      <c r="P49" s="24"/>
    </row>
    <row r="50" spans="1:16" s="25" customFormat="1" ht="51" x14ac:dyDescent="0.2">
      <c r="A50" s="26">
        <f t="shared" si="2"/>
        <v>39</v>
      </c>
      <c r="B50" s="288">
        <v>133275</v>
      </c>
      <c r="C50" s="28" t="s">
        <v>163</v>
      </c>
      <c r="D50" s="29" t="s">
        <v>124</v>
      </c>
      <c r="E50" s="30">
        <v>986318</v>
      </c>
      <c r="F50" s="30">
        <v>986318</v>
      </c>
      <c r="G50" s="53">
        <v>0</v>
      </c>
      <c r="H50" s="26">
        <v>281</v>
      </c>
      <c r="I50" s="27">
        <v>281</v>
      </c>
      <c r="J50" s="27">
        <v>0</v>
      </c>
      <c r="K50" s="27">
        <v>0</v>
      </c>
      <c r="L50" s="27">
        <v>0</v>
      </c>
      <c r="M50" s="27">
        <v>0</v>
      </c>
      <c r="N50" s="31">
        <v>0</v>
      </c>
      <c r="O50" s="24"/>
      <c r="P50" s="24"/>
    </row>
    <row r="51" spans="1:16" s="25" customFormat="1" ht="51" x14ac:dyDescent="0.2">
      <c r="A51" s="26">
        <f t="shared" si="2"/>
        <v>40</v>
      </c>
      <c r="B51" s="288">
        <v>133277</v>
      </c>
      <c r="C51" s="28" t="s">
        <v>164</v>
      </c>
      <c r="D51" s="29" t="s">
        <v>124</v>
      </c>
      <c r="E51" s="30">
        <v>1062353</v>
      </c>
      <c r="F51" s="30">
        <v>1062353</v>
      </c>
      <c r="G51" s="53">
        <v>0</v>
      </c>
      <c r="H51" s="26">
        <v>192</v>
      </c>
      <c r="I51" s="27">
        <v>192</v>
      </c>
      <c r="J51" s="27">
        <v>0</v>
      </c>
      <c r="K51" s="27">
        <v>0</v>
      </c>
      <c r="L51" s="27">
        <v>0</v>
      </c>
      <c r="M51" s="27">
        <v>0</v>
      </c>
      <c r="N51" s="31">
        <v>0</v>
      </c>
      <c r="O51" s="24"/>
      <c r="P51" s="24"/>
    </row>
    <row r="52" spans="1:16" s="25" customFormat="1" ht="38.25" x14ac:dyDescent="0.2">
      <c r="A52" s="26">
        <f t="shared" si="2"/>
        <v>41</v>
      </c>
      <c r="B52" s="288">
        <v>133278</v>
      </c>
      <c r="C52" s="28" t="s">
        <v>165</v>
      </c>
      <c r="D52" s="29" t="s">
        <v>124</v>
      </c>
      <c r="E52" s="30">
        <v>472035</v>
      </c>
      <c r="F52" s="30">
        <v>472035</v>
      </c>
      <c r="G52" s="53">
        <v>0</v>
      </c>
      <c r="H52" s="26">
        <v>86</v>
      </c>
      <c r="I52" s="27">
        <v>86</v>
      </c>
      <c r="J52" s="27">
        <v>0</v>
      </c>
      <c r="K52" s="27">
        <v>0</v>
      </c>
      <c r="L52" s="27">
        <v>0</v>
      </c>
      <c r="M52" s="27">
        <v>0</v>
      </c>
      <c r="N52" s="31">
        <v>0</v>
      </c>
      <c r="O52" s="24"/>
      <c r="P52" s="24"/>
    </row>
    <row r="53" spans="1:16" s="25" customFormat="1" ht="51" x14ac:dyDescent="0.2">
      <c r="A53" s="26">
        <f t="shared" si="2"/>
        <v>42</v>
      </c>
      <c r="B53" s="288">
        <v>133279</v>
      </c>
      <c r="C53" s="28" t="s">
        <v>166</v>
      </c>
      <c r="D53" s="29" t="s">
        <v>124</v>
      </c>
      <c r="E53" s="30">
        <v>579417</v>
      </c>
      <c r="F53" s="30">
        <v>579417</v>
      </c>
      <c r="G53" s="53">
        <v>0</v>
      </c>
      <c r="H53" s="26">
        <v>116</v>
      </c>
      <c r="I53" s="27">
        <v>116</v>
      </c>
      <c r="J53" s="27">
        <v>0</v>
      </c>
      <c r="K53" s="27">
        <v>0</v>
      </c>
      <c r="L53" s="27">
        <v>0</v>
      </c>
      <c r="M53" s="27">
        <v>0</v>
      </c>
      <c r="N53" s="31">
        <v>0</v>
      </c>
      <c r="O53" s="24"/>
      <c r="P53" s="24"/>
    </row>
    <row r="54" spans="1:16" s="25" customFormat="1" ht="51" x14ac:dyDescent="0.2">
      <c r="A54" s="26">
        <f t="shared" si="2"/>
        <v>43</v>
      </c>
      <c r="B54" s="288">
        <v>133368</v>
      </c>
      <c r="C54" s="28" t="s">
        <v>167</v>
      </c>
      <c r="D54" s="29" t="s">
        <v>124</v>
      </c>
      <c r="E54" s="30">
        <v>322199</v>
      </c>
      <c r="F54" s="30">
        <v>322199</v>
      </c>
      <c r="G54" s="53">
        <v>0</v>
      </c>
      <c r="H54" s="26">
        <v>134</v>
      </c>
      <c r="I54" s="27">
        <v>134</v>
      </c>
      <c r="J54" s="27">
        <v>0</v>
      </c>
      <c r="K54" s="27">
        <v>0</v>
      </c>
      <c r="L54" s="27">
        <v>0</v>
      </c>
      <c r="M54" s="27">
        <v>0</v>
      </c>
      <c r="N54" s="31">
        <v>0</v>
      </c>
      <c r="O54" s="24"/>
      <c r="P54" s="24"/>
    </row>
    <row r="55" spans="1:16" s="25" customFormat="1" ht="38.25" x14ac:dyDescent="0.2">
      <c r="A55" s="26">
        <f t="shared" si="2"/>
        <v>44</v>
      </c>
      <c r="B55" s="288">
        <v>133369</v>
      </c>
      <c r="C55" s="28" t="s">
        <v>168</v>
      </c>
      <c r="D55" s="29" t="s">
        <v>124</v>
      </c>
      <c r="E55" s="30">
        <v>628324</v>
      </c>
      <c r="F55" s="30">
        <v>628324</v>
      </c>
      <c r="G55" s="53">
        <v>0</v>
      </c>
      <c r="H55" s="26">
        <v>240</v>
      </c>
      <c r="I55" s="27">
        <v>240</v>
      </c>
      <c r="J55" s="27">
        <v>0</v>
      </c>
      <c r="K55" s="27">
        <v>0</v>
      </c>
      <c r="L55" s="27">
        <v>0</v>
      </c>
      <c r="M55" s="27">
        <v>0</v>
      </c>
      <c r="N55" s="31">
        <v>0</v>
      </c>
      <c r="O55" s="24"/>
      <c r="P55" s="24"/>
    </row>
    <row r="56" spans="1:16" s="25" customFormat="1" ht="63.75" x14ac:dyDescent="0.2">
      <c r="A56" s="26">
        <f t="shared" si="2"/>
        <v>45</v>
      </c>
      <c r="B56" s="288">
        <v>133372</v>
      </c>
      <c r="C56" s="28" t="s">
        <v>169</v>
      </c>
      <c r="D56" s="29" t="s">
        <v>124</v>
      </c>
      <c r="E56" s="30">
        <v>799607</v>
      </c>
      <c r="F56" s="30">
        <v>799607</v>
      </c>
      <c r="G56" s="53">
        <v>0</v>
      </c>
      <c r="H56" s="26">
        <v>483</v>
      </c>
      <c r="I56" s="27">
        <v>483</v>
      </c>
      <c r="J56" s="27">
        <v>0</v>
      </c>
      <c r="K56" s="27">
        <v>0</v>
      </c>
      <c r="L56" s="27">
        <v>0</v>
      </c>
      <c r="M56" s="27">
        <v>0</v>
      </c>
      <c r="N56" s="31">
        <v>0</v>
      </c>
      <c r="O56" s="24"/>
      <c r="P56" s="24"/>
    </row>
    <row r="57" spans="1:16" s="25" customFormat="1" ht="38.25" x14ac:dyDescent="0.2">
      <c r="A57" s="26">
        <f t="shared" si="2"/>
        <v>46</v>
      </c>
      <c r="B57" s="288">
        <v>133661</v>
      </c>
      <c r="C57" s="28" t="s">
        <v>170</v>
      </c>
      <c r="D57" s="29" t="s">
        <v>124</v>
      </c>
      <c r="E57" s="30">
        <v>1248022</v>
      </c>
      <c r="F57" s="30">
        <v>1248022</v>
      </c>
      <c r="G57" s="53">
        <v>0</v>
      </c>
      <c r="H57" s="26">
        <v>445</v>
      </c>
      <c r="I57" s="27">
        <v>445</v>
      </c>
      <c r="J57" s="27">
        <v>0</v>
      </c>
      <c r="K57" s="27">
        <v>0</v>
      </c>
      <c r="L57" s="27">
        <v>0</v>
      </c>
      <c r="M57" s="27">
        <v>0</v>
      </c>
      <c r="N57" s="31">
        <v>0</v>
      </c>
      <c r="O57" s="24"/>
      <c r="P57" s="24"/>
    </row>
    <row r="58" spans="1:16" s="25" customFormat="1" ht="38.25" x14ac:dyDescent="0.2">
      <c r="A58" s="26">
        <f t="shared" si="2"/>
        <v>47</v>
      </c>
      <c r="B58" s="288">
        <v>133662</v>
      </c>
      <c r="C58" s="28" t="s">
        <v>171</v>
      </c>
      <c r="D58" s="29" t="s">
        <v>124</v>
      </c>
      <c r="E58" s="30">
        <v>467711</v>
      </c>
      <c r="F58" s="30">
        <v>467711</v>
      </c>
      <c r="G58" s="53">
        <v>0</v>
      </c>
      <c r="H58" s="26">
        <v>153</v>
      </c>
      <c r="I58" s="27">
        <v>153</v>
      </c>
      <c r="J58" s="27">
        <v>0</v>
      </c>
      <c r="K58" s="27">
        <v>0</v>
      </c>
      <c r="L58" s="27">
        <v>0</v>
      </c>
      <c r="M58" s="27">
        <v>0</v>
      </c>
      <c r="N58" s="31">
        <v>0</v>
      </c>
      <c r="O58" s="24"/>
      <c r="P58" s="24"/>
    </row>
    <row r="59" spans="1:16" s="25" customFormat="1" ht="38.25" x14ac:dyDescent="0.2">
      <c r="A59" s="26">
        <f t="shared" si="2"/>
        <v>48</v>
      </c>
      <c r="B59" s="288">
        <v>133665</v>
      </c>
      <c r="C59" s="28" t="s">
        <v>172</v>
      </c>
      <c r="D59" s="29" t="s">
        <v>124</v>
      </c>
      <c r="E59" s="30">
        <v>487318</v>
      </c>
      <c r="F59" s="30">
        <v>487318</v>
      </c>
      <c r="G59" s="53">
        <v>0</v>
      </c>
      <c r="H59" s="26">
        <v>139</v>
      </c>
      <c r="I59" s="27">
        <v>139</v>
      </c>
      <c r="J59" s="27">
        <v>0</v>
      </c>
      <c r="K59" s="27">
        <v>0</v>
      </c>
      <c r="L59" s="27">
        <v>0</v>
      </c>
      <c r="M59" s="27">
        <v>0</v>
      </c>
      <c r="N59" s="31">
        <v>0</v>
      </c>
      <c r="O59" s="24"/>
      <c r="P59" s="24"/>
    </row>
    <row r="60" spans="1:16" s="25" customFormat="1" ht="38.25" x14ac:dyDescent="0.2">
      <c r="A60" s="26">
        <f t="shared" si="2"/>
        <v>49</v>
      </c>
      <c r="B60" s="288">
        <v>133666</v>
      </c>
      <c r="C60" s="28" t="s">
        <v>173</v>
      </c>
      <c r="D60" s="29" t="s">
        <v>124</v>
      </c>
      <c r="E60" s="30">
        <v>377776</v>
      </c>
      <c r="F60" s="30">
        <v>377776</v>
      </c>
      <c r="G60" s="53"/>
      <c r="H60" s="26">
        <v>107</v>
      </c>
      <c r="I60" s="27">
        <v>107</v>
      </c>
      <c r="J60" s="27">
        <v>0</v>
      </c>
      <c r="K60" s="27">
        <v>0</v>
      </c>
      <c r="L60" s="27">
        <v>0</v>
      </c>
      <c r="M60" s="27">
        <v>0</v>
      </c>
      <c r="N60" s="31">
        <v>0</v>
      </c>
      <c r="O60" s="24"/>
      <c r="P60" s="24"/>
    </row>
    <row r="61" spans="1:16" s="25" customFormat="1" ht="51" x14ac:dyDescent="0.2">
      <c r="A61" s="26">
        <f t="shared" si="2"/>
        <v>50</v>
      </c>
      <c r="B61" s="288">
        <v>133670</v>
      </c>
      <c r="C61" s="28" t="s">
        <v>174</v>
      </c>
      <c r="D61" s="29" t="s">
        <v>124</v>
      </c>
      <c r="E61" s="30">
        <v>740779</v>
      </c>
      <c r="F61" s="30">
        <v>740779</v>
      </c>
      <c r="G61" s="53">
        <v>0</v>
      </c>
      <c r="H61" s="26">
        <v>223</v>
      </c>
      <c r="I61" s="27">
        <v>223</v>
      </c>
      <c r="J61" s="27">
        <v>0</v>
      </c>
      <c r="K61" s="27">
        <v>0</v>
      </c>
      <c r="L61" s="27">
        <v>0</v>
      </c>
      <c r="M61" s="27">
        <v>0</v>
      </c>
      <c r="N61" s="31">
        <v>0</v>
      </c>
      <c r="O61" s="24"/>
      <c r="P61" s="24"/>
    </row>
    <row r="62" spans="1:16" s="25" customFormat="1" ht="51" x14ac:dyDescent="0.2">
      <c r="A62" s="26">
        <v>51</v>
      </c>
      <c r="B62" s="288">
        <v>133898</v>
      </c>
      <c r="C62" s="28" t="s">
        <v>387</v>
      </c>
      <c r="D62" s="29" t="s">
        <v>124</v>
      </c>
      <c r="E62" s="30">
        <v>0</v>
      </c>
      <c r="F62" s="30">
        <v>1089952</v>
      </c>
      <c r="G62" s="53">
        <v>0</v>
      </c>
      <c r="H62" s="26"/>
      <c r="I62" s="27"/>
      <c r="J62" s="27"/>
      <c r="K62" s="27"/>
      <c r="L62" s="27"/>
      <c r="M62" s="27"/>
      <c r="N62" s="31"/>
      <c r="O62" s="24"/>
      <c r="P62" s="24"/>
    </row>
    <row r="63" spans="1:16" s="25" customFormat="1" ht="51" x14ac:dyDescent="0.2">
      <c r="A63" s="26">
        <v>52</v>
      </c>
      <c r="B63" s="288">
        <v>133918</v>
      </c>
      <c r="C63" s="28" t="s">
        <v>175</v>
      </c>
      <c r="D63" s="29" t="s">
        <v>124</v>
      </c>
      <c r="E63" s="30">
        <v>846739</v>
      </c>
      <c r="F63" s="30">
        <v>846739</v>
      </c>
      <c r="G63" s="53">
        <v>0</v>
      </c>
      <c r="H63" s="26">
        <v>241</v>
      </c>
      <c r="I63" s="27">
        <v>241</v>
      </c>
      <c r="J63" s="27">
        <v>0</v>
      </c>
      <c r="K63" s="27">
        <v>0</v>
      </c>
      <c r="L63" s="27">
        <v>0</v>
      </c>
      <c r="M63" s="27">
        <v>0</v>
      </c>
      <c r="N63" s="31">
        <v>0</v>
      </c>
      <c r="O63" s="24"/>
      <c r="P63" s="24"/>
    </row>
    <row r="64" spans="1:16" s="25" customFormat="1" ht="51" x14ac:dyDescent="0.2">
      <c r="A64" s="26">
        <v>53</v>
      </c>
      <c r="B64" s="288">
        <v>133949</v>
      </c>
      <c r="C64" s="28" t="s">
        <v>176</v>
      </c>
      <c r="D64" s="29" t="s">
        <v>124</v>
      </c>
      <c r="E64" s="30">
        <v>5376854</v>
      </c>
      <c r="F64" s="30">
        <v>5376854</v>
      </c>
      <c r="G64" s="53">
        <v>0</v>
      </c>
      <c r="H64" s="26">
        <v>507</v>
      </c>
      <c r="I64" s="27">
        <v>507</v>
      </c>
      <c r="J64" s="27">
        <v>0</v>
      </c>
      <c r="K64" s="27">
        <v>0</v>
      </c>
      <c r="L64" s="27">
        <v>0</v>
      </c>
      <c r="M64" s="27">
        <v>0</v>
      </c>
      <c r="N64" s="31">
        <v>0</v>
      </c>
      <c r="O64" s="24"/>
      <c r="P64" s="24"/>
    </row>
    <row r="65" spans="1:16" s="25" customFormat="1" ht="51" x14ac:dyDescent="0.2">
      <c r="A65" s="26">
        <f t="shared" si="2"/>
        <v>54</v>
      </c>
      <c r="B65" s="288">
        <v>135233</v>
      </c>
      <c r="C65" s="28" t="s">
        <v>177</v>
      </c>
      <c r="D65" s="29" t="s">
        <v>124</v>
      </c>
      <c r="E65" s="30">
        <v>839677</v>
      </c>
      <c r="F65" s="30">
        <v>839677</v>
      </c>
      <c r="G65" s="53">
        <v>0</v>
      </c>
      <c r="H65" s="26">
        <v>215</v>
      </c>
      <c r="I65" s="27">
        <v>215</v>
      </c>
      <c r="J65" s="27">
        <v>0</v>
      </c>
      <c r="K65" s="27">
        <v>0</v>
      </c>
      <c r="L65" s="27">
        <v>0</v>
      </c>
      <c r="M65" s="27">
        <v>0</v>
      </c>
      <c r="N65" s="31">
        <v>0</v>
      </c>
      <c r="O65" s="24"/>
      <c r="P65" s="24"/>
    </row>
    <row r="66" spans="1:16" s="25" customFormat="1" ht="51" x14ac:dyDescent="0.2">
      <c r="A66" s="26">
        <f t="shared" si="2"/>
        <v>55</v>
      </c>
      <c r="B66" s="288">
        <v>138095</v>
      </c>
      <c r="C66" s="28" t="s">
        <v>178</v>
      </c>
      <c r="D66" s="29" t="s">
        <v>124</v>
      </c>
      <c r="E66" s="30">
        <v>985660</v>
      </c>
      <c r="F66" s="30">
        <v>985660</v>
      </c>
      <c r="G66" s="53">
        <v>0</v>
      </c>
      <c r="H66" s="26">
        <v>281</v>
      </c>
      <c r="I66" s="27">
        <v>281</v>
      </c>
      <c r="J66" s="27">
        <v>0</v>
      </c>
      <c r="K66" s="27">
        <v>0</v>
      </c>
      <c r="L66" s="27">
        <v>0</v>
      </c>
      <c r="M66" s="27">
        <v>0</v>
      </c>
      <c r="N66" s="31">
        <v>0</v>
      </c>
      <c r="O66" s="24"/>
      <c r="P66" s="24"/>
    </row>
    <row r="67" spans="1:16" s="25" customFormat="1" ht="51" x14ac:dyDescent="0.2">
      <c r="A67" s="26">
        <f t="shared" si="2"/>
        <v>56</v>
      </c>
      <c r="B67" s="288">
        <v>138136</v>
      </c>
      <c r="C67" s="28" t="s">
        <v>179</v>
      </c>
      <c r="D67" s="29" t="s">
        <v>124</v>
      </c>
      <c r="E67" s="30">
        <v>2694379</v>
      </c>
      <c r="F67" s="30">
        <v>2694379</v>
      </c>
      <c r="G67" s="53">
        <v>0</v>
      </c>
      <c r="H67" s="26">
        <v>769</v>
      </c>
      <c r="I67" s="27">
        <v>769</v>
      </c>
      <c r="J67" s="27">
        <v>0</v>
      </c>
      <c r="K67" s="27">
        <v>0</v>
      </c>
      <c r="L67" s="27">
        <v>0</v>
      </c>
      <c r="M67" s="27">
        <v>0</v>
      </c>
      <c r="N67" s="31">
        <v>0</v>
      </c>
      <c r="O67" s="24"/>
      <c r="P67" s="24"/>
    </row>
    <row r="68" spans="1:16" s="25" customFormat="1" ht="51" x14ac:dyDescent="0.2">
      <c r="A68" s="26">
        <f t="shared" si="2"/>
        <v>57</v>
      </c>
      <c r="B68" s="288">
        <v>138155</v>
      </c>
      <c r="C68" s="28" t="s">
        <v>180</v>
      </c>
      <c r="D68" s="29" t="s">
        <v>124</v>
      </c>
      <c r="E68" s="30">
        <v>738515</v>
      </c>
      <c r="F68" s="30">
        <v>738515</v>
      </c>
      <c r="G68" s="53">
        <v>0</v>
      </c>
      <c r="H68" s="26">
        <v>134</v>
      </c>
      <c r="I68" s="27">
        <v>134</v>
      </c>
      <c r="J68" s="27">
        <v>0</v>
      </c>
      <c r="K68" s="27">
        <v>0</v>
      </c>
      <c r="L68" s="27">
        <v>0</v>
      </c>
      <c r="M68" s="27">
        <v>0</v>
      </c>
      <c r="N68" s="31">
        <v>0</v>
      </c>
      <c r="O68" s="24"/>
      <c r="P68" s="24"/>
    </row>
    <row r="69" spans="1:16" s="25" customFormat="1" ht="38.25" x14ac:dyDescent="0.2">
      <c r="A69" s="26">
        <f t="shared" si="2"/>
        <v>58</v>
      </c>
      <c r="B69" s="288">
        <v>138182</v>
      </c>
      <c r="C69" s="28" t="s">
        <v>181</v>
      </c>
      <c r="D69" s="29" t="s">
        <v>124</v>
      </c>
      <c r="E69" s="30">
        <v>698675</v>
      </c>
      <c r="F69" s="30">
        <v>698675</v>
      </c>
      <c r="G69" s="53">
        <v>0</v>
      </c>
      <c r="H69" s="26">
        <v>204</v>
      </c>
      <c r="I69" s="27">
        <v>204</v>
      </c>
      <c r="J69" s="27">
        <v>0</v>
      </c>
      <c r="K69" s="27">
        <v>0</v>
      </c>
      <c r="L69" s="27">
        <v>0</v>
      </c>
      <c r="M69" s="27">
        <v>0</v>
      </c>
      <c r="N69" s="31">
        <v>0</v>
      </c>
      <c r="O69" s="24"/>
      <c r="P69" s="24"/>
    </row>
    <row r="70" spans="1:16" s="25" customFormat="1" ht="51" x14ac:dyDescent="0.2">
      <c r="A70" s="26">
        <f t="shared" si="2"/>
        <v>59</v>
      </c>
      <c r="B70" s="288">
        <v>138240</v>
      </c>
      <c r="C70" s="28" t="s">
        <v>182</v>
      </c>
      <c r="D70" s="29" t="s">
        <v>124</v>
      </c>
      <c r="E70" s="30">
        <v>296824</v>
      </c>
      <c r="F70" s="30">
        <v>296824</v>
      </c>
      <c r="G70" s="53">
        <v>0</v>
      </c>
      <c r="H70" s="26">
        <v>84</v>
      </c>
      <c r="I70" s="27">
        <v>84</v>
      </c>
      <c r="J70" s="27">
        <v>0</v>
      </c>
      <c r="K70" s="27">
        <v>0</v>
      </c>
      <c r="L70" s="27">
        <v>0</v>
      </c>
      <c r="M70" s="27">
        <v>0</v>
      </c>
      <c r="N70" s="31">
        <v>0</v>
      </c>
      <c r="O70" s="24"/>
      <c r="P70" s="24"/>
    </row>
    <row r="71" spans="1:16" s="40" customFormat="1" x14ac:dyDescent="0.2">
      <c r="A71" s="71"/>
      <c r="B71" s="59"/>
      <c r="C71" s="59"/>
      <c r="D71" s="59"/>
      <c r="E71" s="60">
        <f>SUM(E20:E70)</f>
        <v>67291554</v>
      </c>
      <c r="F71" s="60">
        <f t="shared" ref="F71:M71" si="3">SUM(F20:F70)</f>
        <v>50536947</v>
      </c>
      <c r="G71" s="79">
        <f t="shared" si="3"/>
        <v>0</v>
      </c>
      <c r="H71" s="86">
        <f t="shared" si="3"/>
        <v>16539</v>
      </c>
      <c r="I71" s="61">
        <f t="shared" si="3"/>
        <v>16339</v>
      </c>
      <c r="J71" s="61">
        <f t="shared" si="3"/>
        <v>0</v>
      </c>
      <c r="K71" s="61">
        <f t="shared" si="3"/>
        <v>0</v>
      </c>
      <c r="L71" s="61">
        <f t="shared" si="3"/>
        <v>0</v>
      </c>
      <c r="M71" s="61">
        <f t="shared" si="3"/>
        <v>0</v>
      </c>
      <c r="N71" s="72">
        <f t="shared" ref="N71" si="4">SUM(N20:N70)</f>
        <v>0</v>
      </c>
      <c r="O71" s="39"/>
      <c r="P71" s="39"/>
    </row>
    <row r="72" spans="1:16" s="40" customFormat="1" x14ac:dyDescent="0.2">
      <c r="A72" s="71" t="s">
        <v>183</v>
      </c>
      <c r="B72" s="59"/>
      <c r="C72" s="59"/>
      <c r="D72" s="59"/>
      <c r="E72" s="59"/>
      <c r="F72" s="59"/>
      <c r="G72" s="81"/>
      <c r="H72" s="86"/>
      <c r="I72" s="61"/>
      <c r="J72" s="61"/>
      <c r="K72" s="61"/>
      <c r="L72" s="61"/>
      <c r="M72" s="64"/>
      <c r="N72" s="73"/>
      <c r="O72" s="39"/>
      <c r="P72" s="39"/>
    </row>
    <row r="73" spans="1:16" s="25" customFormat="1" ht="25.5" x14ac:dyDescent="0.2">
      <c r="A73" s="26">
        <v>60</v>
      </c>
      <c r="B73" s="288">
        <v>133890</v>
      </c>
      <c r="C73" s="28" t="s">
        <v>184</v>
      </c>
      <c r="D73" s="29" t="s">
        <v>124</v>
      </c>
      <c r="E73" s="30">
        <v>2902127</v>
      </c>
      <c r="F73" s="30">
        <v>4494500</v>
      </c>
      <c r="G73" s="53">
        <v>2120935.7200000002</v>
      </c>
      <c r="H73" s="26">
        <v>829</v>
      </c>
      <c r="I73" s="27">
        <v>1284</v>
      </c>
      <c r="J73" s="27">
        <v>0</v>
      </c>
      <c r="K73" s="27">
        <v>616</v>
      </c>
      <c r="L73" s="27">
        <v>25.68</v>
      </c>
      <c r="M73" s="27">
        <v>0</v>
      </c>
      <c r="N73" s="31">
        <v>0</v>
      </c>
      <c r="O73" s="24"/>
      <c r="P73" s="24"/>
    </row>
    <row r="74" spans="1:16" s="25" customFormat="1" ht="51" x14ac:dyDescent="0.2">
      <c r="A74" s="26">
        <v>61</v>
      </c>
      <c r="B74" s="288">
        <v>170090</v>
      </c>
      <c r="C74" s="28" t="s">
        <v>185</v>
      </c>
      <c r="D74" s="29" t="s">
        <v>124</v>
      </c>
      <c r="E74" s="30">
        <v>1000000</v>
      </c>
      <c r="F74" s="30">
        <v>1000000</v>
      </c>
      <c r="G74" s="53">
        <v>0</v>
      </c>
      <c r="H74" s="26">
        <v>571</v>
      </c>
      <c r="I74" s="27">
        <v>571</v>
      </c>
      <c r="J74" s="27">
        <v>0</v>
      </c>
      <c r="K74" s="27">
        <v>0</v>
      </c>
      <c r="L74" s="27">
        <v>0</v>
      </c>
      <c r="M74" s="27">
        <v>0</v>
      </c>
      <c r="N74" s="31">
        <v>0</v>
      </c>
      <c r="O74" s="24"/>
      <c r="P74" s="24"/>
    </row>
    <row r="75" spans="1:16" s="25" customFormat="1" ht="38.25" x14ac:dyDescent="0.2">
      <c r="A75" s="26">
        <v>62</v>
      </c>
      <c r="B75" s="288">
        <v>170167</v>
      </c>
      <c r="C75" s="28" t="s">
        <v>186</v>
      </c>
      <c r="D75" s="29" t="s">
        <v>124</v>
      </c>
      <c r="E75" s="30">
        <v>500000</v>
      </c>
      <c r="F75" s="30">
        <v>500000</v>
      </c>
      <c r="G75" s="53">
        <v>0</v>
      </c>
      <c r="H75" s="26">
        <v>571</v>
      </c>
      <c r="I75" s="27">
        <v>571</v>
      </c>
      <c r="J75" s="27">
        <v>0</v>
      </c>
      <c r="K75" s="27">
        <v>0</v>
      </c>
      <c r="L75" s="27">
        <v>0</v>
      </c>
      <c r="M75" s="27">
        <v>0</v>
      </c>
      <c r="N75" s="31">
        <v>0</v>
      </c>
      <c r="O75" s="24"/>
      <c r="P75" s="24"/>
    </row>
    <row r="76" spans="1:16" s="40" customFormat="1" x14ac:dyDescent="0.2">
      <c r="A76" s="71"/>
      <c r="B76" s="59"/>
      <c r="C76" s="59"/>
      <c r="D76" s="59"/>
      <c r="E76" s="60">
        <f t="shared" ref="E76:M76" si="5">SUM(E73:E75)</f>
        <v>4402127</v>
      </c>
      <c r="F76" s="60">
        <f t="shared" si="5"/>
        <v>5994500</v>
      </c>
      <c r="G76" s="79">
        <f t="shared" si="5"/>
        <v>2120935.7200000002</v>
      </c>
      <c r="H76" s="86">
        <f t="shared" si="5"/>
        <v>1971</v>
      </c>
      <c r="I76" s="61">
        <f t="shared" si="5"/>
        <v>2426</v>
      </c>
      <c r="J76" s="61">
        <f t="shared" si="5"/>
        <v>0</v>
      </c>
      <c r="K76" s="61">
        <f t="shared" si="5"/>
        <v>616</v>
      </c>
      <c r="L76" s="61">
        <f t="shared" si="5"/>
        <v>25.68</v>
      </c>
      <c r="M76" s="61">
        <f t="shared" si="5"/>
        <v>0</v>
      </c>
      <c r="N76" s="72">
        <f t="shared" ref="N76" si="6">SUM(N73:N75)</f>
        <v>0</v>
      </c>
      <c r="O76" s="39"/>
      <c r="P76" s="39"/>
    </row>
    <row r="77" spans="1:16" s="25" customFormat="1" x14ac:dyDescent="0.2">
      <c r="A77" s="71" t="s">
        <v>187</v>
      </c>
      <c r="B77" s="62"/>
      <c r="C77" s="62"/>
      <c r="D77" s="62"/>
      <c r="E77" s="62"/>
      <c r="F77" s="62"/>
      <c r="G77" s="80"/>
      <c r="H77" s="85"/>
      <c r="I77" s="63"/>
      <c r="J77" s="63"/>
      <c r="K77" s="63"/>
      <c r="L77" s="63"/>
      <c r="M77" s="27"/>
      <c r="N77" s="42"/>
      <c r="O77" s="24"/>
      <c r="P77" s="24"/>
    </row>
    <row r="78" spans="1:16" s="25" customFormat="1" ht="51" x14ac:dyDescent="0.2">
      <c r="A78" s="26">
        <v>63</v>
      </c>
      <c r="B78" s="288">
        <v>131372</v>
      </c>
      <c r="C78" s="28" t="s">
        <v>188</v>
      </c>
      <c r="D78" s="29" t="s">
        <v>124</v>
      </c>
      <c r="E78" s="30">
        <v>173353</v>
      </c>
      <c r="F78" s="30">
        <v>175827</v>
      </c>
      <c r="G78" s="53">
        <v>0</v>
      </c>
      <c r="H78" s="26">
        <v>50</v>
      </c>
      <c r="I78" s="27">
        <v>50</v>
      </c>
      <c r="J78" s="27">
        <v>0</v>
      </c>
      <c r="K78" s="27">
        <v>0</v>
      </c>
      <c r="L78" s="27">
        <v>50</v>
      </c>
      <c r="M78" s="27">
        <v>0</v>
      </c>
      <c r="N78" s="41">
        <v>0</v>
      </c>
      <c r="O78" s="24"/>
      <c r="P78" s="24"/>
    </row>
    <row r="79" spans="1:16" s="25" customFormat="1" ht="38.25" x14ac:dyDescent="0.2">
      <c r="A79" s="26">
        <v>64</v>
      </c>
      <c r="B79" s="288">
        <v>131701</v>
      </c>
      <c r="C79" s="28" t="s">
        <v>275</v>
      </c>
      <c r="D79" s="29" t="s">
        <v>124</v>
      </c>
      <c r="E79" s="30">
        <v>0</v>
      </c>
      <c r="F79" s="30">
        <v>74496</v>
      </c>
      <c r="G79" s="53">
        <v>0</v>
      </c>
      <c r="H79" s="26"/>
      <c r="I79" s="27"/>
      <c r="J79" s="27">
        <v>0</v>
      </c>
      <c r="K79" s="27">
        <v>0</v>
      </c>
      <c r="L79" s="27">
        <v>0</v>
      </c>
      <c r="M79" s="27">
        <v>0</v>
      </c>
      <c r="N79" s="42">
        <v>17.88</v>
      </c>
      <c r="O79" s="24"/>
      <c r="P79" s="24"/>
    </row>
    <row r="80" spans="1:16" s="25" customFormat="1" ht="51" x14ac:dyDescent="0.2">
      <c r="A80" s="26">
        <v>65</v>
      </c>
      <c r="B80" s="288">
        <v>131671</v>
      </c>
      <c r="C80" s="28" t="s">
        <v>189</v>
      </c>
      <c r="D80" s="29" t="s">
        <v>124</v>
      </c>
      <c r="E80" s="30">
        <v>697345</v>
      </c>
      <c r="F80" s="30">
        <v>0</v>
      </c>
      <c r="G80" s="53">
        <v>0</v>
      </c>
      <c r="H80" s="26">
        <v>144</v>
      </c>
      <c r="I80" s="27">
        <v>144</v>
      </c>
      <c r="J80" s="27">
        <v>0</v>
      </c>
      <c r="K80" s="27">
        <v>0</v>
      </c>
      <c r="L80" s="27">
        <v>0</v>
      </c>
      <c r="M80" s="27">
        <v>0</v>
      </c>
      <c r="N80" s="41">
        <v>0</v>
      </c>
      <c r="O80" s="24"/>
      <c r="P80" s="24"/>
    </row>
    <row r="81" spans="1:16" s="40" customFormat="1" x14ac:dyDescent="0.2">
      <c r="A81" s="71"/>
      <c r="B81" s="59"/>
      <c r="C81" s="59"/>
      <c r="D81" s="59"/>
      <c r="E81" s="60">
        <f t="shared" ref="E81:L81" si="7">SUM(E78:E80)</f>
        <v>870698</v>
      </c>
      <c r="F81" s="60">
        <f t="shared" si="7"/>
        <v>250323</v>
      </c>
      <c r="G81" s="79">
        <f t="shared" si="7"/>
        <v>0</v>
      </c>
      <c r="H81" s="86">
        <f t="shared" si="7"/>
        <v>194</v>
      </c>
      <c r="I81" s="61">
        <f t="shared" si="7"/>
        <v>194</v>
      </c>
      <c r="J81" s="61">
        <f t="shared" si="7"/>
        <v>0</v>
      </c>
      <c r="K81" s="61">
        <f t="shared" si="7"/>
        <v>0</v>
      </c>
      <c r="L81" s="61">
        <f t="shared" si="7"/>
        <v>50</v>
      </c>
      <c r="M81" s="64">
        <v>0</v>
      </c>
      <c r="N81" s="73">
        <f>SUM(N78:N80)</f>
        <v>17.88</v>
      </c>
      <c r="O81" s="39"/>
      <c r="P81" s="39"/>
    </row>
    <row r="82" spans="1:16" s="25" customFormat="1" x14ac:dyDescent="0.2">
      <c r="A82" s="71" t="s">
        <v>190</v>
      </c>
      <c r="B82" s="62"/>
      <c r="C82" s="62"/>
      <c r="D82" s="62"/>
      <c r="E82" s="62"/>
      <c r="F82" s="62"/>
      <c r="G82" s="80"/>
      <c r="H82" s="85"/>
      <c r="I82" s="63"/>
      <c r="J82" s="63"/>
      <c r="K82" s="63"/>
      <c r="L82" s="63"/>
      <c r="M82" s="27"/>
      <c r="N82" s="42"/>
      <c r="O82" s="24"/>
      <c r="P82" s="24"/>
    </row>
    <row r="83" spans="1:16" s="25" customFormat="1" ht="51" x14ac:dyDescent="0.2">
      <c r="A83" s="26">
        <v>66</v>
      </c>
      <c r="B83" s="288">
        <v>129949</v>
      </c>
      <c r="C83" s="28" t="s">
        <v>191</v>
      </c>
      <c r="D83" s="29" t="s">
        <v>124</v>
      </c>
      <c r="E83" s="30">
        <v>4000</v>
      </c>
      <c r="F83" s="30">
        <v>4000</v>
      </c>
      <c r="G83" s="53">
        <v>0</v>
      </c>
      <c r="H83" s="26">
        <v>166</v>
      </c>
      <c r="I83" s="27">
        <v>166</v>
      </c>
      <c r="J83" s="27">
        <v>0</v>
      </c>
      <c r="K83" s="27">
        <v>0</v>
      </c>
      <c r="L83" s="27">
        <v>0</v>
      </c>
      <c r="M83" s="27">
        <v>0</v>
      </c>
      <c r="N83" s="41">
        <v>0</v>
      </c>
      <c r="O83" s="24"/>
      <c r="P83" s="24"/>
    </row>
    <row r="84" spans="1:16" s="25" customFormat="1" ht="51" x14ac:dyDescent="0.2">
      <c r="A84" s="26">
        <v>67</v>
      </c>
      <c r="B84" s="288">
        <v>131339</v>
      </c>
      <c r="C84" s="28" t="s">
        <v>192</v>
      </c>
      <c r="D84" s="29" t="s">
        <v>124</v>
      </c>
      <c r="E84" s="30">
        <v>1449857</v>
      </c>
      <c r="F84" s="30">
        <v>285053</v>
      </c>
      <c r="G84" s="53">
        <v>284229.01</v>
      </c>
      <c r="H84" s="26">
        <v>414</v>
      </c>
      <c r="I84" s="27">
        <v>414</v>
      </c>
      <c r="J84" s="27">
        <v>0</v>
      </c>
      <c r="K84" s="27">
        <v>414</v>
      </c>
      <c r="L84" s="27">
        <v>0</v>
      </c>
      <c r="M84" s="27">
        <v>0</v>
      </c>
      <c r="N84" s="41">
        <v>0</v>
      </c>
      <c r="O84" s="24"/>
      <c r="P84" s="24"/>
    </row>
    <row r="85" spans="1:16" s="25" customFormat="1" ht="38.25" x14ac:dyDescent="0.2">
      <c r="A85" s="26">
        <v>68</v>
      </c>
      <c r="B85" s="288">
        <v>131287</v>
      </c>
      <c r="C85" s="28" t="s">
        <v>296</v>
      </c>
      <c r="D85" s="29" t="s">
        <v>124</v>
      </c>
      <c r="E85" s="30">
        <v>0</v>
      </c>
      <c r="F85" s="30">
        <v>9476</v>
      </c>
      <c r="G85" s="53">
        <v>9475.81</v>
      </c>
      <c r="H85" s="26">
        <v>288</v>
      </c>
      <c r="I85" s="27">
        <v>100</v>
      </c>
      <c r="J85" s="27">
        <v>0</v>
      </c>
      <c r="K85" s="27">
        <v>0</v>
      </c>
      <c r="L85" s="27">
        <v>0</v>
      </c>
      <c r="M85" s="27">
        <v>0</v>
      </c>
      <c r="N85" s="41">
        <v>0</v>
      </c>
      <c r="O85" s="24"/>
      <c r="P85" s="24"/>
    </row>
    <row r="86" spans="1:16" s="25" customFormat="1" ht="63.75" x14ac:dyDescent="0.2">
      <c r="A86" s="26">
        <v>69</v>
      </c>
      <c r="B86" s="288">
        <v>131296</v>
      </c>
      <c r="C86" s="28" t="s">
        <v>297</v>
      </c>
      <c r="D86" s="29" t="s">
        <v>124</v>
      </c>
      <c r="E86" s="30">
        <v>0</v>
      </c>
      <c r="F86" s="30">
        <v>16789</v>
      </c>
      <c r="G86" s="53">
        <v>16788.09</v>
      </c>
      <c r="H86" s="26">
        <v>613</v>
      </c>
      <c r="I86" s="27">
        <v>100</v>
      </c>
      <c r="J86" s="27">
        <v>0</v>
      </c>
      <c r="K86" s="27">
        <v>0</v>
      </c>
      <c r="L86" s="27">
        <v>0</v>
      </c>
      <c r="M86" s="27">
        <v>0</v>
      </c>
      <c r="N86" s="41">
        <v>0</v>
      </c>
      <c r="O86" s="24"/>
      <c r="P86" s="24"/>
    </row>
    <row r="87" spans="1:16" s="25" customFormat="1" ht="51" x14ac:dyDescent="0.2">
      <c r="A87" s="26">
        <v>70</v>
      </c>
      <c r="B87" s="288">
        <v>131341</v>
      </c>
      <c r="C87" s="28" t="s">
        <v>298</v>
      </c>
      <c r="D87" s="29" t="s">
        <v>124</v>
      </c>
      <c r="E87" s="30">
        <v>0</v>
      </c>
      <c r="F87" s="30">
        <v>10257</v>
      </c>
      <c r="G87" s="53">
        <v>10256.68</v>
      </c>
      <c r="H87" s="26">
        <v>428</v>
      </c>
      <c r="I87" s="27">
        <v>100</v>
      </c>
      <c r="J87" s="27">
        <v>0</v>
      </c>
      <c r="K87" s="27">
        <v>0</v>
      </c>
      <c r="L87" s="27">
        <v>0</v>
      </c>
      <c r="M87" s="27">
        <v>0</v>
      </c>
      <c r="N87" s="41">
        <v>0</v>
      </c>
      <c r="O87" s="24"/>
      <c r="P87" s="24"/>
    </row>
    <row r="88" spans="1:16" s="25" customFormat="1" ht="38.25" x14ac:dyDescent="0.2">
      <c r="A88" s="26">
        <v>71</v>
      </c>
      <c r="B88" s="288">
        <v>131342</v>
      </c>
      <c r="C88" s="28" t="s">
        <v>299</v>
      </c>
      <c r="D88" s="29" t="s">
        <v>124</v>
      </c>
      <c r="E88" s="30">
        <v>0</v>
      </c>
      <c r="F88" s="30">
        <v>11368</v>
      </c>
      <c r="G88" s="53">
        <v>11367.12</v>
      </c>
      <c r="H88" s="26">
        <v>936</v>
      </c>
      <c r="I88" s="27">
        <v>100</v>
      </c>
      <c r="J88" s="27">
        <v>0</v>
      </c>
      <c r="K88" s="27">
        <v>0</v>
      </c>
      <c r="L88" s="27">
        <v>0</v>
      </c>
      <c r="M88" s="27">
        <v>0</v>
      </c>
      <c r="N88" s="41">
        <v>0</v>
      </c>
      <c r="O88" s="24"/>
      <c r="P88" s="24"/>
    </row>
    <row r="89" spans="1:16" s="25" customFormat="1" ht="63.75" x14ac:dyDescent="0.2">
      <c r="A89" s="26">
        <v>72</v>
      </c>
      <c r="B89" s="288">
        <v>131343</v>
      </c>
      <c r="C89" s="28" t="s">
        <v>300</v>
      </c>
      <c r="D89" s="29" t="s">
        <v>124</v>
      </c>
      <c r="E89" s="30">
        <v>0</v>
      </c>
      <c r="F89" s="30">
        <v>29175</v>
      </c>
      <c r="G89" s="53">
        <v>29174.99</v>
      </c>
      <c r="H89" s="26">
        <v>179</v>
      </c>
      <c r="I89" s="27">
        <v>100</v>
      </c>
      <c r="J89" s="27">
        <v>0</v>
      </c>
      <c r="K89" s="27">
        <v>0</v>
      </c>
      <c r="L89" s="27">
        <v>0</v>
      </c>
      <c r="M89" s="27">
        <v>0</v>
      </c>
      <c r="N89" s="41">
        <v>0</v>
      </c>
      <c r="O89" s="24"/>
      <c r="P89" s="24"/>
    </row>
    <row r="90" spans="1:16" s="25" customFormat="1" ht="51" x14ac:dyDescent="0.2">
      <c r="A90" s="26">
        <v>73</v>
      </c>
      <c r="B90" s="288">
        <v>131368</v>
      </c>
      <c r="C90" s="28" t="s">
        <v>193</v>
      </c>
      <c r="D90" s="29" t="s">
        <v>124</v>
      </c>
      <c r="E90" s="30">
        <v>555369</v>
      </c>
      <c r="F90" s="30">
        <v>558272</v>
      </c>
      <c r="G90" s="53">
        <v>0</v>
      </c>
      <c r="H90" s="26">
        <v>165</v>
      </c>
      <c r="I90" s="27">
        <v>165</v>
      </c>
      <c r="J90" s="27">
        <v>0</v>
      </c>
      <c r="K90" s="27">
        <v>0</v>
      </c>
      <c r="L90" s="27">
        <v>159</v>
      </c>
      <c r="M90" s="27">
        <v>0</v>
      </c>
      <c r="N90" s="41">
        <v>0</v>
      </c>
      <c r="O90" s="24"/>
      <c r="P90" s="24"/>
    </row>
    <row r="91" spans="1:16" s="25" customFormat="1" ht="55.5" customHeight="1" x14ac:dyDescent="0.2">
      <c r="A91" s="26">
        <v>74</v>
      </c>
      <c r="B91" s="288">
        <v>131370</v>
      </c>
      <c r="C91" s="28" t="s">
        <v>400</v>
      </c>
      <c r="D91" s="29" t="s">
        <v>124</v>
      </c>
      <c r="E91" s="30">
        <v>0</v>
      </c>
      <c r="F91" s="30">
        <v>313716</v>
      </c>
      <c r="G91" s="53">
        <v>0</v>
      </c>
      <c r="H91" s="26"/>
      <c r="I91" s="27"/>
      <c r="J91" s="27"/>
      <c r="K91" s="27"/>
      <c r="L91" s="27"/>
      <c r="M91" s="27"/>
      <c r="N91" s="41"/>
      <c r="O91" s="24"/>
      <c r="P91" s="24"/>
    </row>
    <row r="92" spans="1:16" s="25" customFormat="1" ht="55.5" customHeight="1" x14ac:dyDescent="0.2">
      <c r="A92" s="26">
        <v>75</v>
      </c>
      <c r="B92" s="288">
        <v>131373</v>
      </c>
      <c r="C92" s="28" t="s">
        <v>401</v>
      </c>
      <c r="D92" s="29" t="s">
        <v>124</v>
      </c>
      <c r="E92" s="30">
        <v>0</v>
      </c>
      <c r="F92" s="30">
        <v>144908</v>
      </c>
      <c r="G92" s="53">
        <v>0</v>
      </c>
      <c r="H92" s="26"/>
      <c r="I92" s="27"/>
      <c r="J92" s="27"/>
      <c r="K92" s="27"/>
      <c r="L92" s="27"/>
      <c r="M92" s="27"/>
      <c r="N92" s="41"/>
      <c r="O92" s="24"/>
      <c r="P92" s="24"/>
    </row>
    <row r="93" spans="1:16" s="25" customFormat="1" ht="63.75" x14ac:dyDescent="0.2">
      <c r="A93" s="26">
        <v>76</v>
      </c>
      <c r="B93" s="288">
        <v>131638</v>
      </c>
      <c r="C93" s="28" t="s">
        <v>194</v>
      </c>
      <c r="D93" s="29" t="s">
        <v>124</v>
      </c>
      <c r="E93" s="30">
        <v>618794</v>
      </c>
      <c r="F93" s="30">
        <v>10697</v>
      </c>
      <c r="G93" s="53">
        <v>0</v>
      </c>
      <c r="H93" s="26">
        <v>177</v>
      </c>
      <c r="I93" s="27">
        <v>177</v>
      </c>
      <c r="J93" s="27">
        <v>0</v>
      </c>
      <c r="K93" s="27">
        <v>0</v>
      </c>
      <c r="L93" s="27">
        <v>1</v>
      </c>
      <c r="M93" s="27">
        <v>0</v>
      </c>
      <c r="N93" s="41">
        <v>0</v>
      </c>
      <c r="O93" s="24"/>
      <c r="P93" s="24"/>
    </row>
    <row r="94" spans="1:16" s="25" customFormat="1" ht="51" x14ac:dyDescent="0.2">
      <c r="A94" s="26">
        <v>77</v>
      </c>
      <c r="B94" s="288">
        <v>131650</v>
      </c>
      <c r="C94" s="28" t="s">
        <v>195</v>
      </c>
      <c r="D94" s="29" t="s">
        <v>124</v>
      </c>
      <c r="E94" s="30">
        <v>59832</v>
      </c>
      <c r="F94" s="30">
        <v>59832</v>
      </c>
      <c r="G94" s="53">
        <v>12355.54</v>
      </c>
      <c r="H94" s="26">
        <v>17</v>
      </c>
      <c r="I94" s="27">
        <v>17</v>
      </c>
      <c r="J94" s="27">
        <v>0</v>
      </c>
      <c r="K94" s="27">
        <v>17</v>
      </c>
      <c r="L94" s="27">
        <v>0</v>
      </c>
      <c r="M94" s="27">
        <v>0</v>
      </c>
      <c r="N94" s="41">
        <v>0</v>
      </c>
      <c r="O94" s="24"/>
      <c r="P94" s="24"/>
    </row>
    <row r="95" spans="1:16" s="25" customFormat="1" ht="38.25" x14ac:dyDescent="0.2">
      <c r="A95" s="26">
        <v>78</v>
      </c>
      <c r="B95" s="288">
        <v>131659</v>
      </c>
      <c r="C95" s="28" t="s">
        <v>196</v>
      </c>
      <c r="D95" s="29" t="s">
        <v>124</v>
      </c>
      <c r="E95" s="30">
        <v>338909</v>
      </c>
      <c r="F95" s="30">
        <v>338909</v>
      </c>
      <c r="G95" s="53">
        <v>249247.75</v>
      </c>
      <c r="H95" s="26">
        <v>102</v>
      </c>
      <c r="I95" s="27">
        <v>102</v>
      </c>
      <c r="J95" s="27">
        <v>0</v>
      </c>
      <c r="K95" s="27">
        <v>97</v>
      </c>
      <c r="L95" s="27">
        <v>0</v>
      </c>
      <c r="M95" s="27">
        <v>0</v>
      </c>
      <c r="N95" s="41">
        <v>0</v>
      </c>
      <c r="O95" s="24"/>
      <c r="P95" s="24"/>
    </row>
    <row r="96" spans="1:16" s="25" customFormat="1" ht="51" x14ac:dyDescent="0.2">
      <c r="A96" s="26">
        <v>79</v>
      </c>
      <c r="B96" s="288">
        <v>131667</v>
      </c>
      <c r="C96" s="28" t="s">
        <v>197</v>
      </c>
      <c r="D96" s="29" t="s">
        <v>124</v>
      </c>
      <c r="E96" s="30">
        <v>148930</v>
      </c>
      <c r="F96" s="30">
        <v>148930</v>
      </c>
      <c r="G96" s="53">
        <v>9500.0400000000009</v>
      </c>
      <c r="H96" s="26">
        <v>43</v>
      </c>
      <c r="I96" s="27">
        <v>43</v>
      </c>
      <c r="J96" s="27">
        <v>0</v>
      </c>
      <c r="K96" s="27">
        <v>0</v>
      </c>
      <c r="L96" s="27">
        <v>1</v>
      </c>
      <c r="M96" s="27">
        <v>0</v>
      </c>
      <c r="N96" s="41">
        <v>0</v>
      </c>
      <c r="O96" s="24"/>
      <c r="P96" s="24"/>
    </row>
    <row r="97" spans="1:16" s="25" customFormat="1" ht="51" x14ac:dyDescent="0.2">
      <c r="A97" s="26">
        <v>80</v>
      </c>
      <c r="B97" s="288">
        <v>132580</v>
      </c>
      <c r="C97" s="28" t="s">
        <v>198</v>
      </c>
      <c r="D97" s="29" t="s">
        <v>124</v>
      </c>
      <c r="E97" s="30">
        <v>312941</v>
      </c>
      <c r="F97" s="30">
        <v>23349</v>
      </c>
      <c r="G97" s="53">
        <v>0</v>
      </c>
      <c r="H97" s="26">
        <v>89</v>
      </c>
      <c r="I97" s="27">
        <v>89</v>
      </c>
      <c r="J97" s="27">
        <v>0</v>
      </c>
      <c r="K97" s="27">
        <v>0</v>
      </c>
      <c r="L97" s="27">
        <v>1</v>
      </c>
      <c r="M97" s="27">
        <v>0</v>
      </c>
      <c r="N97" s="41">
        <v>0</v>
      </c>
      <c r="O97" s="24"/>
      <c r="P97" s="24"/>
    </row>
    <row r="98" spans="1:16" s="25" customFormat="1" ht="51" x14ac:dyDescent="0.2">
      <c r="A98" s="26">
        <v>81</v>
      </c>
      <c r="B98" s="288">
        <v>132690</v>
      </c>
      <c r="C98" s="28" t="s">
        <v>199</v>
      </c>
      <c r="D98" s="29" t="s">
        <v>124</v>
      </c>
      <c r="E98" s="30">
        <v>220109</v>
      </c>
      <c r="F98" s="30">
        <v>220109</v>
      </c>
      <c r="G98" s="53">
        <v>1325.36</v>
      </c>
      <c r="H98" s="26">
        <v>603</v>
      </c>
      <c r="I98" s="27">
        <v>603</v>
      </c>
      <c r="J98" s="27">
        <v>0</v>
      </c>
      <c r="K98" s="27">
        <v>603</v>
      </c>
      <c r="L98" s="27">
        <v>0</v>
      </c>
      <c r="M98" s="27">
        <v>0</v>
      </c>
      <c r="N98" s="41">
        <v>0</v>
      </c>
      <c r="O98" s="24"/>
      <c r="P98" s="24"/>
    </row>
    <row r="99" spans="1:16" s="25" customFormat="1" ht="51" x14ac:dyDescent="0.2">
      <c r="A99" s="26">
        <v>82</v>
      </c>
      <c r="B99" s="288">
        <v>132691</v>
      </c>
      <c r="C99" s="28" t="s">
        <v>200</v>
      </c>
      <c r="D99" s="29" t="s">
        <v>124</v>
      </c>
      <c r="E99" s="30">
        <v>353095</v>
      </c>
      <c r="F99" s="30">
        <v>353095</v>
      </c>
      <c r="G99" s="53">
        <v>1538.14</v>
      </c>
      <c r="H99" s="26">
        <v>101</v>
      </c>
      <c r="I99" s="27">
        <v>101</v>
      </c>
      <c r="J99" s="27">
        <v>0</v>
      </c>
      <c r="K99" s="27">
        <v>101</v>
      </c>
      <c r="L99" s="27">
        <v>0</v>
      </c>
      <c r="M99" s="27">
        <v>0</v>
      </c>
      <c r="N99" s="41">
        <v>0</v>
      </c>
      <c r="O99" s="24"/>
      <c r="P99" s="24"/>
    </row>
    <row r="100" spans="1:16" s="25" customFormat="1" ht="51" x14ac:dyDescent="0.2">
      <c r="A100" s="26">
        <v>83</v>
      </c>
      <c r="B100" s="288">
        <v>132702</v>
      </c>
      <c r="C100" s="28" t="s">
        <v>201</v>
      </c>
      <c r="D100" s="29" t="s">
        <v>124</v>
      </c>
      <c r="E100" s="30">
        <v>105420</v>
      </c>
      <c r="F100" s="30">
        <v>105420</v>
      </c>
      <c r="G100" s="53">
        <v>3300</v>
      </c>
      <c r="H100" s="26">
        <v>30</v>
      </c>
      <c r="I100" s="27">
        <v>30</v>
      </c>
      <c r="J100" s="27">
        <v>0</v>
      </c>
      <c r="K100" s="27">
        <v>30</v>
      </c>
      <c r="L100" s="27">
        <v>0</v>
      </c>
      <c r="M100" s="27">
        <v>0</v>
      </c>
      <c r="N100" s="41">
        <v>0</v>
      </c>
      <c r="O100" s="24"/>
      <c r="P100" s="24"/>
    </row>
    <row r="101" spans="1:16" s="25" customFormat="1" ht="51" x14ac:dyDescent="0.2">
      <c r="A101" s="26">
        <v>84</v>
      </c>
      <c r="B101" s="288">
        <v>132704</v>
      </c>
      <c r="C101" s="28" t="s">
        <v>202</v>
      </c>
      <c r="D101" s="29" t="s">
        <v>124</v>
      </c>
      <c r="E101" s="30">
        <v>109100</v>
      </c>
      <c r="F101" s="30">
        <v>109100</v>
      </c>
      <c r="G101" s="53">
        <v>4620</v>
      </c>
      <c r="H101" s="26">
        <v>31</v>
      </c>
      <c r="I101" s="27">
        <v>31</v>
      </c>
      <c r="J101" s="27">
        <v>0</v>
      </c>
      <c r="K101" s="27">
        <v>0</v>
      </c>
      <c r="L101" s="27">
        <v>1</v>
      </c>
      <c r="M101" s="27">
        <v>0</v>
      </c>
      <c r="N101" s="41">
        <v>0</v>
      </c>
      <c r="O101" s="24"/>
      <c r="P101" s="24"/>
    </row>
    <row r="102" spans="1:16" s="25" customFormat="1" ht="51" x14ac:dyDescent="0.2">
      <c r="A102" s="26">
        <v>85</v>
      </c>
      <c r="B102" s="288">
        <v>132705</v>
      </c>
      <c r="C102" s="28" t="s">
        <v>203</v>
      </c>
      <c r="D102" s="29" t="s">
        <v>124</v>
      </c>
      <c r="E102" s="30">
        <v>38935</v>
      </c>
      <c r="F102" s="30">
        <v>38935</v>
      </c>
      <c r="G102" s="53">
        <v>3300</v>
      </c>
      <c r="H102" s="26">
        <v>11</v>
      </c>
      <c r="I102" s="27">
        <v>11</v>
      </c>
      <c r="J102" s="27">
        <v>0</v>
      </c>
      <c r="K102" s="27">
        <v>0</v>
      </c>
      <c r="L102" s="27">
        <v>11</v>
      </c>
      <c r="M102" s="27">
        <v>0</v>
      </c>
      <c r="N102" s="41">
        <v>0</v>
      </c>
      <c r="O102" s="24"/>
      <c r="P102" s="24"/>
    </row>
    <row r="103" spans="1:16" s="25" customFormat="1" ht="51" x14ac:dyDescent="0.2">
      <c r="A103" s="26">
        <v>86</v>
      </c>
      <c r="B103" s="288">
        <v>132707</v>
      </c>
      <c r="C103" s="28" t="s">
        <v>204</v>
      </c>
      <c r="D103" s="29" t="s">
        <v>124</v>
      </c>
      <c r="E103" s="30">
        <v>48579</v>
      </c>
      <c r="F103" s="30">
        <v>48579</v>
      </c>
      <c r="G103" s="53">
        <v>6400</v>
      </c>
      <c r="H103" s="26">
        <v>14</v>
      </c>
      <c r="I103" s="27">
        <v>14</v>
      </c>
      <c r="J103" s="27">
        <v>0</v>
      </c>
      <c r="K103" s="27">
        <v>0</v>
      </c>
      <c r="L103" s="27">
        <v>14</v>
      </c>
      <c r="M103" s="27">
        <v>0</v>
      </c>
      <c r="N103" s="41">
        <v>0</v>
      </c>
      <c r="O103" s="24"/>
      <c r="P103" s="24"/>
    </row>
    <row r="104" spans="1:16" s="25" customFormat="1" ht="51" x14ac:dyDescent="0.2">
      <c r="A104" s="26">
        <v>87</v>
      </c>
      <c r="B104" s="288">
        <v>132709</v>
      </c>
      <c r="C104" s="28" t="s">
        <v>205</v>
      </c>
      <c r="D104" s="29" t="s">
        <v>124</v>
      </c>
      <c r="E104" s="30">
        <v>197171</v>
      </c>
      <c r="F104" s="30">
        <v>197171</v>
      </c>
      <c r="G104" s="53">
        <v>58233.54</v>
      </c>
      <c r="H104" s="26">
        <v>57</v>
      </c>
      <c r="I104" s="27">
        <v>57</v>
      </c>
      <c r="J104" s="27">
        <v>0</v>
      </c>
      <c r="K104" s="27">
        <v>0</v>
      </c>
      <c r="L104" s="27">
        <v>1</v>
      </c>
      <c r="M104" s="27">
        <v>0</v>
      </c>
      <c r="N104" s="41">
        <v>0</v>
      </c>
      <c r="O104" s="24"/>
      <c r="P104" s="24"/>
    </row>
    <row r="105" spans="1:16" s="25" customFormat="1" ht="38.25" x14ac:dyDescent="0.2">
      <c r="A105" s="26">
        <v>88</v>
      </c>
      <c r="B105" s="288">
        <v>132710</v>
      </c>
      <c r="C105" s="28" t="s">
        <v>206</v>
      </c>
      <c r="D105" s="29" t="s">
        <v>124</v>
      </c>
      <c r="E105" s="30">
        <v>807432</v>
      </c>
      <c r="F105" s="30">
        <v>103089</v>
      </c>
      <c r="G105" s="53">
        <v>103088.7</v>
      </c>
      <c r="H105" s="26">
        <v>232</v>
      </c>
      <c r="I105" s="27">
        <v>232</v>
      </c>
      <c r="J105" s="27">
        <v>0</v>
      </c>
      <c r="K105" s="27">
        <v>0</v>
      </c>
      <c r="L105" s="27">
        <v>1</v>
      </c>
      <c r="M105" s="27">
        <v>0</v>
      </c>
      <c r="N105" s="41">
        <v>0</v>
      </c>
      <c r="O105" s="24"/>
      <c r="P105" s="24"/>
    </row>
    <row r="106" spans="1:16" s="25" customFormat="1" ht="51" x14ac:dyDescent="0.2">
      <c r="A106" s="26">
        <v>89</v>
      </c>
      <c r="B106" s="288">
        <v>132716</v>
      </c>
      <c r="C106" s="28" t="s">
        <v>207</v>
      </c>
      <c r="D106" s="29" t="s">
        <v>124</v>
      </c>
      <c r="E106" s="30">
        <v>217213</v>
      </c>
      <c r="F106" s="30">
        <v>217213</v>
      </c>
      <c r="G106" s="53">
        <v>0</v>
      </c>
      <c r="H106" s="26">
        <v>63</v>
      </c>
      <c r="I106" s="27">
        <v>63</v>
      </c>
      <c r="J106" s="27">
        <v>0</v>
      </c>
      <c r="K106" s="27">
        <v>0</v>
      </c>
      <c r="L106" s="27">
        <v>0</v>
      </c>
      <c r="M106" s="27">
        <v>0</v>
      </c>
      <c r="N106" s="42">
        <v>58.83</v>
      </c>
      <c r="O106" s="24"/>
      <c r="P106" s="24"/>
    </row>
    <row r="107" spans="1:16" s="25" customFormat="1" ht="38.25" x14ac:dyDescent="0.2">
      <c r="A107" s="26">
        <v>90</v>
      </c>
      <c r="B107" s="288">
        <v>133256</v>
      </c>
      <c r="C107" s="28" t="s">
        <v>208</v>
      </c>
      <c r="D107" s="29" t="s">
        <v>124</v>
      </c>
      <c r="E107" s="30">
        <v>0</v>
      </c>
      <c r="F107" s="30">
        <v>51737</v>
      </c>
      <c r="G107" s="53">
        <v>51736.15</v>
      </c>
      <c r="H107" s="26">
        <v>486</v>
      </c>
      <c r="I107" s="27">
        <v>1</v>
      </c>
      <c r="J107" s="27">
        <v>0</v>
      </c>
      <c r="K107" s="27">
        <v>0</v>
      </c>
      <c r="L107" s="27">
        <v>1</v>
      </c>
      <c r="M107" s="27">
        <v>0</v>
      </c>
      <c r="N107" s="41">
        <v>0</v>
      </c>
      <c r="O107" s="24"/>
      <c r="P107" s="24"/>
    </row>
    <row r="108" spans="1:16" s="25" customFormat="1" ht="51" x14ac:dyDescent="0.2">
      <c r="A108" s="26">
        <v>91</v>
      </c>
      <c r="B108" s="288">
        <v>132725</v>
      </c>
      <c r="C108" s="28" t="s">
        <v>209</v>
      </c>
      <c r="D108" s="29" t="s">
        <v>124</v>
      </c>
      <c r="E108" s="30">
        <v>204827</v>
      </c>
      <c r="F108" s="30">
        <v>204827</v>
      </c>
      <c r="G108" s="53">
        <v>0</v>
      </c>
      <c r="H108" s="26">
        <v>58</v>
      </c>
      <c r="I108" s="27">
        <v>58</v>
      </c>
      <c r="J108" s="27">
        <v>0</v>
      </c>
      <c r="K108" s="27">
        <v>0</v>
      </c>
      <c r="L108" s="27">
        <v>0</v>
      </c>
      <c r="M108" s="27">
        <v>0</v>
      </c>
      <c r="N108" s="42">
        <v>59</v>
      </c>
      <c r="O108" s="24"/>
      <c r="P108" s="24"/>
    </row>
    <row r="109" spans="1:16" s="25" customFormat="1" ht="51" x14ac:dyDescent="0.2">
      <c r="A109" s="26">
        <v>92</v>
      </c>
      <c r="B109" s="288">
        <v>132727</v>
      </c>
      <c r="C109" s="28" t="s">
        <v>210</v>
      </c>
      <c r="D109" s="29" t="s">
        <v>124</v>
      </c>
      <c r="E109" s="30">
        <v>564455</v>
      </c>
      <c r="F109" s="30">
        <v>564455</v>
      </c>
      <c r="G109" s="53">
        <v>4018.97</v>
      </c>
      <c r="H109" s="26">
        <v>161</v>
      </c>
      <c r="I109" s="27">
        <v>161</v>
      </c>
      <c r="J109" s="27">
        <v>0</v>
      </c>
      <c r="K109" s="27">
        <v>161</v>
      </c>
      <c r="L109" s="27">
        <v>0</v>
      </c>
      <c r="M109" s="27">
        <v>0</v>
      </c>
      <c r="N109" s="41">
        <v>0</v>
      </c>
      <c r="O109" s="24"/>
      <c r="P109" s="24"/>
    </row>
    <row r="110" spans="1:16" s="25" customFormat="1" ht="51" x14ac:dyDescent="0.2">
      <c r="A110" s="26">
        <v>93</v>
      </c>
      <c r="B110" s="288">
        <v>132728</v>
      </c>
      <c r="C110" s="28" t="s">
        <v>211</v>
      </c>
      <c r="D110" s="29" t="s">
        <v>124</v>
      </c>
      <c r="E110" s="30">
        <v>207318</v>
      </c>
      <c r="F110" s="30">
        <v>207318</v>
      </c>
      <c r="G110" s="53">
        <v>2197.0700000000002</v>
      </c>
      <c r="H110" s="26">
        <v>59</v>
      </c>
      <c r="I110" s="27">
        <v>59</v>
      </c>
      <c r="J110" s="27">
        <v>0</v>
      </c>
      <c r="K110" s="27">
        <v>59</v>
      </c>
      <c r="L110" s="27">
        <v>0</v>
      </c>
      <c r="M110" s="27">
        <v>0</v>
      </c>
      <c r="N110" s="41">
        <v>0</v>
      </c>
      <c r="O110" s="24"/>
      <c r="P110" s="24"/>
    </row>
    <row r="111" spans="1:16" s="25" customFormat="1" ht="63.75" x14ac:dyDescent="0.2">
      <c r="A111" s="26">
        <v>94</v>
      </c>
      <c r="B111" s="288">
        <v>132732</v>
      </c>
      <c r="C111" s="28" t="s">
        <v>212</v>
      </c>
      <c r="D111" s="29" t="s">
        <v>124</v>
      </c>
      <c r="E111" s="30">
        <v>1948009</v>
      </c>
      <c r="F111" s="30">
        <v>1948009</v>
      </c>
      <c r="G111" s="53">
        <v>0</v>
      </c>
      <c r="H111" s="26">
        <v>556</v>
      </c>
      <c r="I111" s="27">
        <v>556</v>
      </c>
      <c r="J111" s="27">
        <v>0</v>
      </c>
      <c r="K111" s="27">
        <v>0</v>
      </c>
      <c r="L111" s="27">
        <v>0</v>
      </c>
      <c r="M111" s="27">
        <v>0</v>
      </c>
      <c r="N111" s="42">
        <v>150.59</v>
      </c>
      <c r="O111" s="24"/>
      <c r="P111" s="24"/>
    </row>
    <row r="112" spans="1:16" s="25" customFormat="1" ht="51" x14ac:dyDescent="0.2">
      <c r="A112" s="26">
        <v>95</v>
      </c>
      <c r="B112" s="288">
        <v>133243</v>
      </c>
      <c r="C112" s="28" t="s">
        <v>213</v>
      </c>
      <c r="D112" s="29" t="s">
        <v>124</v>
      </c>
      <c r="E112" s="30">
        <v>228377</v>
      </c>
      <c r="F112" s="30">
        <v>228377</v>
      </c>
      <c r="G112" s="53">
        <v>0</v>
      </c>
      <c r="H112" s="26">
        <v>65</v>
      </c>
      <c r="I112" s="27">
        <v>65</v>
      </c>
      <c r="J112" s="27">
        <v>0</v>
      </c>
      <c r="K112" s="27">
        <v>65</v>
      </c>
      <c r="L112" s="27">
        <v>0</v>
      </c>
      <c r="M112" s="27">
        <v>0</v>
      </c>
      <c r="N112" s="41">
        <v>0</v>
      </c>
      <c r="O112" s="24"/>
      <c r="P112" s="24"/>
    </row>
    <row r="113" spans="1:16" s="25" customFormat="1" ht="63.75" x14ac:dyDescent="0.2">
      <c r="A113" s="26">
        <v>96</v>
      </c>
      <c r="B113" s="288">
        <v>133287</v>
      </c>
      <c r="C113" s="28" t="s">
        <v>214</v>
      </c>
      <c r="D113" s="29" t="s">
        <v>124</v>
      </c>
      <c r="E113" s="30">
        <v>111833</v>
      </c>
      <c r="F113" s="30">
        <v>111833</v>
      </c>
      <c r="G113" s="53">
        <v>1821.43</v>
      </c>
      <c r="H113" s="26">
        <v>32</v>
      </c>
      <c r="I113" s="27">
        <v>32</v>
      </c>
      <c r="J113" s="27">
        <v>0</v>
      </c>
      <c r="K113" s="27">
        <v>32</v>
      </c>
      <c r="L113" s="27">
        <v>0</v>
      </c>
      <c r="M113" s="27">
        <v>0</v>
      </c>
      <c r="N113" s="41">
        <v>0</v>
      </c>
      <c r="O113" s="24"/>
      <c r="P113" s="24"/>
    </row>
    <row r="114" spans="1:16" s="25" customFormat="1" ht="51" x14ac:dyDescent="0.2">
      <c r="A114" s="26">
        <v>97</v>
      </c>
      <c r="B114" s="288">
        <v>133378</v>
      </c>
      <c r="C114" s="28" t="s">
        <v>215</v>
      </c>
      <c r="D114" s="29" t="s">
        <v>124</v>
      </c>
      <c r="E114" s="30">
        <v>68160</v>
      </c>
      <c r="F114" s="30">
        <v>68160</v>
      </c>
      <c r="G114" s="53">
        <v>0</v>
      </c>
      <c r="H114" s="26">
        <v>20</v>
      </c>
      <c r="I114" s="27">
        <v>20</v>
      </c>
      <c r="J114" s="27">
        <v>0</v>
      </c>
      <c r="K114" s="27">
        <v>0</v>
      </c>
      <c r="L114" s="27">
        <v>0</v>
      </c>
      <c r="M114" s="27">
        <v>0</v>
      </c>
      <c r="N114" s="42">
        <v>17.91</v>
      </c>
      <c r="O114" s="24"/>
      <c r="P114" s="24"/>
    </row>
    <row r="115" spans="1:16" s="25" customFormat="1" ht="51" x14ac:dyDescent="0.2">
      <c r="A115" s="26">
        <v>98</v>
      </c>
      <c r="B115" s="288">
        <v>133673</v>
      </c>
      <c r="C115" s="28" t="s">
        <v>216</v>
      </c>
      <c r="D115" s="29" t="s">
        <v>124</v>
      </c>
      <c r="E115" s="30">
        <v>1132582</v>
      </c>
      <c r="F115" s="30">
        <v>1033697</v>
      </c>
      <c r="G115" s="53">
        <v>173757.84</v>
      </c>
      <c r="H115" s="26">
        <v>310</v>
      </c>
      <c r="I115" s="27">
        <v>310</v>
      </c>
      <c r="J115" s="27">
        <v>0</v>
      </c>
      <c r="K115" s="27">
        <v>55</v>
      </c>
      <c r="L115" s="27">
        <v>0</v>
      </c>
      <c r="M115" s="27">
        <v>0</v>
      </c>
      <c r="N115" s="42">
        <v>27.05</v>
      </c>
      <c r="O115" s="24"/>
      <c r="P115" s="24"/>
    </row>
    <row r="116" spans="1:16" s="25" customFormat="1" ht="51" x14ac:dyDescent="0.2">
      <c r="A116" s="26">
        <v>99</v>
      </c>
      <c r="B116" s="288">
        <v>133674</v>
      </c>
      <c r="C116" s="28" t="s">
        <v>217</v>
      </c>
      <c r="D116" s="29" t="s">
        <v>124</v>
      </c>
      <c r="E116" s="30">
        <v>503066</v>
      </c>
      <c r="F116" s="30">
        <v>191065</v>
      </c>
      <c r="G116" s="53">
        <v>0</v>
      </c>
      <c r="H116" s="26">
        <v>143</v>
      </c>
      <c r="I116" s="27">
        <v>143</v>
      </c>
      <c r="J116" s="27">
        <v>0</v>
      </c>
      <c r="K116" s="27">
        <v>108</v>
      </c>
      <c r="L116" s="27">
        <v>0</v>
      </c>
      <c r="M116" s="27">
        <v>0</v>
      </c>
      <c r="N116" s="41">
        <v>0</v>
      </c>
      <c r="O116" s="24"/>
      <c r="P116" s="24"/>
    </row>
    <row r="117" spans="1:16" s="25" customFormat="1" ht="51" x14ac:dyDescent="0.2">
      <c r="A117" s="26">
        <v>100</v>
      </c>
      <c r="B117" s="288">
        <v>133678</v>
      </c>
      <c r="C117" s="28" t="s">
        <v>218</v>
      </c>
      <c r="D117" s="29" t="s">
        <v>124</v>
      </c>
      <c r="E117" s="30">
        <v>84747</v>
      </c>
      <c r="F117" s="30">
        <v>36173</v>
      </c>
      <c r="G117" s="53">
        <v>0</v>
      </c>
      <c r="H117" s="26">
        <v>24</v>
      </c>
      <c r="I117" s="27">
        <v>24</v>
      </c>
      <c r="J117" s="27">
        <v>0</v>
      </c>
      <c r="K117" s="27">
        <v>21</v>
      </c>
      <c r="L117" s="27">
        <v>0</v>
      </c>
      <c r="M117" s="27">
        <v>0</v>
      </c>
      <c r="N117" s="42">
        <v>0.22</v>
      </c>
      <c r="O117" s="24"/>
      <c r="P117" s="24"/>
    </row>
    <row r="118" spans="1:16" s="25" customFormat="1" ht="51" x14ac:dyDescent="0.2">
      <c r="A118" s="26">
        <v>101</v>
      </c>
      <c r="B118" s="288">
        <v>135234</v>
      </c>
      <c r="C118" s="28" t="s">
        <v>219</v>
      </c>
      <c r="D118" s="29" t="s">
        <v>124</v>
      </c>
      <c r="E118" s="30">
        <v>572347</v>
      </c>
      <c r="F118" s="30">
        <v>45018</v>
      </c>
      <c r="G118" s="53">
        <v>0</v>
      </c>
      <c r="H118" s="26">
        <v>164</v>
      </c>
      <c r="I118" s="27">
        <v>164</v>
      </c>
      <c r="J118" s="27">
        <v>0</v>
      </c>
      <c r="K118" s="27">
        <v>164</v>
      </c>
      <c r="L118" s="27">
        <v>0</v>
      </c>
      <c r="M118" s="27">
        <v>0</v>
      </c>
      <c r="N118" s="41">
        <v>0</v>
      </c>
      <c r="O118" s="24"/>
      <c r="P118" s="24"/>
    </row>
    <row r="119" spans="1:16" s="25" customFormat="1" ht="51" x14ac:dyDescent="0.2">
      <c r="A119" s="26">
        <v>102</v>
      </c>
      <c r="B119" s="288">
        <v>138137</v>
      </c>
      <c r="C119" s="28" t="s">
        <v>220</v>
      </c>
      <c r="D119" s="29" t="s">
        <v>124</v>
      </c>
      <c r="E119" s="30">
        <v>1929057</v>
      </c>
      <c r="F119" s="30">
        <v>47961</v>
      </c>
      <c r="G119" s="53">
        <v>47960.71</v>
      </c>
      <c r="H119" s="26">
        <v>551</v>
      </c>
      <c r="I119" s="27">
        <v>551</v>
      </c>
      <c r="J119" s="27">
        <v>0</v>
      </c>
      <c r="K119" s="27">
        <v>551</v>
      </c>
      <c r="L119" s="27">
        <v>0</v>
      </c>
      <c r="M119" s="27">
        <v>0</v>
      </c>
      <c r="N119" s="41">
        <v>0</v>
      </c>
      <c r="O119" s="24"/>
      <c r="P119" s="24"/>
    </row>
    <row r="120" spans="1:16" s="25" customFormat="1" ht="38.25" x14ac:dyDescent="0.2">
      <c r="A120" s="26">
        <v>103</v>
      </c>
      <c r="B120" s="288">
        <v>138220</v>
      </c>
      <c r="C120" s="28" t="s">
        <v>221</v>
      </c>
      <c r="D120" s="29" t="s">
        <v>124</v>
      </c>
      <c r="E120" s="30">
        <v>2399503</v>
      </c>
      <c r="F120" s="30">
        <v>610912</v>
      </c>
      <c r="G120" s="53">
        <v>610909.31999999995</v>
      </c>
      <c r="H120" s="26">
        <v>686</v>
      </c>
      <c r="I120" s="27">
        <v>686</v>
      </c>
      <c r="J120" s="27">
        <v>0</v>
      </c>
      <c r="K120" s="27">
        <v>686</v>
      </c>
      <c r="L120" s="27">
        <v>0</v>
      </c>
      <c r="M120" s="27">
        <v>0</v>
      </c>
      <c r="N120" s="41">
        <v>0</v>
      </c>
      <c r="O120" s="24"/>
      <c r="P120" s="24"/>
    </row>
    <row r="121" spans="1:16" s="25" customFormat="1" ht="51" x14ac:dyDescent="0.2">
      <c r="A121" s="26">
        <v>104</v>
      </c>
      <c r="B121" s="288">
        <v>131684</v>
      </c>
      <c r="C121" s="28" t="s">
        <v>276</v>
      </c>
      <c r="D121" s="29" t="s">
        <v>124</v>
      </c>
      <c r="E121" s="30">
        <v>0</v>
      </c>
      <c r="F121" s="30">
        <v>36064</v>
      </c>
      <c r="G121" s="53">
        <v>0</v>
      </c>
      <c r="H121" s="26">
        <v>85</v>
      </c>
      <c r="I121" s="27">
        <v>1</v>
      </c>
      <c r="J121" s="27">
        <v>0</v>
      </c>
      <c r="K121" s="27">
        <v>0</v>
      </c>
      <c r="L121" s="27">
        <v>0</v>
      </c>
      <c r="M121" s="27">
        <v>0</v>
      </c>
      <c r="N121" s="42">
        <v>9.01</v>
      </c>
      <c r="O121" s="24"/>
      <c r="P121" s="24"/>
    </row>
    <row r="122" spans="1:16" s="25" customFormat="1" ht="51" x14ac:dyDescent="0.2">
      <c r="A122" s="26">
        <v>105</v>
      </c>
      <c r="B122" s="288">
        <v>131686</v>
      </c>
      <c r="C122" s="28" t="s">
        <v>277</v>
      </c>
      <c r="D122" s="29" t="s">
        <v>124</v>
      </c>
      <c r="E122" s="30">
        <v>0</v>
      </c>
      <c r="F122" s="30">
        <v>43261</v>
      </c>
      <c r="G122" s="53">
        <v>0</v>
      </c>
      <c r="H122" s="26">
        <v>145</v>
      </c>
      <c r="I122" s="27">
        <v>12</v>
      </c>
      <c r="J122" s="27">
        <v>0</v>
      </c>
      <c r="K122" s="27">
        <v>0</v>
      </c>
      <c r="L122" s="27">
        <v>0</v>
      </c>
      <c r="M122" s="27">
        <v>0</v>
      </c>
      <c r="N122" s="42">
        <v>11.18</v>
      </c>
      <c r="O122" s="24"/>
      <c r="P122" s="24"/>
    </row>
    <row r="123" spans="1:16" s="25" customFormat="1" ht="38.25" x14ac:dyDescent="0.2">
      <c r="A123" s="26">
        <v>106</v>
      </c>
      <c r="B123" s="288">
        <v>131699</v>
      </c>
      <c r="C123" s="28" t="s">
        <v>278</v>
      </c>
      <c r="D123" s="29" t="s">
        <v>124</v>
      </c>
      <c r="E123" s="30">
        <v>0</v>
      </c>
      <c r="F123" s="30">
        <v>318639</v>
      </c>
      <c r="G123" s="53">
        <v>0</v>
      </c>
      <c r="H123" s="26">
        <v>249</v>
      </c>
      <c r="I123" s="27">
        <v>91.04</v>
      </c>
      <c r="J123" s="27">
        <v>0</v>
      </c>
      <c r="K123" s="27">
        <v>0</v>
      </c>
      <c r="L123" s="27">
        <v>0</v>
      </c>
      <c r="M123" s="27">
        <v>0</v>
      </c>
      <c r="N123" s="42">
        <v>82.41</v>
      </c>
      <c r="O123" s="24"/>
      <c r="P123" s="24"/>
    </row>
    <row r="124" spans="1:16" s="25" customFormat="1" ht="38.25" x14ac:dyDescent="0.2">
      <c r="A124" s="26">
        <v>107</v>
      </c>
      <c r="B124" s="288">
        <v>132563</v>
      </c>
      <c r="C124" s="28" t="s">
        <v>279</v>
      </c>
      <c r="D124" s="29" t="s">
        <v>124</v>
      </c>
      <c r="E124" s="30">
        <v>0</v>
      </c>
      <c r="F124" s="30">
        <v>229025</v>
      </c>
      <c r="G124" s="53">
        <v>0</v>
      </c>
      <c r="H124" s="26">
        <v>648</v>
      </c>
      <c r="I124" s="27">
        <v>65.44</v>
      </c>
      <c r="J124" s="27">
        <v>0</v>
      </c>
      <c r="K124" s="27">
        <v>0</v>
      </c>
      <c r="L124" s="27">
        <v>0</v>
      </c>
      <c r="M124" s="27">
        <v>0</v>
      </c>
      <c r="N124" s="42">
        <v>63.24</v>
      </c>
      <c r="O124" s="24"/>
      <c r="P124" s="24"/>
    </row>
    <row r="125" spans="1:16" s="25" customFormat="1" ht="38.25" x14ac:dyDescent="0.2">
      <c r="A125" s="26">
        <v>108</v>
      </c>
      <c r="B125" s="288">
        <v>132575</v>
      </c>
      <c r="C125" s="28" t="s">
        <v>280</v>
      </c>
      <c r="D125" s="29" t="s">
        <v>124</v>
      </c>
      <c r="E125" s="30">
        <v>0</v>
      </c>
      <c r="F125" s="30">
        <v>20287</v>
      </c>
      <c r="G125" s="53">
        <v>0</v>
      </c>
      <c r="H125" s="26">
        <v>118</v>
      </c>
      <c r="I125" s="27">
        <v>5.8</v>
      </c>
      <c r="J125" s="27">
        <v>0</v>
      </c>
      <c r="K125" s="27">
        <v>0</v>
      </c>
      <c r="L125" s="27">
        <v>0</v>
      </c>
      <c r="M125" s="27">
        <v>0</v>
      </c>
      <c r="N125" s="42">
        <v>5.8</v>
      </c>
      <c r="O125" s="24"/>
      <c r="P125" s="24"/>
    </row>
    <row r="126" spans="1:16" s="25" customFormat="1" ht="51" x14ac:dyDescent="0.2">
      <c r="A126" s="26">
        <v>109</v>
      </c>
      <c r="B126" s="288">
        <v>132697</v>
      </c>
      <c r="C126" s="28" t="s">
        <v>281</v>
      </c>
      <c r="D126" s="29" t="s">
        <v>124</v>
      </c>
      <c r="E126" s="30">
        <v>0</v>
      </c>
      <c r="F126" s="30">
        <v>10216</v>
      </c>
      <c r="G126" s="53">
        <v>0</v>
      </c>
      <c r="H126" s="26">
        <v>50</v>
      </c>
      <c r="I126" s="27">
        <v>2.92</v>
      </c>
      <c r="J126" s="27">
        <v>0</v>
      </c>
      <c r="K126" s="27">
        <v>0</v>
      </c>
      <c r="L126" s="27">
        <v>0</v>
      </c>
      <c r="M126" s="27">
        <v>0</v>
      </c>
      <c r="N126" s="42">
        <v>2.92</v>
      </c>
      <c r="O126" s="24"/>
      <c r="P126" s="24"/>
    </row>
    <row r="127" spans="1:16" s="25" customFormat="1" ht="51" x14ac:dyDescent="0.2">
      <c r="A127" s="26">
        <v>110</v>
      </c>
      <c r="B127" s="288">
        <v>132713</v>
      </c>
      <c r="C127" s="28" t="s">
        <v>282</v>
      </c>
      <c r="D127" s="29" t="s">
        <v>124</v>
      </c>
      <c r="E127" s="30">
        <v>0</v>
      </c>
      <c r="F127" s="30">
        <v>45482</v>
      </c>
      <c r="G127" s="53">
        <v>0</v>
      </c>
      <c r="H127" s="26">
        <v>341</v>
      </c>
      <c r="I127" s="27">
        <v>12.99</v>
      </c>
      <c r="J127" s="27">
        <v>0</v>
      </c>
      <c r="K127" s="27">
        <v>0</v>
      </c>
      <c r="L127" s="27">
        <v>0</v>
      </c>
      <c r="M127" s="27">
        <v>0</v>
      </c>
      <c r="N127" s="42">
        <v>12.74</v>
      </c>
      <c r="O127" s="24"/>
      <c r="P127" s="24"/>
    </row>
    <row r="128" spans="1:16" s="25" customFormat="1" ht="51" x14ac:dyDescent="0.2">
      <c r="A128" s="26">
        <v>111</v>
      </c>
      <c r="B128" s="288">
        <v>132714</v>
      </c>
      <c r="C128" s="28" t="s">
        <v>283</v>
      </c>
      <c r="D128" s="29" t="s">
        <v>124</v>
      </c>
      <c r="E128" s="30">
        <v>0</v>
      </c>
      <c r="F128" s="30">
        <v>229411</v>
      </c>
      <c r="G128" s="53">
        <v>0</v>
      </c>
      <c r="H128" s="26">
        <v>143</v>
      </c>
      <c r="I128" s="27">
        <v>65.55</v>
      </c>
      <c r="J128" s="27">
        <v>0</v>
      </c>
      <c r="K128" s="27">
        <v>0</v>
      </c>
      <c r="L128" s="27">
        <v>0</v>
      </c>
      <c r="M128" s="27">
        <v>0</v>
      </c>
      <c r="N128" s="42">
        <v>49.99</v>
      </c>
      <c r="O128" s="24"/>
      <c r="P128" s="24"/>
    </row>
    <row r="129" spans="1:16" s="25" customFormat="1" ht="51" x14ac:dyDescent="0.2">
      <c r="A129" s="26">
        <v>112</v>
      </c>
      <c r="B129" s="288">
        <v>132718</v>
      </c>
      <c r="C129" s="28" t="s">
        <v>284</v>
      </c>
      <c r="D129" s="29" t="s">
        <v>124</v>
      </c>
      <c r="E129" s="30">
        <v>0</v>
      </c>
      <c r="F129" s="30">
        <v>58773</v>
      </c>
      <c r="G129" s="53">
        <v>0</v>
      </c>
      <c r="H129" s="26">
        <v>119</v>
      </c>
      <c r="I129" s="27">
        <v>19.79</v>
      </c>
      <c r="J129" s="27">
        <v>0</v>
      </c>
      <c r="K129" s="27">
        <v>0</v>
      </c>
      <c r="L129" s="27">
        <v>0</v>
      </c>
      <c r="M129" s="27">
        <v>0</v>
      </c>
      <c r="N129" s="42">
        <v>16.79</v>
      </c>
      <c r="O129" s="24"/>
      <c r="P129" s="24"/>
    </row>
    <row r="130" spans="1:16" s="25" customFormat="1" ht="51" x14ac:dyDescent="0.2">
      <c r="A130" s="26">
        <v>113</v>
      </c>
      <c r="B130" s="288">
        <v>132723</v>
      </c>
      <c r="C130" s="28" t="s">
        <v>285</v>
      </c>
      <c r="D130" s="29" t="s">
        <v>124</v>
      </c>
      <c r="E130" s="30">
        <v>0</v>
      </c>
      <c r="F130" s="30">
        <v>5589</v>
      </c>
      <c r="G130" s="53">
        <v>0</v>
      </c>
      <c r="H130" s="26">
        <v>266</v>
      </c>
      <c r="I130" s="27">
        <v>1.6</v>
      </c>
      <c r="J130" s="27">
        <v>0</v>
      </c>
      <c r="K130" s="27">
        <v>0</v>
      </c>
      <c r="L130" s="27">
        <v>0</v>
      </c>
      <c r="M130" s="27">
        <v>0</v>
      </c>
      <c r="N130" s="42">
        <v>1.6</v>
      </c>
      <c r="O130" s="24"/>
      <c r="P130" s="24"/>
    </row>
    <row r="131" spans="1:16" s="25" customFormat="1" ht="51" x14ac:dyDescent="0.2">
      <c r="A131" s="26">
        <v>114</v>
      </c>
      <c r="B131" s="288">
        <v>132809</v>
      </c>
      <c r="C131" s="28" t="s">
        <v>286</v>
      </c>
      <c r="D131" s="29" t="s">
        <v>124</v>
      </c>
      <c r="E131" s="30">
        <v>0</v>
      </c>
      <c r="F131" s="30">
        <v>19220</v>
      </c>
      <c r="G131" s="53">
        <v>0</v>
      </c>
      <c r="H131" s="26">
        <v>266</v>
      </c>
      <c r="I131" s="27">
        <v>5.49</v>
      </c>
      <c r="J131" s="27">
        <v>0</v>
      </c>
      <c r="K131" s="27">
        <v>0</v>
      </c>
      <c r="L131" s="27">
        <v>0</v>
      </c>
      <c r="M131" s="27">
        <v>0</v>
      </c>
      <c r="N131" s="42">
        <v>5.49</v>
      </c>
      <c r="O131" s="24"/>
      <c r="P131" s="24"/>
    </row>
    <row r="132" spans="1:16" s="25" customFormat="1" ht="51" x14ac:dyDescent="0.2">
      <c r="A132" s="26">
        <v>115</v>
      </c>
      <c r="B132" s="288">
        <v>133192</v>
      </c>
      <c r="C132" s="28" t="s">
        <v>287</v>
      </c>
      <c r="D132" s="29" t="s">
        <v>124</v>
      </c>
      <c r="E132" s="30">
        <v>0</v>
      </c>
      <c r="F132" s="30">
        <v>93270</v>
      </c>
      <c r="G132" s="53">
        <v>93270</v>
      </c>
      <c r="H132" s="26">
        <v>198</v>
      </c>
      <c r="I132" s="27">
        <v>100</v>
      </c>
      <c r="J132" s="27">
        <v>0</v>
      </c>
      <c r="K132" s="27">
        <v>0</v>
      </c>
      <c r="L132" s="27">
        <v>0</v>
      </c>
      <c r="M132" s="27">
        <v>0</v>
      </c>
      <c r="N132" s="42">
        <v>27</v>
      </c>
      <c r="O132" s="24"/>
      <c r="P132" s="24"/>
    </row>
    <row r="133" spans="1:16" s="25" customFormat="1" ht="51" x14ac:dyDescent="0.2">
      <c r="A133" s="26">
        <v>116</v>
      </c>
      <c r="B133" s="288">
        <v>133328</v>
      </c>
      <c r="C133" s="28" t="s">
        <v>288</v>
      </c>
      <c r="D133" s="29" t="s">
        <v>124</v>
      </c>
      <c r="E133" s="30">
        <v>0</v>
      </c>
      <c r="F133" s="30">
        <v>11625</v>
      </c>
      <c r="G133" s="53">
        <v>0</v>
      </c>
      <c r="H133" s="26">
        <v>52</v>
      </c>
      <c r="I133" s="27">
        <v>3.32</v>
      </c>
      <c r="J133" s="27">
        <v>0</v>
      </c>
      <c r="K133" s="27">
        <v>0</v>
      </c>
      <c r="L133" s="27">
        <v>0</v>
      </c>
      <c r="M133" s="27">
        <v>0</v>
      </c>
      <c r="N133" s="42">
        <v>3.18</v>
      </c>
      <c r="O133" s="24"/>
      <c r="P133" s="24"/>
    </row>
    <row r="134" spans="1:16" s="25" customFormat="1" ht="63.75" x14ac:dyDescent="0.2">
      <c r="A134" s="26">
        <v>117</v>
      </c>
      <c r="B134" s="288">
        <v>133333</v>
      </c>
      <c r="C134" s="28" t="s">
        <v>289</v>
      </c>
      <c r="D134" s="29" t="s">
        <v>124</v>
      </c>
      <c r="E134" s="30">
        <v>0</v>
      </c>
      <c r="F134" s="30">
        <v>17196</v>
      </c>
      <c r="G134" s="53">
        <v>0</v>
      </c>
      <c r="H134" s="26">
        <v>230</v>
      </c>
      <c r="I134" s="27">
        <v>491</v>
      </c>
      <c r="J134" s="27">
        <v>0</v>
      </c>
      <c r="K134" s="27">
        <v>0</v>
      </c>
      <c r="L134" s="27">
        <v>0</v>
      </c>
      <c r="M134" s="27">
        <v>0</v>
      </c>
      <c r="N134" s="42">
        <v>4.91</v>
      </c>
      <c r="O134" s="24"/>
      <c r="P134" s="24"/>
    </row>
    <row r="135" spans="1:16" s="25" customFormat="1" ht="38.25" x14ac:dyDescent="0.2">
      <c r="A135" s="26">
        <v>118</v>
      </c>
      <c r="B135" s="288">
        <v>133375</v>
      </c>
      <c r="C135" s="28" t="s">
        <v>290</v>
      </c>
      <c r="D135" s="29" t="s">
        <v>124</v>
      </c>
      <c r="E135" s="30">
        <v>0</v>
      </c>
      <c r="F135" s="30">
        <v>627849</v>
      </c>
      <c r="G135" s="53">
        <v>421365.2</v>
      </c>
      <c r="H135" s="26">
        <v>431</v>
      </c>
      <c r="I135" s="27">
        <v>179.39</v>
      </c>
      <c r="J135" s="27">
        <v>0</v>
      </c>
      <c r="K135" s="27">
        <v>0</v>
      </c>
      <c r="L135" s="27">
        <v>0</v>
      </c>
      <c r="M135" s="27">
        <v>0</v>
      </c>
      <c r="N135" s="42">
        <v>168.89</v>
      </c>
      <c r="O135" s="24"/>
      <c r="P135" s="24"/>
    </row>
    <row r="136" spans="1:16" s="25" customFormat="1" ht="38.25" x14ac:dyDescent="0.2">
      <c r="A136" s="26">
        <v>119</v>
      </c>
      <c r="B136" s="288">
        <v>133657</v>
      </c>
      <c r="C136" s="28" t="s">
        <v>291</v>
      </c>
      <c r="D136" s="29" t="s">
        <v>124</v>
      </c>
      <c r="E136" s="30">
        <v>0</v>
      </c>
      <c r="F136" s="30">
        <v>3076886</v>
      </c>
      <c r="G136" s="53">
        <v>0</v>
      </c>
      <c r="H136" s="26">
        <v>386</v>
      </c>
      <c r="I136" s="27">
        <v>383</v>
      </c>
      <c r="J136" s="27">
        <v>0</v>
      </c>
      <c r="K136" s="27">
        <v>0</v>
      </c>
      <c r="L136" s="27">
        <v>0</v>
      </c>
      <c r="M136" s="27">
        <v>0</v>
      </c>
      <c r="N136" s="42">
        <v>265.74</v>
      </c>
      <c r="O136" s="24"/>
      <c r="P136" s="24"/>
    </row>
    <row r="137" spans="1:16" s="25" customFormat="1" ht="38.25" x14ac:dyDescent="0.2">
      <c r="A137" s="26">
        <v>120</v>
      </c>
      <c r="B137" s="288">
        <v>133663</v>
      </c>
      <c r="C137" s="28" t="s">
        <v>292</v>
      </c>
      <c r="D137" s="29" t="s">
        <v>124</v>
      </c>
      <c r="E137" s="30">
        <v>0</v>
      </c>
      <c r="F137" s="30">
        <v>1295965</v>
      </c>
      <c r="G137" s="53">
        <v>0</v>
      </c>
      <c r="H137" s="26">
        <v>294</v>
      </c>
      <c r="I137" s="27">
        <v>292</v>
      </c>
      <c r="J137" s="27">
        <v>0</v>
      </c>
      <c r="K137" s="27">
        <v>0</v>
      </c>
      <c r="L137" s="27">
        <v>0</v>
      </c>
      <c r="M137" s="27">
        <v>0</v>
      </c>
      <c r="N137" s="42">
        <v>74.739999999999995</v>
      </c>
      <c r="O137" s="24"/>
      <c r="P137" s="24"/>
    </row>
    <row r="138" spans="1:16" s="25" customFormat="1" ht="38.25" x14ac:dyDescent="0.2">
      <c r="A138" s="26">
        <v>121</v>
      </c>
      <c r="B138" s="288">
        <v>133671</v>
      </c>
      <c r="C138" s="28" t="s">
        <v>293</v>
      </c>
      <c r="D138" s="29" t="s">
        <v>124</v>
      </c>
      <c r="E138" s="30">
        <v>0</v>
      </c>
      <c r="F138" s="30">
        <v>2894717</v>
      </c>
      <c r="G138" s="53">
        <v>0</v>
      </c>
      <c r="H138" s="26">
        <v>936</v>
      </c>
      <c r="I138" s="27">
        <v>927</v>
      </c>
      <c r="J138" s="27">
        <v>0</v>
      </c>
      <c r="K138" s="27">
        <v>0</v>
      </c>
      <c r="L138" s="27">
        <v>0</v>
      </c>
      <c r="M138" s="27">
        <v>0</v>
      </c>
      <c r="N138" s="42">
        <v>46.67</v>
      </c>
      <c r="O138" s="24"/>
      <c r="P138" s="24"/>
    </row>
    <row r="139" spans="1:16" s="25" customFormat="1" ht="63.75" x14ac:dyDescent="0.2">
      <c r="A139" s="26">
        <v>122</v>
      </c>
      <c r="B139" s="288">
        <v>137817</v>
      </c>
      <c r="C139" s="28" t="s">
        <v>294</v>
      </c>
      <c r="D139" s="29" t="s">
        <v>124</v>
      </c>
      <c r="E139" s="30">
        <v>0</v>
      </c>
      <c r="F139" s="30">
        <v>1972549</v>
      </c>
      <c r="G139" s="53">
        <v>0</v>
      </c>
      <c r="H139" s="26">
        <v>639</v>
      </c>
      <c r="I139" s="27">
        <v>578.67999999999995</v>
      </c>
      <c r="J139" s="27">
        <v>0</v>
      </c>
      <c r="K139" s="27">
        <v>0</v>
      </c>
      <c r="L139" s="27">
        <v>0</v>
      </c>
      <c r="M139" s="27">
        <v>0</v>
      </c>
      <c r="N139" s="42">
        <v>40.590000000000003</v>
      </c>
      <c r="O139" s="24"/>
      <c r="P139" s="24"/>
    </row>
    <row r="140" spans="1:16" s="25" customFormat="1" ht="51" x14ac:dyDescent="0.2">
      <c r="A140" s="26">
        <v>123</v>
      </c>
      <c r="B140" s="288">
        <v>138235</v>
      </c>
      <c r="C140" s="28" t="s">
        <v>295</v>
      </c>
      <c r="D140" s="29" t="s">
        <v>124</v>
      </c>
      <c r="E140" s="30">
        <v>0</v>
      </c>
      <c r="F140" s="30">
        <v>1670</v>
      </c>
      <c r="G140" s="53">
        <v>0</v>
      </c>
      <c r="H140" s="26">
        <v>44</v>
      </c>
      <c r="I140" s="27">
        <v>1</v>
      </c>
      <c r="J140" s="27">
        <v>0</v>
      </c>
      <c r="K140" s="27">
        <v>0</v>
      </c>
      <c r="L140" s="27">
        <v>0</v>
      </c>
      <c r="M140" s="27">
        <v>0</v>
      </c>
      <c r="N140" s="42">
        <v>1</v>
      </c>
      <c r="O140" s="24"/>
      <c r="P140" s="24"/>
    </row>
    <row r="141" spans="1:16" s="25" customFormat="1" ht="51" x14ac:dyDescent="0.2">
      <c r="A141" s="26">
        <v>124</v>
      </c>
      <c r="B141" s="288">
        <v>138241</v>
      </c>
      <c r="C141" s="28" t="s">
        <v>222</v>
      </c>
      <c r="D141" s="29" t="s">
        <v>124</v>
      </c>
      <c r="E141" s="30">
        <v>1792033</v>
      </c>
      <c r="F141" s="30">
        <v>9880</v>
      </c>
      <c r="G141" s="53">
        <v>9880</v>
      </c>
      <c r="H141" s="26">
        <v>512</v>
      </c>
      <c r="I141" s="27">
        <v>512</v>
      </c>
      <c r="J141" s="27">
        <v>0</v>
      </c>
      <c r="K141" s="27">
        <v>0</v>
      </c>
      <c r="L141" s="27">
        <v>512</v>
      </c>
      <c r="M141" s="27">
        <v>0</v>
      </c>
      <c r="N141" s="41">
        <v>0</v>
      </c>
      <c r="O141" s="24"/>
      <c r="P141" s="24"/>
    </row>
    <row r="142" spans="1:16" s="40" customFormat="1" x14ac:dyDescent="0.2">
      <c r="A142" s="71"/>
      <c r="B142" s="59"/>
      <c r="C142" s="59"/>
      <c r="D142" s="59"/>
      <c r="E142" s="60">
        <f t="shared" ref="E142:L142" si="8">SUM(E83:E141)</f>
        <v>17332000</v>
      </c>
      <c r="F142" s="60">
        <f t="shared" si="8"/>
        <v>19724558</v>
      </c>
      <c r="G142" s="79">
        <f>SUM(G83:G141)</f>
        <v>2231117.46</v>
      </c>
      <c r="H142" s="86">
        <f t="shared" si="8"/>
        <v>14226</v>
      </c>
      <c r="I142" s="61">
        <f t="shared" si="8"/>
        <v>9396.01</v>
      </c>
      <c r="J142" s="61">
        <f t="shared" si="8"/>
        <v>0</v>
      </c>
      <c r="K142" s="61">
        <f t="shared" si="8"/>
        <v>3164</v>
      </c>
      <c r="L142" s="61">
        <f t="shared" si="8"/>
        <v>703</v>
      </c>
      <c r="M142" s="64">
        <v>0</v>
      </c>
      <c r="N142" s="73">
        <f>SUM(N83:N141)</f>
        <v>1207.49</v>
      </c>
      <c r="O142" s="39"/>
      <c r="P142" s="39"/>
    </row>
    <row r="143" spans="1:16" s="25" customFormat="1" x14ac:dyDescent="0.2">
      <c r="A143" s="71" t="s">
        <v>223</v>
      </c>
      <c r="B143" s="62"/>
      <c r="C143" s="62"/>
      <c r="D143" s="62"/>
      <c r="E143" s="62"/>
      <c r="F143" s="62"/>
      <c r="G143" s="80"/>
      <c r="H143" s="85"/>
      <c r="I143" s="63"/>
      <c r="J143" s="63"/>
      <c r="K143" s="63"/>
      <c r="L143" s="63"/>
      <c r="M143" s="27"/>
      <c r="N143" s="42"/>
      <c r="O143" s="24"/>
      <c r="P143" s="24"/>
    </row>
    <row r="144" spans="1:16" s="25" customFormat="1" ht="76.5" x14ac:dyDescent="0.2">
      <c r="A144" s="26">
        <v>125</v>
      </c>
      <c r="B144" s="288">
        <v>131282</v>
      </c>
      <c r="C144" s="28" t="s">
        <v>224</v>
      </c>
      <c r="D144" s="29" t="s">
        <v>124</v>
      </c>
      <c r="E144" s="30">
        <v>15930</v>
      </c>
      <c r="F144" s="30">
        <v>15930</v>
      </c>
      <c r="G144" s="53">
        <v>15929.14</v>
      </c>
      <c r="H144" s="26">
        <v>2</v>
      </c>
      <c r="I144" s="27">
        <v>2</v>
      </c>
      <c r="J144" s="27">
        <v>0</v>
      </c>
      <c r="K144" s="27">
        <v>0</v>
      </c>
      <c r="L144" s="27">
        <v>1</v>
      </c>
      <c r="M144" s="27">
        <v>0</v>
      </c>
      <c r="N144" s="41">
        <v>0</v>
      </c>
      <c r="O144" s="24"/>
      <c r="P144" s="24"/>
    </row>
    <row r="145" spans="1:16" s="25" customFormat="1" ht="51" x14ac:dyDescent="0.2">
      <c r="A145" s="26">
        <v>126</v>
      </c>
      <c r="B145" s="288">
        <v>131290</v>
      </c>
      <c r="C145" s="28" t="s">
        <v>225</v>
      </c>
      <c r="D145" s="29" t="s">
        <v>124</v>
      </c>
      <c r="E145" s="30">
        <v>9150</v>
      </c>
      <c r="F145" s="30">
        <v>9150</v>
      </c>
      <c r="G145" s="53">
        <v>9150</v>
      </c>
      <c r="H145" s="26">
        <v>1</v>
      </c>
      <c r="I145" s="27">
        <v>1</v>
      </c>
      <c r="J145" s="27">
        <v>0</v>
      </c>
      <c r="K145" s="27">
        <v>0</v>
      </c>
      <c r="L145" s="27">
        <v>1</v>
      </c>
      <c r="M145" s="27">
        <v>0</v>
      </c>
      <c r="N145" s="41">
        <v>0</v>
      </c>
      <c r="O145" s="24"/>
      <c r="P145" s="24"/>
    </row>
    <row r="146" spans="1:16" s="25" customFormat="1" ht="51" x14ac:dyDescent="0.2">
      <c r="A146" s="26">
        <f t="shared" ref="A146" si="9">A145+1</f>
        <v>127</v>
      </c>
      <c r="B146" s="288">
        <v>132696</v>
      </c>
      <c r="C146" s="28" t="s">
        <v>226</v>
      </c>
      <c r="D146" s="29" t="s">
        <v>124</v>
      </c>
      <c r="E146" s="30">
        <v>18133</v>
      </c>
      <c r="F146" s="30">
        <v>18133</v>
      </c>
      <c r="G146" s="53">
        <v>0</v>
      </c>
      <c r="H146" s="26">
        <v>5</v>
      </c>
      <c r="I146" s="27">
        <v>5</v>
      </c>
      <c r="J146" s="27">
        <v>0</v>
      </c>
      <c r="K146" s="27">
        <v>0</v>
      </c>
      <c r="L146" s="27">
        <v>0</v>
      </c>
      <c r="M146" s="27">
        <v>0</v>
      </c>
      <c r="N146" s="41">
        <v>5</v>
      </c>
      <c r="O146" s="24"/>
      <c r="P146" s="24"/>
    </row>
    <row r="147" spans="1:16" s="40" customFormat="1" x14ac:dyDescent="0.2">
      <c r="A147" s="71"/>
      <c r="B147" s="59"/>
      <c r="C147" s="59"/>
      <c r="D147" s="59"/>
      <c r="E147" s="60">
        <f t="shared" ref="E147:L147" si="10">SUM(E144:E146)</f>
        <v>43213</v>
      </c>
      <c r="F147" s="60">
        <f t="shared" si="10"/>
        <v>43213</v>
      </c>
      <c r="G147" s="79">
        <f t="shared" si="10"/>
        <v>25079.14</v>
      </c>
      <c r="H147" s="86">
        <f t="shared" si="10"/>
        <v>8</v>
      </c>
      <c r="I147" s="61">
        <f t="shared" si="10"/>
        <v>8</v>
      </c>
      <c r="J147" s="61">
        <f t="shared" si="10"/>
        <v>0</v>
      </c>
      <c r="K147" s="61">
        <f t="shared" si="10"/>
        <v>0</v>
      </c>
      <c r="L147" s="61">
        <f t="shared" si="10"/>
        <v>2</v>
      </c>
      <c r="M147" s="64">
        <v>0</v>
      </c>
      <c r="N147" s="73">
        <v>5</v>
      </c>
      <c r="O147" s="39"/>
      <c r="P147" s="39"/>
    </row>
    <row r="148" spans="1:16" s="25" customFormat="1" x14ac:dyDescent="0.2">
      <c r="A148" s="71" t="s">
        <v>227</v>
      </c>
      <c r="B148" s="62"/>
      <c r="C148" s="62"/>
      <c r="D148" s="62"/>
      <c r="E148" s="62"/>
      <c r="F148" s="62"/>
      <c r="G148" s="80"/>
      <c r="H148" s="85"/>
      <c r="I148" s="63"/>
      <c r="J148" s="63"/>
      <c r="K148" s="63"/>
      <c r="L148" s="63"/>
      <c r="M148" s="27"/>
      <c r="N148" s="42"/>
      <c r="O148" s="24"/>
      <c r="P148" s="24"/>
    </row>
    <row r="149" spans="1:16" s="25" customFormat="1" ht="51" x14ac:dyDescent="0.2">
      <c r="A149" s="26">
        <v>128</v>
      </c>
      <c r="B149" s="288">
        <v>131340</v>
      </c>
      <c r="C149" s="28" t="s">
        <v>228</v>
      </c>
      <c r="D149" s="29" t="s">
        <v>124</v>
      </c>
      <c r="E149" s="30">
        <v>72540</v>
      </c>
      <c r="F149" s="30">
        <v>72540</v>
      </c>
      <c r="G149" s="53">
        <v>1867.08</v>
      </c>
      <c r="H149" s="26">
        <v>21</v>
      </c>
      <c r="I149" s="27">
        <v>21</v>
      </c>
      <c r="J149" s="27">
        <v>0</v>
      </c>
      <c r="K149" s="27">
        <v>0</v>
      </c>
      <c r="L149" s="27">
        <v>21</v>
      </c>
      <c r="M149" s="27">
        <v>0</v>
      </c>
      <c r="N149" s="31">
        <v>0</v>
      </c>
      <c r="O149" s="24"/>
      <c r="P149" s="24"/>
    </row>
    <row r="150" spans="1:16" s="25" customFormat="1" ht="63.75" x14ac:dyDescent="0.2">
      <c r="A150" s="26">
        <v>129</v>
      </c>
      <c r="B150" s="288">
        <v>132818</v>
      </c>
      <c r="C150" s="28" t="s">
        <v>229</v>
      </c>
      <c r="D150" s="29" t="s">
        <v>124</v>
      </c>
      <c r="E150" s="30">
        <v>1616160</v>
      </c>
      <c r="F150" s="30">
        <v>1082788</v>
      </c>
      <c r="G150" s="53">
        <v>862289</v>
      </c>
      <c r="H150" s="26">
        <v>461</v>
      </c>
      <c r="I150" s="27">
        <v>461</v>
      </c>
      <c r="J150" s="27">
        <v>0</v>
      </c>
      <c r="K150" s="27">
        <v>189</v>
      </c>
      <c r="L150" s="27">
        <v>0</v>
      </c>
      <c r="M150" s="27">
        <v>0</v>
      </c>
      <c r="N150" s="42">
        <v>140.58000000000001</v>
      </c>
      <c r="O150" s="24"/>
      <c r="P150" s="24"/>
    </row>
    <row r="151" spans="1:16" s="40" customFormat="1" x14ac:dyDescent="0.2">
      <c r="A151" s="71"/>
      <c r="B151" s="59"/>
      <c r="C151" s="59"/>
      <c r="D151" s="59"/>
      <c r="E151" s="60">
        <f>SUM(E149:E150)</f>
        <v>1688700</v>
      </c>
      <c r="F151" s="60">
        <f>SUM(F149:F150)</f>
        <v>1155328</v>
      </c>
      <c r="G151" s="79">
        <f>SUM(G149:G150)</f>
        <v>864156.08</v>
      </c>
      <c r="H151" s="86">
        <f>SUM(H149:H150)</f>
        <v>482</v>
      </c>
      <c r="I151" s="61">
        <f>SUM(I149:I150)</f>
        <v>482</v>
      </c>
      <c r="J151" s="61">
        <v>0</v>
      </c>
      <c r="K151" s="61">
        <f>SUM(K149:K150)</f>
        <v>189</v>
      </c>
      <c r="L151" s="61">
        <f>SUM(L149:L150)</f>
        <v>21</v>
      </c>
      <c r="M151" s="64">
        <f>SUM(M149:M150)</f>
        <v>0</v>
      </c>
      <c r="N151" s="73">
        <f>SUM(N149:N150)</f>
        <v>140.58000000000001</v>
      </c>
      <c r="O151" s="39"/>
      <c r="P151" s="39"/>
    </row>
    <row r="152" spans="1:16" s="25" customFormat="1" x14ac:dyDescent="0.2">
      <c r="A152" s="71" t="s">
        <v>230</v>
      </c>
      <c r="B152" s="62"/>
      <c r="C152" s="62"/>
      <c r="D152" s="62"/>
      <c r="E152" s="62"/>
      <c r="F152" s="62"/>
      <c r="G152" s="80"/>
      <c r="H152" s="85"/>
      <c r="I152" s="63"/>
      <c r="J152" s="63"/>
      <c r="K152" s="63"/>
      <c r="L152" s="63"/>
      <c r="M152" s="27"/>
      <c r="N152" s="42"/>
      <c r="O152" s="24"/>
      <c r="P152" s="24"/>
    </row>
    <row r="153" spans="1:16" s="25" customFormat="1" ht="25.5" x14ac:dyDescent="0.2">
      <c r="A153" s="26">
        <v>130</v>
      </c>
      <c r="B153" s="288">
        <v>111507</v>
      </c>
      <c r="C153" s="28" t="s">
        <v>231</v>
      </c>
      <c r="D153" s="29" t="s">
        <v>124</v>
      </c>
      <c r="E153" s="30">
        <v>5985782</v>
      </c>
      <c r="F153" s="30">
        <v>507039</v>
      </c>
      <c r="G153" s="53">
        <v>0</v>
      </c>
      <c r="H153" s="26">
        <v>1710</v>
      </c>
      <c r="I153" s="27">
        <v>1710</v>
      </c>
      <c r="J153" s="27">
        <v>0</v>
      </c>
      <c r="K153" s="27">
        <v>0</v>
      </c>
      <c r="L153" s="27">
        <v>0</v>
      </c>
      <c r="M153" s="27">
        <v>0</v>
      </c>
      <c r="N153" s="41">
        <v>0</v>
      </c>
      <c r="O153" s="24"/>
      <c r="P153" s="24"/>
    </row>
    <row r="154" spans="1:16" s="25" customFormat="1" ht="38.25" x14ac:dyDescent="0.2">
      <c r="A154" s="26">
        <v>131</v>
      </c>
      <c r="B154" s="288">
        <v>113758</v>
      </c>
      <c r="C154" s="28" t="s">
        <v>386</v>
      </c>
      <c r="D154" s="29" t="s">
        <v>124</v>
      </c>
      <c r="E154" s="30">
        <v>0</v>
      </c>
      <c r="F154" s="30">
        <v>595847</v>
      </c>
      <c r="G154" s="53">
        <v>0</v>
      </c>
      <c r="H154" s="26"/>
      <c r="I154" s="27"/>
      <c r="J154" s="27"/>
      <c r="K154" s="27"/>
      <c r="L154" s="27"/>
      <c r="M154" s="27"/>
      <c r="N154" s="41"/>
      <c r="O154" s="24"/>
      <c r="P154" s="24"/>
    </row>
    <row r="155" spans="1:16" s="25" customFormat="1" ht="38.25" x14ac:dyDescent="0.2">
      <c r="A155" s="26">
        <v>132</v>
      </c>
      <c r="B155" s="288">
        <v>150515</v>
      </c>
      <c r="C155" s="28" t="s">
        <v>232</v>
      </c>
      <c r="D155" s="29" t="s">
        <v>124</v>
      </c>
      <c r="E155" s="30">
        <v>0</v>
      </c>
      <c r="F155" s="30">
        <v>3152049</v>
      </c>
      <c r="G155" s="53">
        <v>1297020.93</v>
      </c>
      <c r="H155" s="26">
        <v>704</v>
      </c>
      <c r="I155" s="27">
        <v>704</v>
      </c>
      <c r="J155" s="27">
        <v>0</v>
      </c>
      <c r="K155" s="27">
        <v>0</v>
      </c>
      <c r="L155" s="27">
        <v>0</v>
      </c>
      <c r="M155" s="27">
        <v>156.27000000000001</v>
      </c>
      <c r="N155" s="41">
        <v>0</v>
      </c>
      <c r="O155" s="24"/>
      <c r="P155" s="24"/>
    </row>
    <row r="156" spans="1:16" s="25" customFormat="1" ht="38.25" x14ac:dyDescent="0.2">
      <c r="A156" s="26">
        <v>133</v>
      </c>
      <c r="B156" s="288">
        <v>150614</v>
      </c>
      <c r="C156" s="28" t="s">
        <v>233</v>
      </c>
      <c r="D156" s="29" t="s">
        <v>124</v>
      </c>
      <c r="E156" s="30">
        <v>1500000</v>
      </c>
      <c r="F156" s="30">
        <v>1500000</v>
      </c>
      <c r="G156" s="53">
        <v>0</v>
      </c>
      <c r="H156" s="26">
        <v>214</v>
      </c>
      <c r="I156" s="27">
        <v>214</v>
      </c>
      <c r="J156" s="27">
        <v>0</v>
      </c>
      <c r="K156" s="27">
        <v>0</v>
      </c>
      <c r="L156" s="27">
        <v>0</v>
      </c>
      <c r="M156" s="27">
        <v>0</v>
      </c>
      <c r="N156" s="41">
        <v>0</v>
      </c>
      <c r="O156" s="24"/>
      <c r="P156" s="24"/>
    </row>
    <row r="157" spans="1:16" s="25" customFormat="1" ht="51" x14ac:dyDescent="0.2">
      <c r="A157" s="26">
        <f t="shared" ref="A157:A158" si="11">A156+1</f>
        <v>134</v>
      </c>
      <c r="B157" s="288">
        <v>170168</v>
      </c>
      <c r="C157" s="28" t="s">
        <v>234</v>
      </c>
      <c r="D157" s="29" t="s">
        <v>124</v>
      </c>
      <c r="E157" s="30">
        <v>300000</v>
      </c>
      <c r="F157" s="30">
        <v>300000</v>
      </c>
      <c r="G157" s="53">
        <v>0</v>
      </c>
      <c r="H157" s="26">
        <v>429</v>
      </c>
      <c r="I157" s="27">
        <v>429</v>
      </c>
      <c r="J157" s="27">
        <v>0</v>
      </c>
      <c r="K157" s="27">
        <v>0</v>
      </c>
      <c r="L157" s="27">
        <v>0</v>
      </c>
      <c r="M157" s="27">
        <v>0</v>
      </c>
      <c r="N157" s="41">
        <v>0</v>
      </c>
      <c r="O157" s="24"/>
      <c r="P157" s="24"/>
    </row>
    <row r="158" spans="1:16" s="25" customFormat="1" ht="51" x14ac:dyDescent="0.2">
      <c r="A158" s="26">
        <f t="shared" si="11"/>
        <v>135</v>
      </c>
      <c r="B158" s="288">
        <v>170208</v>
      </c>
      <c r="C158" s="28" t="s">
        <v>235</v>
      </c>
      <c r="D158" s="29" t="s">
        <v>124</v>
      </c>
      <c r="E158" s="30">
        <v>250000</v>
      </c>
      <c r="F158" s="30">
        <v>250000</v>
      </c>
      <c r="G158" s="53">
        <v>0</v>
      </c>
      <c r="H158" s="26">
        <v>285</v>
      </c>
      <c r="I158" s="27">
        <v>285</v>
      </c>
      <c r="J158" s="27">
        <v>0</v>
      </c>
      <c r="K158" s="27">
        <v>0</v>
      </c>
      <c r="L158" s="27">
        <v>0</v>
      </c>
      <c r="M158" s="27">
        <v>0</v>
      </c>
      <c r="N158" s="41">
        <v>0</v>
      </c>
      <c r="O158" s="24"/>
      <c r="P158" s="24"/>
    </row>
    <row r="159" spans="1:16" s="40" customFormat="1" x14ac:dyDescent="0.2">
      <c r="A159" s="71"/>
      <c r="B159" s="59"/>
      <c r="C159" s="59"/>
      <c r="D159" s="59"/>
      <c r="E159" s="60">
        <f t="shared" ref="E159:M159" si="12">SUM(E153:E158)</f>
        <v>8035782</v>
      </c>
      <c r="F159" s="60">
        <f t="shared" si="12"/>
        <v>6304935</v>
      </c>
      <c r="G159" s="79">
        <f t="shared" si="12"/>
        <v>1297020.93</v>
      </c>
      <c r="H159" s="86">
        <f t="shared" si="12"/>
        <v>3342</v>
      </c>
      <c r="I159" s="61">
        <f t="shared" si="12"/>
        <v>3342</v>
      </c>
      <c r="J159" s="61">
        <f t="shared" si="12"/>
        <v>0</v>
      </c>
      <c r="K159" s="61">
        <f t="shared" si="12"/>
        <v>0</v>
      </c>
      <c r="L159" s="61">
        <f t="shared" si="12"/>
        <v>0</v>
      </c>
      <c r="M159" s="61">
        <f t="shared" si="12"/>
        <v>156.27000000000001</v>
      </c>
      <c r="N159" s="74">
        <f>SUM(N153:N158)</f>
        <v>0</v>
      </c>
      <c r="O159" s="39"/>
      <c r="P159" s="39"/>
    </row>
    <row r="160" spans="1:16" s="25" customFormat="1" x14ac:dyDescent="0.2">
      <c r="A160" s="71" t="s">
        <v>230</v>
      </c>
      <c r="B160" s="62"/>
      <c r="C160" s="62"/>
      <c r="D160" s="62"/>
      <c r="E160" s="62"/>
      <c r="F160" s="62"/>
      <c r="G160" s="80"/>
      <c r="H160" s="85"/>
      <c r="I160" s="63"/>
      <c r="J160" s="63"/>
      <c r="K160" s="63"/>
      <c r="L160" s="63"/>
      <c r="M160" s="27"/>
      <c r="N160" s="41"/>
      <c r="O160" s="24"/>
      <c r="P160" s="24"/>
    </row>
    <row r="161" spans="1:16" s="25" customFormat="1" ht="51" x14ac:dyDescent="0.2">
      <c r="A161" s="26">
        <v>136</v>
      </c>
      <c r="B161" s="288">
        <v>170181</v>
      </c>
      <c r="C161" s="28" t="s">
        <v>236</v>
      </c>
      <c r="D161" s="29" t="s">
        <v>124</v>
      </c>
      <c r="E161" s="30">
        <v>251761</v>
      </c>
      <c r="F161" s="30">
        <v>251761</v>
      </c>
      <c r="G161" s="53">
        <v>0</v>
      </c>
      <c r="H161" s="26">
        <v>214</v>
      </c>
      <c r="I161" s="27">
        <v>214</v>
      </c>
      <c r="J161" s="27">
        <v>0</v>
      </c>
      <c r="K161" s="27">
        <v>0</v>
      </c>
      <c r="L161" s="27">
        <v>0</v>
      </c>
      <c r="M161" s="27">
        <v>0</v>
      </c>
      <c r="N161" s="41">
        <v>0</v>
      </c>
      <c r="O161" s="24"/>
      <c r="P161" s="24"/>
    </row>
    <row r="162" spans="1:16" s="25" customFormat="1" ht="25.5" x14ac:dyDescent="0.2">
      <c r="A162" s="26">
        <v>137</v>
      </c>
      <c r="B162" s="288">
        <v>33423</v>
      </c>
      <c r="C162" s="28" t="s">
        <v>391</v>
      </c>
      <c r="D162" s="29" t="s">
        <v>124</v>
      </c>
      <c r="E162" s="30">
        <v>0</v>
      </c>
      <c r="F162" s="30">
        <v>3529442</v>
      </c>
      <c r="G162" s="53">
        <v>0</v>
      </c>
      <c r="H162" s="26"/>
      <c r="I162" s="27"/>
      <c r="J162" s="27"/>
      <c r="K162" s="27"/>
      <c r="L162" s="27"/>
      <c r="M162" s="27"/>
      <c r="N162" s="41"/>
      <c r="O162" s="24"/>
      <c r="P162" s="24"/>
    </row>
    <row r="163" spans="1:16" s="25" customFormat="1" ht="25.5" x14ac:dyDescent="0.2">
      <c r="A163" s="26">
        <v>138</v>
      </c>
      <c r="B163" s="288">
        <v>7325</v>
      </c>
      <c r="C163" s="28" t="s">
        <v>392</v>
      </c>
      <c r="D163" s="29" t="s">
        <v>124</v>
      </c>
      <c r="E163" s="30">
        <v>0</v>
      </c>
      <c r="F163" s="30">
        <v>146236</v>
      </c>
      <c r="G163" s="53">
        <v>0</v>
      </c>
      <c r="H163" s="26"/>
      <c r="I163" s="27"/>
      <c r="J163" s="27"/>
      <c r="K163" s="27"/>
      <c r="L163" s="27"/>
      <c r="M163" s="27"/>
      <c r="N163" s="41"/>
      <c r="O163" s="24"/>
      <c r="P163" s="24"/>
    </row>
    <row r="164" spans="1:16" s="25" customFormat="1" ht="38.25" x14ac:dyDescent="0.2">
      <c r="A164" s="26">
        <v>139</v>
      </c>
      <c r="B164" s="288">
        <v>92603</v>
      </c>
      <c r="C164" s="28" t="s">
        <v>393</v>
      </c>
      <c r="D164" s="29" t="s">
        <v>124</v>
      </c>
      <c r="E164" s="30">
        <v>0</v>
      </c>
      <c r="F164" s="30">
        <v>535379</v>
      </c>
      <c r="G164" s="53">
        <v>535379</v>
      </c>
      <c r="H164" s="26"/>
      <c r="I164" s="290"/>
      <c r="J164" s="290"/>
      <c r="K164" s="290"/>
      <c r="L164" s="290"/>
      <c r="M164" s="290"/>
      <c r="N164" s="41"/>
      <c r="O164" s="24"/>
      <c r="P164" s="24"/>
    </row>
    <row r="165" spans="1:16" s="25" customFormat="1" ht="38.25" x14ac:dyDescent="0.2">
      <c r="A165" s="26">
        <v>140</v>
      </c>
      <c r="B165" s="288">
        <v>92902</v>
      </c>
      <c r="C165" s="28" t="s">
        <v>394</v>
      </c>
      <c r="D165" s="29" t="s">
        <v>124</v>
      </c>
      <c r="E165" s="30">
        <v>0</v>
      </c>
      <c r="F165" s="30">
        <v>154492</v>
      </c>
      <c r="G165" s="53">
        <v>0</v>
      </c>
      <c r="H165" s="26"/>
      <c r="I165" s="290"/>
      <c r="J165" s="290"/>
      <c r="K165" s="290"/>
      <c r="L165" s="290"/>
      <c r="M165" s="290"/>
      <c r="N165" s="291"/>
      <c r="O165" s="24"/>
      <c r="P165" s="24"/>
    </row>
    <row r="166" spans="1:16" s="25" customFormat="1" x14ac:dyDescent="0.2">
      <c r="A166" s="75"/>
      <c r="B166" s="62"/>
      <c r="C166" s="62"/>
      <c r="D166" s="62"/>
      <c r="E166" s="65">
        <f>SUM(E161:E165)</f>
        <v>251761</v>
      </c>
      <c r="F166" s="65">
        <f>SUM(F161:F165)</f>
        <v>4617310</v>
      </c>
      <c r="G166" s="65">
        <f>SUM(G161:G165)</f>
        <v>535379</v>
      </c>
      <c r="H166" s="87">
        <f t="shared" ref="H166:N166" si="13">SUM(H161:H163)</f>
        <v>214</v>
      </c>
      <c r="I166" s="87">
        <f t="shared" si="13"/>
        <v>214</v>
      </c>
      <c r="J166" s="87">
        <f t="shared" si="13"/>
        <v>0</v>
      </c>
      <c r="K166" s="87">
        <f t="shared" si="13"/>
        <v>0</v>
      </c>
      <c r="L166" s="87">
        <f t="shared" si="13"/>
        <v>0</v>
      </c>
      <c r="M166" s="87">
        <f t="shared" si="13"/>
        <v>0</v>
      </c>
      <c r="N166" s="87">
        <f t="shared" si="13"/>
        <v>0</v>
      </c>
      <c r="O166" s="24"/>
      <c r="P166" s="24"/>
    </row>
    <row r="167" spans="1:16" s="25" customFormat="1" x14ac:dyDescent="0.2">
      <c r="A167" s="71" t="s">
        <v>389</v>
      </c>
      <c r="B167" s="62"/>
      <c r="C167" s="62"/>
      <c r="D167" s="62"/>
      <c r="E167" s="65"/>
      <c r="F167" s="65"/>
      <c r="G167" s="82"/>
      <c r="H167" s="87"/>
      <c r="I167" s="64"/>
      <c r="J167" s="64"/>
      <c r="K167" s="64"/>
      <c r="L167" s="64"/>
      <c r="M167" s="64"/>
      <c r="N167" s="76"/>
      <c r="O167" s="24"/>
      <c r="P167" s="24"/>
    </row>
    <row r="168" spans="1:16" s="25" customFormat="1" ht="38.25" x14ac:dyDescent="0.2">
      <c r="A168" s="26">
        <v>141</v>
      </c>
      <c r="B168" s="288">
        <v>31359</v>
      </c>
      <c r="C168" s="28" t="s">
        <v>390</v>
      </c>
      <c r="D168" s="29" t="s">
        <v>124</v>
      </c>
      <c r="E168" s="30">
        <v>0</v>
      </c>
      <c r="F168" s="30">
        <v>91499</v>
      </c>
      <c r="G168" s="30">
        <v>0</v>
      </c>
      <c r="H168" s="87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76">
        <v>0</v>
      </c>
      <c r="O168" s="24"/>
      <c r="P168" s="24"/>
    </row>
    <row r="169" spans="1:16" s="25" customFormat="1" x14ac:dyDescent="0.2">
      <c r="A169" s="75"/>
      <c r="B169" s="27"/>
      <c r="C169" s="28"/>
      <c r="D169" s="29"/>
      <c r="E169" s="65">
        <f>SUM(E168)</f>
        <v>0</v>
      </c>
      <c r="F169" s="65">
        <f>SUM(F168)</f>
        <v>91499</v>
      </c>
      <c r="G169" s="65">
        <f>SUM(G168)</f>
        <v>0</v>
      </c>
      <c r="H169" s="86">
        <f t="shared" ref="H169:N169" si="14">SUM(H167:H168)</f>
        <v>0</v>
      </c>
      <c r="I169" s="86">
        <f t="shared" si="14"/>
        <v>0</v>
      </c>
      <c r="J169" s="86">
        <f t="shared" si="14"/>
        <v>0</v>
      </c>
      <c r="K169" s="86">
        <f t="shared" si="14"/>
        <v>0</v>
      </c>
      <c r="L169" s="86">
        <f t="shared" si="14"/>
        <v>0</v>
      </c>
      <c r="M169" s="86">
        <f t="shared" si="14"/>
        <v>0</v>
      </c>
      <c r="N169" s="86">
        <f t="shared" si="14"/>
        <v>0</v>
      </c>
      <c r="O169" s="24"/>
      <c r="P169" s="24"/>
    </row>
    <row r="170" spans="1:16" s="25" customFormat="1" x14ac:dyDescent="0.2">
      <c r="A170" s="71" t="s">
        <v>237</v>
      </c>
      <c r="B170" s="62"/>
      <c r="C170" s="62"/>
      <c r="D170" s="62"/>
      <c r="E170" s="62"/>
      <c r="F170" s="62"/>
      <c r="G170" s="80"/>
      <c r="H170" s="26"/>
      <c r="I170" s="27"/>
      <c r="J170" s="27"/>
      <c r="K170" s="27"/>
      <c r="L170" s="27"/>
      <c r="M170" s="27"/>
      <c r="N170" s="42"/>
      <c r="O170" s="24"/>
      <c r="P170" s="24"/>
    </row>
    <row r="171" spans="1:16" s="25" customFormat="1" ht="38.25" x14ac:dyDescent="0.2">
      <c r="A171" s="26">
        <v>142</v>
      </c>
      <c r="B171" s="288">
        <v>170188</v>
      </c>
      <c r="C171" s="28" t="s">
        <v>238</v>
      </c>
      <c r="D171" s="29" t="s">
        <v>124</v>
      </c>
      <c r="E171" s="30">
        <v>500000</v>
      </c>
      <c r="F171" s="30">
        <v>500000</v>
      </c>
      <c r="G171" s="53">
        <v>0</v>
      </c>
      <c r="H171" s="26">
        <v>214</v>
      </c>
      <c r="I171" s="27">
        <v>214</v>
      </c>
      <c r="J171" s="27">
        <v>0</v>
      </c>
      <c r="K171" s="27">
        <v>0</v>
      </c>
      <c r="L171" s="27">
        <v>0</v>
      </c>
      <c r="M171" s="27">
        <v>0</v>
      </c>
      <c r="N171" s="42">
        <v>0</v>
      </c>
      <c r="O171" s="24"/>
      <c r="P171" s="24"/>
    </row>
    <row r="172" spans="1:16" s="25" customFormat="1" x14ac:dyDescent="0.2">
      <c r="A172" s="75"/>
      <c r="B172" s="62"/>
      <c r="C172" s="62"/>
      <c r="D172" s="62"/>
      <c r="E172" s="65">
        <f>SUM(E171)</f>
        <v>500000</v>
      </c>
      <c r="F172" s="65">
        <f>SUM(F171)</f>
        <v>500000</v>
      </c>
      <c r="G172" s="65">
        <f>SUM(G171)</f>
        <v>0</v>
      </c>
      <c r="H172" s="87">
        <v>214</v>
      </c>
      <c r="I172" s="64">
        <v>214</v>
      </c>
      <c r="J172" s="64">
        <v>0</v>
      </c>
      <c r="K172" s="64">
        <v>0</v>
      </c>
      <c r="L172" s="64">
        <v>0</v>
      </c>
      <c r="M172" s="64">
        <v>0</v>
      </c>
      <c r="N172" s="73">
        <v>0</v>
      </c>
      <c r="O172" s="24"/>
      <c r="P172" s="24"/>
    </row>
    <row r="173" spans="1:16" s="25" customFormat="1" x14ac:dyDescent="0.2">
      <c r="A173" s="71" t="s">
        <v>240</v>
      </c>
      <c r="B173" s="62"/>
      <c r="C173" s="62"/>
      <c r="D173" s="62"/>
      <c r="E173" s="62"/>
      <c r="F173" s="62"/>
      <c r="G173" s="80"/>
      <c r="H173" s="85"/>
      <c r="I173" s="63"/>
      <c r="J173" s="63"/>
      <c r="K173" s="63"/>
      <c r="L173" s="63"/>
      <c r="M173" s="63"/>
      <c r="N173" s="77"/>
      <c r="O173" s="24"/>
      <c r="P173" s="24"/>
    </row>
    <row r="174" spans="1:16" s="25" customFormat="1" ht="51.75" customHeight="1" x14ac:dyDescent="0.2">
      <c r="A174" s="26">
        <v>143</v>
      </c>
      <c r="B174" s="288">
        <v>202409</v>
      </c>
      <c r="C174" s="28" t="s">
        <v>239</v>
      </c>
      <c r="D174" s="29" t="s">
        <v>124</v>
      </c>
      <c r="E174" s="30">
        <v>25000000</v>
      </c>
      <c r="F174" s="30">
        <v>25000000</v>
      </c>
      <c r="G174" s="53">
        <v>0</v>
      </c>
      <c r="H174" s="26">
        <v>1038</v>
      </c>
      <c r="I174" s="27">
        <v>1038</v>
      </c>
      <c r="J174" s="27">
        <v>0</v>
      </c>
      <c r="K174" s="27">
        <v>0</v>
      </c>
      <c r="L174" s="27">
        <v>0</v>
      </c>
      <c r="M174" s="27">
        <v>0</v>
      </c>
      <c r="N174" s="42">
        <v>0</v>
      </c>
      <c r="O174" s="24"/>
      <c r="P174" s="24"/>
    </row>
    <row r="175" spans="1:16" s="25" customFormat="1" x14ac:dyDescent="0.2">
      <c r="A175" s="75"/>
      <c r="B175" s="62"/>
      <c r="C175" s="62"/>
      <c r="D175" s="62"/>
      <c r="E175" s="65">
        <f>SUM(E174)</f>
        <v>25000000</v>
      </c>
      <c r="F175" s="65">
        <f>SUM(F174)</f>
        <v>25000000</v>
      </c>
      <c r="G175" s="65">
        <f>SUM(G174)</f>
        <v>0</v>
      </c>
      <c r="H175" s="87">
        <v>1038</v>
      </c>
      <c r="I175" s="64">
        <v>1038</v>
      </c>
      <c r="J175" s="64">
        <v>0</v>
      </c>
      <c r="K175" s="64">
        <v>0</v>
      </c>
      <c r="L175" s="64">
        <v>0</v>
      </c>
      <c r="M175" s="64">
        <v>0</v>
      </c>
      <c r="N175" s="73">
        <v>0</v>
      </c>
      <c r="O175" s="24"/>
      <c r="P175" s="24"/>
    </row>
    <row r="176" spans="1:16" s="25" customFormat="1" x14ac:dyDescent="0.2">
      <c r="A176" s="71" t="s">
        <v>241</v>
      </c>
      <c r="B176" s="62"/>
      <c r="C176" s="62"/>
      <c r="D176" s="62"/>
      <c r="E176" s="62"/>
      <c r="F176" s="62"/>
      <c r="G176" s="80"/>
      <c r="H176" s="85"/>
      <c r="I176" s="63"/>
      <c r="J176" s="63"/>
      <c r="K176" s="63"/>
      <c r="L176" s="63"/>
      <c r="M176" s="27"/>
      <c r="N176" s="42"/>
      <c r="O176" s="24"/>
      <c r="P176" s="24"/>
    </row>
    <row r="177" spans="1:16" s="25" customFormat="1" ht="48" customHeight="1" x14ac:dyDescent="0.2">
      <c r="A177" s="26">
        <v>144</v>
      </c>
      <c r="B177" s="288">
        <v>202330</v>
      </c>
      <c r="C177" s="28" t="s">
        <v>242</v>
      </c>
      <c r="D177" s="29" t="s">
        <v>124</v>
      </c>
      <c r="E177" s="30">
        <v>25000000</v>
      </c>
      <c r="F177" s="30">
        <v>10700000</v>
      </c>
      <c r="G177" s="53">
        <v>0</v>
      </c>
      <c r="H177" s="26">
        <v>1275</v>
      </c>
      <c r="I177" s="27">
        <v>1275</v>
      </c>
      <c r="J177" s="27">
        <v>0</v>
      </c>
      <c r="K177" s="27">
        <v>0</v>
      </c>
      <c r="L177" s="27">
        <v>0</v>
      </c>
      <c r="M177" s="27">
        <v>0</v>
      </c>
      <c r="N177" s="42">
        <v>0</v>
      </c>
      <c r="O177" s="24"/>
      <c r="P177" s="24"/>
    </row>
    <row r="178" spans="1:16" s="25" customFormat="1" x14ac:dyDescent="0.2">
      <c r="A178" s="75"/>
      <c r="B178" s="62"/>
      <c r="C178" s="62"/>
      <c r="D178" s="62"/>
      <c r="E178" s="65">
        <f t="shared" ref="E178:N178" si="15">SUM(E177)</f>
        <v>25000000</v>
      </c>
      <c r="F178" s="65">
        <f t="shared" si="15"/>
        <v>10700000</v>
      </c>
      <c r="G178" s="65">
        <f t="shared" si="15"/>
        <v>0</v>
      </c>
      <c r="H178" s="87">
        <f t="shared" si="15"/>
        <v>1275</v>
      </c>
      <c r="I178" s="87">
        <f t="shared" si="15"/>
        <v>1275</v>
      </c>
      <c r="J178" s="87">
        <f t="shared" si="15"/>
        <v>0</v>
      </c>
      <c r="K178" s="87">
        <f t="shared" si="15"/>
        <v>0</v>
      </c>
      <c r="L178" s="87">
        <f t="shared" si="15"/>
        <v>0</v>
      </c>
      <c r="M178" s="87">
        <f t="shared" si="15"/>
        <v>0</v>
      </c>
      <c r="N178" s="87">
        <f t="shared" si="15"/>
        <v>0</v>
      </c>
      <c r="O178" s="24"/>
      <c r="P178" s="24"/>
    </row>
    <row r="179" spans="1:16" s="25" customFormat="1" x14ac:dyDescent="0.2">
      <c r="A179" s="71" t="s">
        <v>243</v>
      </c>
      <c r="B179" s="62"/>
      <c r="C179" s="62"/>
      <c r="D179" s="62"/>
      <c r="E179" s="62"/>
      <c r="F179" s="62"/>
      <c r="G179" s="80"/>
      <c r="H179" s="85"/>
      <c r="I179" s="63"/>
      <c r="J179" s="63"/>
      <c r="K179" s="63"/>
      <c r="L179" s="63"/>
      <c r="M179" s="27"/>
      <c r="N179" s="42"/>
      <c r="O179" s="24"/>
      <c r="P179" s="24"/>
    </row>
    <row r="180" spans="1:16" s="25" customFormat="1" ht="51" x14ac:dyDescent="0.2">
      <c r="A180" s="26">
        <v>145</v>
      </c>
      <c r="B180" s="288">
        <v>150509</v>
      </c>
      <c r="C180" s="28" t="s">
        <v>244</v>
      </c>
      <c r="D180" s="29" t="s">
        <v>124</v>
      </c>
      <c r="E180" s="30">
        <v>0</v>
      </c>
      <c r="F180" s="30">
        <v>2326694</v>
      </c>
      <c r="G180" s="53">
        <v>1018741.25</v>
      </c>
      <c r="H180" s="26">
        <v>594</v>
      </c>
      <c r="I180" s="27">
        <v>594</v>
      </c>
      <c r="J180" s="27">
        <v>0</v>
      </c>
      <c r="K180" s="27">
        <v>0</v>
      </c>
      <c r="L180" s="27">
        <v>0</v>
      </c>
      <c r="M180" s="27">
        <v>128.41</v>
      </c>
      <c r="N180" s="42">
        <v>4.24</v>
      </c>
      <c r="O180" s="24"/>
      <c r="P180" s="24"/>
    </row>
    <row r="181" spans="1:16" s="25" customFormat="1" x14ac:dyDescent="0.2">
      <c r="A181" s="44"/>
      <c r="B181" s="45"/>
      <c r="C181" s="45"/>
      <c r="D181" s="45"/>
      <c r="E181" s="46">
        <f>SUM(E180)</f>
        <v>0</v>
      </c>
      <c r="F181" s="46">
        <f>SUM(F180)</f>
        <v>2326694</v>
      </c>
      <c r="G181" s="46">
        <f>SUM(G180)</f>
        <v>1018741.25</v>
      </c>
      <c r="H181" s="56">
        <v>594</v>
      </c>
      <c r="I181" s="47">
        <v>594</v>
      </c>
      <c r="J181" s="47">
        <v>0</v>
      </c>
      <c r="K181" s="47">
        <v>0</v>
      </c>
      <c r="L181" s="47">
        <v>0</v>
      </c>
      <c r="M181" s="47">
        <v>128.41</v>
      </c>
      <c r="N181" s="43">
        <v>4.24</v>
      </c>
      <c r="O181" s="24"/>
      <c r="P181" s="24"/>
    </row>
    <row r="182" spans="1:16" s="25" customFormat="1" x14ac:dyDescent="0.2">
      <c r="A182" s="71" t="s">
        <v>395</v>
      </c>
      <c r="B182" s="62"/>
      <c r="C182" s="294"/>
      <c r="D182" s="295"/>
      <c r="E182" s="296"/>
      <c r="F182" s="296"/>
      <c r="G182" s="297"/>
      <c r="H182" s="292"/>
      <c r="I182" s="298"/>
      <c r="J182" s="298"/>
      <c r="K182" s="298"/>
      <c r="L182" s="298"/>
      <c r="M182" s="298"/>
      <c r="N182" s="43"/>
      <c r="O182" s="24"/>
      <c r="P182" s="24"/>
    </row>
    <row r="183" spans="1:16" s="25" customFormat="1" ht="25.5" x14ac:dyDescent="0.2">
      <c r="A183" s="292">
        <v>146</v>
      </c>
      <c r="B183" s="293">
        <v>206196</v>
      </c>
      <c r="C183" s="294" t="s">
        <v>396</v>
      </c>
      <c r="D183" s="295" t="s">
        <v>124</v>
      </c>
      <c r="E183" s="296">
        <v>0</v>
      </c>
      <c r="F183" s="296">
        <v>4300000</v>
      </c>
      <c r="G183" s="297">
        <v>0</v>
      </c>
      <c r="H183" s="292"/>
      <c r="I183" s="298"/>
      <c r="J183" s="298"/>
      <c r="K183" s="298"/>
      <c r="L183" s="298"/>
      <c r="M183" s="298"/>
      <c r="N183" s="43"/>
      <c r="O183" s="24"/>
      <c r="P183" s="24"/>
    </row>
    <row r="184" spans="1:16" s="25" customFormat="1" ht="25.5" x14ac:dyDescent="0.2">
      <c r="A184" s="292">
        <v>147</v>
      </c>
      <c r="B184" s="293">
        <v>209397</v>
      </c>
      <c r="C184" s="294" t="s">
        <v>397</v>
      </c>
      <c r="D184" s="295" t="s">
        <v>124</v>
      </c>
      <c r="E184" s="296">
        <v>0</v>
      </c>
      <c r="F184" s="296">
        <v>2500000</v>
      </c>
      <c r="G184" s="296">
        <v>0</v>
      </c>
      <c r="H184" s="292"/>
      <c r="I184" s="298"/>
      <c r="J184" s="298"/>
      <c r="K184" s="298"/>
      <c r="L184" s="298"/>
      <c r="M184" s="298"/>
      <c r="N184" s="43"/>
      <c r="O184" s="24"/>
      <c r="P184" s="24"/>
    </row>
    <row r="185" spans="1:16" s="25" customFormat="1" ht="25.5" x14ac:dyDescent="0.2">
      <c r="A185" s="299">
        <v>148</v>
      </c>
      <c r="B185" s="293">
        <v>209398</v>
      </c>
      <c r="C185" s="294" t="s">
        <v>398</v>
      </c>
      <c r="D185" s="295" t="s">
        <v>124</v>
      </c>
      <c r="E185" s="296">
        <v>0</v>
      </c>
      <c r="F185" s="296">
        <v>4000000</v>
      </c>
      <c r="G185" s="296">
        <v>0</v>
      </c>
      <c r="H185" s="292"/>
      <c r="I185" s="298"/>
      <c r="J185" s="298"/>
      <c r="K185" s="298"/>
      <c r="L185" s="298"/>
      <c r="M185" s="298"/>
      <c r="N185" s="43"/>
      <c r="O185" s="24"/>
      <c r="P185" s="24"/>
    </row>
    <row r="186" spans="1:16" s="25" customFormat="1" ht="25.5" x14ac:dyDescent="0.2">
      <c r="A186" s="299">
        <v>149</v>
      </c>
      <c r="B186" s="288">
        <v>209399</v>
      </c>
      <c r="C186" s="294" t="s">
        <v>399</v>
      </c>
      <c r="D186" s="295" t="s">
        <v>124</v>
      </c>
      <c r="E186" s="296">
        <v>0</v>
      </c>
      <c r="F186" s="296">
        <v>3500000</v>
      </c>
      <c r="G186" s="296">
        <v>0</v>
      </c>
      <c r="H186" s="292"/>
      <c r="I186" s="298"/>
      <c r="J186" s="298"/>
      <c r="K186" s="298"/>
      <c r="L186" s="298"/>
      <c r="M186" s="298"/>
      <c r="N186" s="43"/>
      <c r="O186" s="24"/>
      <c r="P186" s="24"/>
    </row>
    <row r="187" spans="1:16" ht="13.5" thickBot="1" x14ac:dyDescent="0.25">
      <c r="E187" s="300">
        <f t="shared" ref="E187:N187" si="16">SUM(E183:E186)</f>
        <v>0</v>
      </c>
      <c r="F187" s="300">
        <f t="shared" si="16"/>
        <v>14300000</v>
      </c>
      <c r="G187" s="46">
        <f t="shared" si="16"/>
        <v>0</v>
      </c>
      <c r="H187" s="292">
        <f t="shared" si="16"/>
        <v>0</v>
      </c>
      <c r="I187" s="298">
        <f t="shared" si="16"/>
        <v>0</v>
      </c>
      <c r="J187" s="298">
        <f t="shared" si="16"/>
        <v>0</v>
      </c>
      <c r="K187" s="298">
        <f t="shared" si="16"/>
        <v>0</v>
      </c>
      <c r="L187" s="298">
        <f t="shared" si="16"/>
        <v>0</v>
      </c>
      <c r="M187" s="298">
        <f t="shared" si="16"/>
        <v>0</v>
      </c>
      <c r="N187" s="43">
        <f t="shared" si="16"/>
        <v>0</v>
      </c>
    </row>
    <row r="188" spans="1:16" s="25" customFormat="1" ht="28.5" customHeight="1" thickBot="1" x14ac:dyDescent="0.25">
      <c r="A188" s="321"/>
      <c r="B188" s="322"/>
      <c r="C188" s="322"/>
      <c r="D188" s="322"/>
      <c r="E188" s="88">
        <f>E181+E178+E175+E172+E166+E159+E151+E147+E142+E81+E76+E71+E18</f>
        <v>154226165</v>
      </c>
      <c r="F188" s="88">
        <f>F181+F178+F175+F172+F166+F159+F151+F147+F142+F81+F76+F71+F18+F187+F169</f>
        <v>145554576</v>
      </c>
      <c r="G188" s="89">
        <f>G181+G159+G151+G147+G142+G81+G76+G71+G18</f>
        <v>7557050.5800000001</v>
      </c>
      <c r="H188" s="57">
        <f t="shared" ref="H188:N188" si="17">H181+H178+H175+H172+H166+H159+H151+H147+H142+H81+H76+H71+H18</f>
        <v>43572</v>
      </c>
      <c r="I188" s="48">
        <f t="shared" si="17"/>
        <v>38695.01</v>
      </c>
      <c r="J188" s="48">
        <f t="shared" si="17"/>
        <v>0</v>
      </c>
      <c r="K188" s="48">
        <f t="shared" si="17"/>
        <v>3969</v>
      </c>
      <c r="L188" s="48">
        <f t="shared" si="17"/>
        <v>801.68</v>
      </c>
      <c r="M188" s="48">
        <f t="shared" si="17"/>
        <v>284.68</v>
      </c>
      <c r="N188" s="49">
        <f t="shared" si="17"/>
        <v>1375.19</v>
      </c>
      <c r="O188" s="24"/>
      <c r="P188" s="24"/>
    </row>
    <row r="189" spans="1:16" s="25" customFormat="1" x14ac:dyDescent="0.2">
      <c r="H189" s="24"/>
      <c r="I189" s="24"/>
      <c r="J189" s="24"/>
      <c r="K189" s="24"/>
      <c r="L189" s="24"/>
      <c r="M189" s="50"/>
      <c r="N189" s="51"/>
      <c r="O189" s="24"/>
      <c r="P189" s="24"/>
    </row>
    <row r="191" spans="1:16" x14ac:dyDescent="0.2">
      <c r="E191" s="354"/>
      <c r="F191" s="354"/>
      <c r="G191" s="354"/>
    </row>
  </sheetData>
  <mergeCells count="18">
    <mergeCell ref="J7:N7"/>
    <mergeCell ref="A1:M1"/>
    <mergeCell ref="A2:M2"/>
    <mergeCell ref="A3:M3"/>
    <mergeCell ref="A4:M4"/>
    <mergeCell ref="H6:N6"/>
    <mergeCell ref="H7:H8"/>
    <mergeCell ref="I7:I8"/>
    <mergeCell ref="A188:D188"/>
    <mergeCell ref="E6:G6"/>
    <mergeCell ref="G7:G8"/>
    <mergeCell ref="A9:C9"/>
    <mergeCell ref="A6:A8"/>
    <mergeCell ref="B6:B8"/>
    <mergeCell ref="C6:C8"/>
    <mergeCell ref="D6:D8"/>
    <mergeCell ref="F7:F8"/>
    <mergeCell ref="E7:E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ignoredErrors>
    <ignoredError sqref="N169 H169:M16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130"/>
  <sheetViews>
    <sheetView topLeftCell="A66" zoomScale="118" zoomScaleNormal="118" workbookViewId="0">
      <selection activeCell="F83" sqref="F83"/>
    </sheetView>
  </sheetViews>
  <sheetFormatPr baseColWidth="10" defaultRowHeight="12" x14ac:dyDescent="0.2"/>
  <cols>
    <col min="1" max="2" width="11.42578125" style="92"/>
    <col min="3" max="3" width="44.28515625" style="94" customWidth="1"/>
    <col min="4" max="4" width="14.7109375" style="92" customWidth="1"/>
    <col min="5" max="5" width="20.5703125" style="95" customWidth="1"/>
    <col min="6" max="6" width="26.28515625" style="95" customWidth="1"/>
    <col min="7" max="7" width="27.42578125" style="95" customWidth="1"/>
    <col min="8" max="9" width="0" style="96" hidden="1" customWidth="1"/>
    <col min="10" max="13" width="0" style="92" hidden="1" customWidth="1"/>
    <col min="14" max="14" width="0.28515625" style="92" customWidth="1"/>
    <col min="15" max="15" width="11.42578125" style="92"/>
    <col min="16" max="16" width="14.7109375" style="93" bestFit="1" customWidth="1"/>
    <col min="17" max="16384" width="11.42578125" style="93"/>
  </cols>
  <sheetData>
    <row r="1" spans="1:15" x14ac:dyDescent="0.2">
      <c r="A1" s="348" t="s">
        <v>267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91"/>
    </row>
    <row r="2" spans="1:15" x14ac:dyDescent="0.2">
      <c r="A2" s="348" t="s">
        <v>268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91"/>
    </row>
    <row r="3" spans="1:15" x14ac:dyDescent="0.2">
      <c r="A3" s="348" t="s">
        <v>303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91"/>
    </row>
    <row r="4" spans="1:15" x14ac:dyDescent="0.2">
      <c r="A4" s="348" t="s">
        <v>270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91"/>
    </row>
    <row r="5" spans="1:15" ht="12.75" thickBot="1" x14ac:dyDescent="0.25">
      <c r="M5" s="92" t="s">
        <v>304</v>
      </c>
      <c r="N5" s="91"/>
    </row>
    <row r="6" spans="1:15" x14ac:dyDescent="0.2">
      <c r="A6" s="312" t="s">
        <v>2</v>
      </c>
      <c r="B6" s="315" t="s">
        <v>3</v>
      </c>
      <c r="C6" s="316" t="s">
        <v>4</v>
      </c>
      <c r="D6" s="316" t="s">
        <v>5</v>
      </c>
      <c r="E6" s="349" t="s">
        <v>6</v>
      </c>
      <c r="F6" s="349"/>
      <c r="G6" s="349"/>
      <c r="H6" s="315" t="s">
        <v>7</v>
      </c>
      <c r="I6" s="315"/>
      <c r="J6" s="315"/>
      <c r="K6" s="315"/>
      <c r="L6" s="315"/>
      <c r="M6" s="315"/>
      <c r="N6" s="320"/>
    </row>
    <row r="7" spans="1:15" ht="12" customHeight="1" x14ac:dyDescent="0.2">
      <c r="A7" s="313"/>
      <c r="B7" s="307"/>
      <c r="C7" s="317"/>
      <c r="D7" s="317"/>
      <c r="E7" s="350" t="s">
        <v>8</v>
      </c>
      <c r="F7" s="350" t="s">
        <v>9</v>
      </c>
      <c r="G7" s="352" t="s">
        <v>301</v>
      </c>
      <c r="H7" s="97" t="s">
        <v>8</v>
      </c>
      <c r="I7" s="97" t="s">
        <v>9</v>
      </c>
      <c r="J7" s="307" t="s">
        <v>10</v>
      </c>
      <c r="K7" s="307"/>
      <c r="L7" s="307"/>
      <c r="M7" s="307"/>
      <c r="N7" s="309"/>
    </row>
    <row r="8" spans="1:15" ht="43.5" customHeight="1" thickBot="1" x14ac:dyDescent="0.25">
      <c r="A8" s="314"/>
      <c r="B8" s="308"/>
      <c r="C8" s="318"/>
      <c r="D8" s="318"/>
      <c r="E8" s="351"/>
      <c r="F8" s="351"/>
      <c r="G8" s="353"/>
      <c r="H8" s="98"/>
      <c r="I8" s="98"/>
      <c r="J8" s="18" t="s">
        <v>11</v>
      </c>
      <c r="K8" s="18" t="s">
        <v>12</v>
      </c>
      <c r="L8" s="18" t="s">
        <v>13</v>
      </c>
      <c r="M8" s="18" t="s">
        <v>245</v>
      </c>
      <c r="N8" s="99" t="s">
        <v>272</v>
      </c>
    </row>
    <row r="9" spans="1:15" s="106" customFormat="1" x14ac:dyDescent="0.2">
      <c r="A9" s="283" t="s">
        <v>26</v>
      </c>
      <c r="B9" s="100"/>
      <c r="C9" s="101"/>
      <c r="D9" s="100"/>
      <c r="E9" s="102"/>
      <c r="F9" s="102"/>
      <c r="G9" s="102"/>
      <c r="H9" s="103"/>
      <c r="I9" s="103"/>
      <c r="J9" s="100"/>
      <c r="K9" s="100"/>
      <c r="L9" s="100"/>
      <c r="M9" s="100"/>
      <c r="N9" s="104"/>
      <c r="O9" s="105"/>
    </row>
    <row r="10" spans="1:15" s="4" customFormat="1" ht="24.75" thickBot="1" x14ac:dyDescent="0.25">
      <c r="A10" s="107">
        <v>1</v>
      </c>
      <c r="B10" s="276">
        <v>154990</v>
      </c>
      <c r="C10" s="109" t="s">
        <v>305</v>
      </c>
      <c r="D10" s="108" t="s">
        <v>1</v>
      </c>
      <c r="E10" s="110">
        <v>5000000</v>
      </c>
      <c r="F10" s="110">
        <v>0</v>
      </c>
      <c r="G10" s="110">
        <v>0</v>
      </c>
      <c r="H10" s="111">
        <v>560</v>
      </c>
      <c r="I10" s="111">
        <v>58.51</v>
      </c>
      <c r="J10" s="108">
        <v>0</v>
      </c>
      <c r="K10" s="108">
        <v>0</v>
      </c>
      <c r="L10" s="108">
        <v>0</v>
      </c>
      <c r="M10" s="108">
        <v>0</v>
      </c>
      <c r="N10" s="112">
        <v>0</v>
      </c>
      <c r="O10" s="10"/>
    </row>
    <row r="11" spans="1:15" s="13" customFormat="1" ht="12.75" thickBot="1" x14ac:dyDescent="0.25">
      <c r="A11" s="113"/>
      <c r="B11" s="9"/>
      <c r="C11" s="114"/>
      <c r="D11" s="9"/>
      <c r="E11" s="115">
        <f>SUM(E10)</f>
        <v>5000000</v>
      </c>
      <c r="F11" s="115">
        <f>SUM(F10)</f>
        <v>0</v>
      </c>
      <c r="G11" s="115">
        <f>SUM(G10)</f>
        <v>0</v>
      </c>
      <c r="H11" s="116">
        <v>560</v>
      </c>
      <c r="I11" s="116">
        <v>58.51</v>
      </c>
      <c r="J11" s="9">
        <v>0</v>
      </c>
      <c r="K11" s="9">
        <v>0</v>
      </c>
      <c r="L11" s="9">
        <v>0</v>
      </c>
      <c r="M11" s="9">
        <v>0</v>
      </c>
      <c r="N11" s="12">
        <v>0</v>
      </c>
      <c r="O11" s="117"/>
    </row>
    <row r="12" spans="1:15" s="13" customFormat="1" x14ac:dyDescent="0.2">
      <c r="A12" s="283" t="s">
        <v>71</v>
      </c>
      <c r="B12" s="118"/>
      <c r="C12" s="119"/>
      <c r="D12" s="118"/>
      <c r="E12" s="120"/>
      <c r="F12" s="120"/>
      <c r="G12" s="120"/>
      <c r="H12" s="121"/>
      <c r="I12" s="121"/>
      <c r="J12" s="118"/>
      <c r="K12" s="118"/>
      <c r="L12" s="118"/>
      <c r="M12" s="118"/>
      <c r="N12" s="122"/>
      <c r="O12" s="117"/>
    </row>
    <row r="13" spans="1:15" s="4" customFormat="1" ht="36" x14ac:dyDescent="0.2">
      <c r="A13" s="1">
        <v>2</v>
      </c>
      <c r="B13" s="279">
        <v>96810</v>
      </c>
      <c r="C13" s="3" t="s">
        <v>306</v>
      </c>
      <c r="D13" s="2" t="s">
        <v>1</v>
      </c>
      <c r="E13" s="123">
        <v>2000000</v>
      </c>
      <c r="F13" s="123">
        <v>0</v>
      </c>
      <c r="G13" s="123">
        <v>0</v>
      </c>
      <c r="H13" s="124">
        <v>121</v>
      </c>
      <c r="I13" s="124">
        <v>12.1</v>
      </c>
      <c r="J13" s="2">
        <v>0</v>
      </c>
      <c r="K13" s="2">
        <v>0</v>
      </c>
      <c r="L13" s="2">
        <v>0</v>
      </c>
      <c r="M13" s="2">
        <v>0</v>
      </c>
      <c r="N13" s="11">
        <v>0</v>
      </c>
      <c r="O13" s="10"/>
    </row>
    <row r="14" spans="1:15" s="4" customFormat="1" ht="36" x14ac:dyDescent="0.2">
      <c r="A14" s="1">
        <v>3</v>
      </c>
      <c r="B14" s="279">
        <v>99889</v>
      </c>
      <c r="C14" s="3" t="s">
        <v>307</v>
      </c>
      <c r="D14" s="2" t="s">
        <v>1</v>
      </c>
      <c r="E14" s="123">
        <v>3000000</v>
      </c>
      <c r="F14" s="123">
        <v>16237789</v>
      </c>
      <c r="G14" s="123">
        <v>2186318</v>
      </c>
      <c r="H14" s="124">
        <v>21</v>
      </c>
      <c r="I14" s="124">
        <v>0.26</v>
      </c>
      <c r="J14" s="2">
        <v>0</v>
      </c>
      <c r="K14" s="2">
        <v>0</v>
      </c>
      <c r="L14" s="2">
        <v>0</v>
      </c>
      <c r="M14" s="2">
        <v>0</v>
      </c>
      <c r="N14" s="11">
        <v>0.23</v>
      </c>
      <c r="O14" s="10"/>
    </row>
    <row r="15" spans="1:15" s="4" customFormat="1" ht="36" x14ac:dyDescent="0.2">
      <c r="A15" s="1">
        <v>4</v>
      </c>
      <c r="B15" s="279">
        <v>129427</v>
      </c>
      <c r="C15" s="3" t="s">
        <v>308</v>
      </c>
      <c r="D15" s="2" t="s">
        <v>1</v>
      </c>
      <c r="E15" s="123">
        <v>3000000</v>
      </c>
      <c r="F15" s="123">
        <v>0</v>
      </c>
      <c r="G15" s="123">
        <v>0</v>
      </c>
      <c r="H15" s="124">
        <v>11</v>
      </c>
      <c r="I15" s="124">
        <v>1.1000000000000001</v>
      </c>
      <c r="J15" s="2">
        <v>0</v>
      </c>
      <c r="K15" s="2">
        <v>0</v>
      </c>
      <c r="L15" s="2">
        <v>0</v>
      </c>
      <c r="M15" s="2">
        <v>0</v>
      </c>
      <c r="N15" s="11">
        <v>0</v>
      </c>
      <c r="O15" s="10"/>
    </row>
    <row r="16" spans="1:15" s="4" customFormat="1" ht="60" customHeight="1" x14ac:dyDescent="0.2">
      <c r="A16" s="6">
        <v>5</v>
      </c>
      <c r="B16" s="277">
        <v>134501</v>
      </c>
      <c r="C16" s="8" t="s">
        <v>309</v>
      </c>
      <c r="D16" s="7" t="s">
        <v>1</v>
      </c>
      <c r="E16" s="125">
        <v>10000000</v>
      </c>
      <c r="F16" s="125">
        <v>0</v>
      </c>
      <c r="G16" s="125">
        <v>0</v>
      </c>
      <c r="H16" s="111">
        <v>69</v>
      </c>
      <c r="I16" s="111">
        <v>10.1</v>
      </c>
      <c r="J16" s="7">
        <v>0</v>
      </c>
      <c r="K16" s="7">
        <v>0</v>
      </c>
      <c r="L16" s="7">
        <v>0</v>
      </c>
      <c r="M16" s="7">
        <v>0</v>
      </c>
      <c r="N16" s="16">
        <v>0</v>
      </c>
      <c r="O16" s="10"/>
    </row>
    <row r="17" spans="1:15" s="4" customFormat="1" ht="60" customHeight="1" thickBot="1" x14ac:dyDescent="0.25">
      <c r="A17" s="107">
        <v>6</v>
      </c>
      <c r="B17" s="276">
        <v>118776</v>
      </c>
      <c r="C17" s="109" t="s">
        <v>382</v>
      </c>
      <c r="D17" s="108" t="s">
        <v>1</v>
      </c>
      <c r="E17" s="110">
        <v>0</v>
      </c>
      <c r="F17" s="110">
        <v>3280306</v>
      </c>
      <c r="G17" s="110">
        <v>0</v>
      </c>
      <c r="H17" s="278"/>
      <c r="I17" s="278"/>
      <c r="J17" s="108"/>
      <c r="K17" s="108"/>
      <c r="L17" s="108"/>
      <c r="M17" s="108"/>
      <c r="N17" s="112"/>
      <c r="O17" s="10"/>
    </row>
    <row r="18" spans="1:15" s="13" customFormat="1" ht="12.75" thickBot="1" x14ac:dyDescent="0.25">
      <c r="A18" s="113"/>
      <c r="B18" s="9"/>
      <c r="C18" s="114"/>
      <c r="D18" s="9"/>
      <c r="E18" s="115">
        <f>SUM(E13:E17)</f>
        <v>18000000</v>
      </c>
      <c r="F18" s="115">
        <f>SUM(F13:F17)</f>
        <v>19518095</v>
      </c>
      <c r="G18" s="115">
        <f>SUM(G13:G17)</f>
        <v>2186318</v>
      </c>
      <c r="H18" s="116">
        <f>SUM(H13:H16)</f>
        <v>222</v>
      </c>
      <c r="I18" s="116">
        <f>SUM(I13:I16)</f>
        <v>23.56</v>
      </c>
      <c r="J18" s="9">
        <v>0</v>
      </c>
      <c r="K18" s="9">
        <v>0</v>
      </c>
      <c r="L18" s="9">
        <v>0</v>
      </c>
      <c r="M18" s="9">
        <v>0</v>
      </c>
      <c r="N18" s="12">
        <f>+N16+N15+N14+N13</f>
        <v>0.23</v>
      </c>
      <c r="O18" s="117"/>
    </row>
    <row r="19" spans="1:15" s="13" customFormat="1" x14ac:dyDescent="0.2">
      <c r="A19" s="283" t="s">
        <v>18</v>
      </c>
      <c r="B19" s="118"/>
      <c r="C19" s="119"/>
      <c r="D19" s="118"/>
      <c r="E19" s="120"/>
      <c r="F19" s="120"/>
      <c r="G19" s="120"/>
      <c r="H19" s="121"/>
      <c r="I19" s="121"/>
      <c r="J19" s="118"/>
      <c r="K19" s="118"/>
      <c r="L19" s="118"/>
      <c r="M19" s="118"/>
      <c r="N19" s="122"/>
      <c r="O19" s="117"/>
    </row>
    <row r="20" spans="1:15" s="4" customFormat="1" ht="36.75" thickBot="1" x14ac:dyDescent="0.25">
      <c r="A20" s="6">
        <v>7</v>
      </c>
      <c r="B20" s="277">
        <v>156726</v>
      </c>
      <c r="C20" s="8" t="s">
        <v>310</v>
      </c>
      <c r="D20" s="7" t="s">
        <v>1</v>
      </c>
      <c r="E20" s="125">
        <v>11000000</v>
      </c>
      <c r="F20" s="125">
        <v>14481905</v>
      </c>
      <c r="G20" s="125">
        <v>10670771</v>
      </c>
      <c r="H20" s="111">
        <v>5</v>
      </c>
      <c r="I20" s="111">
        <v>0.39</v>
      </c>
      <c r="J20" s="7">
        <v>0</v>
      </c>
      <c r="K20" s="7">
        <v>0</v>
      </c>
      <c r="L20" s="7">
        <v>0</v>
      </c>
      <c r="M20" s="7">
        <v>0</v>
      </c>
      <c r="N20" s="16">
        <v>0.38</v>
      </c>
      <c r="O20" s="10"/>
    </row>
    <row r="21" spans="1:15" s="13" customFormat="1" ht="12.75" thickBot="1" x14ac:dyDescent="0.25">
      <c r="A21" s="113"/>
      <c r="B21" s="9"/>
      <c r="C21" s="114"/>
      <c r="D21" s="9"/>
      <c r="E21" s="115">
        <f>SUM(E20)</f>
        <v>11000000</v>
      </c>
      <c r="F21" s="115">
        <f>SUM(F20)</f>
        <v>14481905</v>
      </c>
      <c r="G21" s="115">
        <f>SUM(G20)</f>
        <v>10670771</v>
      </c>
      <c r="H21" s="116">
        <v>5</v>
      </c>
      <c r="I21" s="116">
        <v>0.39</v>
      </c>
      <c r="J21" s="9">
        <v>0</v>
      </c>
      <c r="K21" s="9">
        <v>0</v>
      </c>
      <c r="L21" s="9">
        <v>0</v>
      </c>
      <c r="M21" s="9">
        <v>0</v>
      </c>
      <c r="N21" s="12">
        <f>+N20</f>
        <v>0.38</v>
      </c>
      <c r="O21" s="117"/>
    </row>
    <row r="22" spans="1:15" s="13" customFormat="1" x14ac:dyDescent="0.2">
      <c r="A22" s="283" t="s">
        <v>91</v>
      </c>
      <c r="B22" s="118"/>
      <c r="C22" s="119"/>
      <c r="D22" s="118"/>
      <c r="E22" s="120"/>
      <c r="F22" s="120"/>
      <c r="G22" s="120"/>
      <c r="H22" s="121"/>
      <c r="I22" s="121"/>
      <c r="J22" s="118"/>
      <c r="K22" s="118"/>
      <c r="L22" s="118"/>
      <c r="M22" s="118"/>
      <c r="N22" s="122"/>
      <c r="O22" s="117"/>
    </row>
    <row r="23" spans="1:15" s="4" customFormat="1" ht="36" x14ac:dyDescent="0.2">
      <c r="A23" s="1">
        <v>8</v>
      </c>
      <c r="B23" s="280">
        <v>96880</v>
      </c>
      <c r="C23" s="126" t="s">
        <v>311</v>
      </c>
      <c r="D23" s="2" t="s">
        <v>1</v>
      </c>
      <c r="E23" s="127">
        <v>301000</v>
      </c>
      <c r="F23" s="128">
        <v>0</v>
      </c>
      <c r="G23" s="123">
        <v>0</v>
      </c>
      <c r="H23" s="124">
        <v>26</v>
      </c>
      <c r="I23" s="124">
        <v>0.24</v>
      </c>
      <c r="J23" s="2">
        <v>0</v>
      </c>
      <c r="K23" s="2">
        <v>0</v>
      </c>
      <c r="L23" s="2">
        <v>0</v>
      </c>
      <c r="M23" s="2">
        <v>0</v>
      </c>
      <c r="N23" s="129">
        <v>0</v>
      </c>
      <c r="O23" s="10"/>
    </row>
    <row r="24" spans="1:15" s="4" customFormat="1" ht="48" x14ac:dyDescent="0.2">
      <c r="A24" s="1">
        <v>9</v>
      </c>
      <c r="B24" s="280">
        <v>109643</v>
      </c>
      <c r="C24" s="126" t="s">
        <v>312</v>
      </c>
      <c r="D24" s="2" t="s">
        <v>1</v>
      </c>
      <c r="E24" s="127">
        <v>100000</v>
      </c>
      <c r="F24" s="128">
        <v>0</v>
      </c>
      <c r="G24" s="123">
        <v>0</v>
      </c>
      <c r="H24" s="124">
        <v>4</v>
      </c>
      <c r="I24" s="124">
        <v>0.4</v>
      </c>
      <c r="J24" s="2">
        <v>0</v>
      </c>
      <c r="K24" s="2">
        <v>0</v>
      </c>
      <c r="L24" s="2">
        <v>0</v>
      </c>
      <c r="M24" s="2">
        <v>0</v>
      </c>
      <c r="N24" s="129">
        <v>0</v>
      </c>
      <c r="O24" s="10"/>
    </row>
    <row r="25" spans="1:15" s="4" customFormat="1" ht="60" x14ac:dyDescent="0.2">
      <c r="A25" s="1">
        <v>10</v>
      </c>
      <c r="B25" s="280">
        <v>109644</v>
      </c>
      <c r="C25" s="126" t="s">
        <v>313</v>
      </c>
      <c r="D25" s="2" t="s">
        <v>1</v>
      </c>
      <c r="E25" s="127">
        <v>5200000</v>
      </c>
      <c r="F25" s="128">
        <v>0</v>
      </c>
      <c r="G25" s="123">
        <v>0</v>
      </c>
      <c r="H25" s="124">
        <v>21</v>
      </c>
      <c r="I25" s="124">
        <v>2.1</v>
      </c>
      <c r="J25" s="2">
        <v>0</v>
      </c>
      <c r="K25" s="2">
        <v>0</v>
      </c>
      <c r="L25" s="2">
        <v>0</v>
      </c>
      <c r="M25" s="2">
        <v>0</v>
      </c>
      <c r="N25" s="129">
        <v>0</v>
      </c>
      <c r="O25" s="10"/>
    </row>
    <row r="26" spans="1:15" s="4" customFormat="1" ht="48" x14ac:dyDescent="0.2">
      <c r="A26" s="1">
        <v>11</v>
      </c>
      <c r="B26" s="280">
        <v>109646</v>
      </c>
      <c r="C26" s="126" t="s">
        <v>314</v>
      </c>
      <c r="D26" s="2" t="s">
        <v>1</v>
      </c>
      <c r="E26" s="127">
        <v>100000</v>
      </c>
      <c r="F26" s="128">
        <v>0</v>
      </c>
      <c r="G26" s="123">
        <v>0</v>
      </c>
      <c r="H26" s="124">
        <v>8</v>
      </c>
      <c r="I26" s="124">
        <v>0.8</v>
      </c>
      <c r="J26" s="2">
        <v>0</v>
      </c>
      <c r="K26" s="2">
        <v>0</v>
      </c>
      <c r="L26" s="2">
        <v>0</v>
      </c>
      <c r="M26" s="2">
        <v>0</v>
      </c>
      <c r="N26" s="129">
        <v>0</v>
      </c>
      <c r="O26" s="10"/>
    </row>
    <row r="27" spans="1:15" s="4" customFormat="1" ht="48" x14ac:dyDescent="0.2">
      <c r="A27" s="1">
        <v>12</v>
      </c>
      <c r="B27" s="280">
        <v>109650</v>
      </c>
      <c r="C27" s="126" t="s">
        <v>315</v>
      </c>
      <c r="D27" s="2" t="s">
        <v>1</v>
      </c>
      <c r="E27" s="127">
        <v>122700</v>
      </c>
      <c r="F27" s="128">
        <v>0</v>
      </c>
      <c r="G27" s="123">
        <v>0</v>
      </c>
      <c r="H27" s="124">
        <v>5</v>
      </c>
      <c r="I27" s="124">
        <v>0.5</v>
      </c>
      <c r="J27" s="2">
        <v>0</v>
      </c>
      <c r="K27" s="2">
        <v>0</v>
      </c>
      <c r="L27" s="2">
        <v>0</v>
      </c>
      <c r="M27" s="2">
        <v>0</v>
      </c>
      <c r="N27" s="129">
        <v>0</v>
      </c>
      <c r="O27" s="10"/>
    </row>
    <row r="28" spans="1:15" s="4" customFormat="1" ht="48" x14ac:dyDescent="0.2">
      <c r="A28" s="1">
        <v>13</v>
      </c>
      <c r="B28" s="280">
        <v>119174</v>
      </c>
      <c r="C28" s="126" t="s">
        <v>383</v>
      </c>
      <c r="D28" s="2" t="s">
        <v>1</v>
      </c>
      <c r="E28" s="127">
        <v>0</v>
      </c>
      <c r="F28" s="128">
        <v>486226</v>
      </c>
      <c r="G28" s="123">
        <v>0</v>
      </c>
      <c r="H28" s="124"/>
      <c r="I28" s="124"/>
      <c r="J28" s="2"/>
      <c r="K28" s="2"/>
      <c r="L28" s="2"/>
      <c r="M28" s="2"/>
      <c r="N28" s="129"/>
      <c r="O28" s="10"/>
    </row>
    <row r="29" spans="1:15" s="4" customFormat="1" ht="36" x14ac:dyDescent="0.2">
      <c r="A29" s="1">
        <v>14</v>
      </c>
      <c r="B29" s="280">
        <v>119226</v>
      </c>
      <c r="C29" s="126" t="s">
        <v>316</v>
      </c>
      <c r="D29" s="2" t="s">
        <v>1</v>
      </c>
      <c r="E29" s="127">
        <v>3000000</v>
      </c>
      <c r="F29" s="128">
        <v>0</v>
      </c>
      <c r="G29" s="123">
        <v>0</v>
      </c>
      <c r="H29" s="124">
        <v>20</v>
      </c>
      <c r="I29" s="124">
        <v>2</v>
      </c>
      <c r="J29" s="2">
        <v>0</v>
      </c>
      <c r="K29" s="2">
        <v>0</v>
      </c>
      <c r="L29" s="2">
        <v>0</v>
      </c>
      <c r="M29" s="2">
        <v>0</v>
      </c>
      <c r="N29" s="129">
        <v>0</v>
      </c>
      <c r="O29" s="10"/>
    </row>
    <row r="30" spans="1:15" s="4" customFormat="1" ht="48" x14ac:dyDescent="0.2">
      <c r="A30" s="1">
        <v>15</v>
      </c>
      <c r="B30" s="280">
        <v>119457</v>
      </c>
      <c r="C30" s="126" t="s">
        <v>317</v>
      </c>
      <c r="D30" s="2" t="s">
        <v>1</v>
      </c>
      <c r="E30" s="127">
        <v>3000000</v>
      </c>
      <c r="F30" s="130">
        <v>33649798</v>
      </c>
      <c r="G30" s="123">
        <v>11796836.35</v>
      </c>
      <c r="H30" s="124">
        <v>27</v>
      </c>
      <c r="I30" s="124">
        <v>0.94</v>
      </c>
      <c r="J30" s="2">
        <v>0</v>
      </c>
      <c r="K30" s="2">
        <v>0</v>
      </c>
      <c r="L30" s="2">
        <v>0</v>
      </c>
      <c r="M30" s="2">
        <v>0</v>
      </c>
      <c r="N30" s="131">
        <v>4.71</v>
      </c>
      <c r="O30" s="10"/>
    </row>
    <row r="31" spans="1:15" s="4" customFormat="1" ht="36" x14ac:dyDescent="0.2">
      <c r="A31" s="1">
        <v>16</v>
      </c>
      <c r="B31" s="280">
        <v>122412</v>
      </c>
      <c r="C31" s="126" t="s">
        <v>318</v>
      </c>
      <c r="D31" s="2" t="s">
        <v>1</v>
      </c>
      <c r="E31" s="127">
        <v>15000000</v>
      </c>
      <c r="F31" s="128">
        <v>0</v>
      </c>
      <c r="G31" s="123">
        <v>0</v>
      </c>
      <c r="H31" s="124">
        <v>27</v>
      </c>
      <c r="I31" s="124">
        <v>3.23</v>
      </c>
      <c r="J31" s="2">
        <v>0</v>
      </c>
      <c r="K31" s="2">
        <v>0</v>
      </c>
      <c r="L31" s="2">
        <v>0</v>
      </c>
      <c r="M31" s="2">
        <v>0</v>
      </c>
      <c r="N31" s="129">
        <v>0</v>
      </c>
      <c r="O31" s="10"/>
    </row>
    <row r="32" spans="1:15" s="4" customFormat="1" ht="36" x14ac:dyDescent="0.2">
      <c r="A32" s="1">
        <v>17</v>
      </c>
      <c r="B32" s="280">
        <v>122477</v>
      </c>
      <c r="C32" s="126" t="s">
        <v>319</v>
      </c>
      <c r="D32" s="2" t="s">
        <v>1</v>
      </c>
      <c r="E32" s="127">
        <v>2000000</v>
      </c>
      <c r="F32" s="128">
        <v>0</v>
      </c>
      <c r="G32" s="123">
        <v>0</v>
      </c>
      <c r="H32" s="124">
        <v>21</v>
      </c>
      <c r="I32" s="124">
        <v>5.09</v>
      </c>
      <c r="J32" s="2">
        <v>0</v>
      </c>
      <c r="K32" s="2">
        <v>0</v>
      </c>
      <c r="L32" s="2">
        <v>0</v>
      </c>
      <c r="M32" s="2">
        <v>0</v>
      </c>
      <c r="N32" s="129">
        <v>0</v>
      </c>
      <c r="O32" s="10"/>
    </row>
    <row r="33" spans="1:15" s="4" customFormat="1" ht="36" x14ac:dyDescent="0.2">
      <c r="A33" s="1">
        <v>18</v>
      </c>
      <c r="B33" s="280">
        <v>122576</v>
      </c>
      <c r="C33" s="126" t="s">
        <v>320</v>
      </c>
      <c r="D33" s="2" t="s">
        <v>1</v>
      </c>
      <c r="E33" s="127">
        <v>52000000</v>
      </c>
      <c r="F33" s="128">
        <v>21039634</v>
      </c>
      <c r="G33" s="123">
        <v>9437466</v>
      </c>
      <c r="H33" s="124">
        <v>14</v>
      </c>
      <c r="I33" s="124">
        <v>4.97</v>
      </c>
      <c r="J33" s="2">
        <v>0</v>
      </c>
      <c r="K33" s="2">
        <v>0</v>
      </c>
      <c r="L33" s="2">
        <v>0</v>
      </c>
      <c r="M33" s="2">
        <v>0</v>
      </c>
      <c r="N33" s="131">
        <v>1.53</v>
      </c>
      <c r="O33" s="10"/>
    </row>
    <row r="34" spans="1:15" s="4" customFormat="1" ht="48" x14ac:dyDescent="0.2">
      <c r="A34" s="1">
        <v>19</v>
      </c>
      <c r="B34" s="280">
        <v>122699</v>
      </c>
      <c r="C34" s="126" t="s">
        <v>321</v>
      </c>
      <c r="D34" s="2" t="s">
        <v>1</v>
      </c>
      <c r="E34" s="127">
        <v>3000000</v>
      </c>
      <c r="F34" s="128">
        <v>3000000</v>
      </c>
      <c r="G34" s="123">
        <v>0</v>
      </c>
      <c r="H34" s="124">
        <v>5</v>
      </c>
      <c r="I34" s="124">
        <v>0.5</v>
      </c>
      <c r="J34" s="2">
        <v>0</v>
      </c>
      <c r="K34" s="2">
        <v>0</v>
      </c>
      <c r="L34" s="2">
        <v>0</v>
      </c>
      <c r="M34" s="2">
        <v>0</v>
      </c>
      <c r="N34" s="129">
        <v>0</v>
      </c>
      <c r="O34" s="10"/>
    </row>
    <row r="35" spans="1:15" s="4" customFormat="1" ht="36" x14ac:dyDescent="0.2">
      <c r="A35" s="1">
        <v>20</v>
      </c>
      <c r="B35" s="280">
        <v>122866</v>
      </c>
      <c r="C35" s="126" t="s">
        <v>322</v>
      </c>
      <c r="D35" s="2" t="s">
        <v>1</v>
      </c>
      <c r="E35" s="127">
        <v>1500000</v>
      </c>
      <c r="F35" s="128">
        <v>5308494</v>
      </c>
      <c r="G35" s="123">
        <v>0</v>
      </c>
      <c r="H35" s="124">
        <v>8</v>
      </c>
      <c r="I35" s="124">
        <v>0.2</v>
      </c>
      <c r="J35" s="2">
        <v>0</v>
      </c>
      <c r="K35" s="2">
        <v>0</v>
      </c>
      <c r="L35" s="2">
        <v>0</v>
      </c>
      <c r="M35" s="2">
        <v>0</v>
      </c>
      <c r="N35" s="129">
        <v>0</v>
      </c>
      <c r="O35" s="10"/>
    </row>
    <row r="36" spans="1:15" s="4" customFormat="1" ht="48" x14ac:dyDescent="0.2">
      <c r="A36" s="1">
        <v>21</v>
      </c>
      <c r="B36" s="280">
        <v>129914</v>
      </c>
      <c r="C36" s="126" t="s">
        <v>323</v>
      </c>
      <c r="D36" s="2" t="s">
        <v>1</v>
      </c>
      <c r="E36" s="127">
        <v>1500000</v>
      </c>
      <c r="F36" s="128">
        <v>0</v>
      </c>
      <c r="G36" s="123">
        <v>0</v>
      </c>
      <c r="H36" s="124">
        <v>16</v>
      </c>
      <c r="I36" s="124">
        <v>0.3</v>
      </c>
      <c r="J36" s="2">
        <v>0</v>
      </c>
      <c r="K36" s="2">
        <v>0</v>
      </c>
      <c r="L36" s="2">
        <v>0</v>
      </c>
      <c r="M36" s="2">
        <v>0</v>
      </c>
      <c r="N36" s="129">
        <v>0</v>
      </c>
      <c r="O36" s="10"/>
    </row>
    <row r="37" spans="1:15" s="4" customFormat="1" ht="36" x14ac:dyDescent="0.2">
      <c r="A37" s="1">
        <v>22</v>
      </c>
      <c r="B37" s="280">
        <v>130902</v>
      </c>
      <c r="C37" s="126" t="s">
        <v>324</v>
      </c>
      <c r="D37" s="2" t="s">
        <v>1</v>
      </c>
      <c r="E37" s="127">
        <v>22500002</v>
      </c>
      <c r="F37" s="132">
        <v>22500002</v>
      </c>
      <c r="G37" s="123">
        <v>0</v>
      </c>
      <c r="H37" s="124">
        <v>10</v>
      </c>
      <c r="I37" s="124">
        <v>1.41</v>
      </c>
      <c r="J37" s="2">
        <v>0</v>
      </c>
      <c r="K37" s="2">
        <v>0</v>
      </c>
      <c r="L37" s="2">
        <v>0</v>
      </c>
      <c r="M37" s="2">
        <v>0</v>
      </c>
      <c r="N37" s="129">
        <v>0</v>
      </c>
      <c r="O37" s="10"/>
    </row>
    <row r="38" spans="1:15" s="4" customFormat="1" ht="60" x14ac:dyDescent="0.2">
      <c r="A38" s="1">
        <v>23</v>
      </c>
      <c r="B38" s="280">
        <v>133500</v>
      </c>
      <c r="C38" s="126" t="s">
        <v>325</v>
      </c>
      <c r="D38" s="2" t="s">
        <v>1</v>
      </c>
      <c r="E38" s="127">
        <v>16743462</v>
      </c>
      <c r="F38" s="128">
        <v>0</v>
      </c>
      <c r="G38" s="123">
        <v>0</v>
      </c>
      <c r="H38" s="124">
        <v>37</v>
      </c>
      <c r="I38" s="124">
        <v>3.29</v>
      </c>
      <c r="J38" s="2">
        <v>0</v>
      </c>
      <c r="K38" s="2">
        <v>0</v>
      </c>
      <c r="L38" s="2">
        <v>0</v>
      </c>
      <c r="M38" s="2">
        <v>0</v>
      </c>
      <c r="N38" s="129">
        <v>0</v>
      </c>
      <c r="O38" s="10"/>
    </row>
    <row r="39" spans="1:15" s="4" customFormat="1" ht="24" x14ac:dyDescent="0.2">
      <c r="A39" s="1">
        <v>24</v>
      </c>
      <c r="B39" s="280">
        <v>137342</v>
      </c>
      <c r="C39" s="126" t="s">
        <v>326</v>
      </c>
      <c r="D39" s="2" t="s">
        <v>1</v>
      </c>
      <c r="E39" s="127">
        <v>4000000</v>
      </c>
      <c r="F39" s="128">
        <v>19536574</v>
      </c>
      <c r="G39" s="123">
        <v>9272622.8800000008</v>
      </c>
      <c r="H39" s="124">
        <v>16</v>
      </c>
      <c r="I39" s="124">
        <v>1.92</v>
      </c>
      <c r="J39" s="2">
        <v>0</v>
      </c>
      <c r="K39" s="2">
        <v>0</v>
      </c>
      <c r="L39" s="2">
        <v>0</v>
      </c>
      <c r="M39" s="2">
        <v>0</v>
      </c>
      <c r="N39" s="131">
        <v>1.49</v>
      </c>
      <c r="O39" s="10"/>
    </row>
    <row r="40" spans="1:15" s="4" customFormat="1" ht="24" x14ac:dyDescent="0.2">
      <c r="A40" s="1">
        <v>25</v>
      </c>
      <c r="B40" s="280">
        <v>153128</v>
      </c>
      <c r="C40" s="126" t="s">
        <v>327</v>
      </c>
      <c r="D40" s="2" t="s">
        <v>1</v>
      </c>
      <c r="E40" s="127">
        <v>1000000</v>
      </c>
      <c r="F40" s="128">
        <v>0</v>
      </c>
      <c r="G40" s="123">
        <v>0</v>
      </c>
      <c r="H40" s="124">
        <v>2.2000000000000002</v>
      </c>
      <c r="I40" s="124">
        <v>0.18</v>
      </c>
      <c r="J40" s="2">
        <v>0</v>
      </c>
      <c r="K40" s="2">
        <v>0</v>
      </c>
      <c r="L40" s="2">
        <v>0</v>
      </c>
      <c r="M40" s="2">
        <v>0</v>
      </c>
      <c r="N40" s="129">
        <v>0</v>
      </c>
      <c r="O40" s="10"/>
    </row>
    <row r="41" spans="1:15" s="4" customFormat="1" ht="36" x14ac:dyDescent="0.2">
      <c r="A41" s="1">
        <v>26</v>
      </c>
      <c r="B41" s="280">
        <v>153130</v>
      </c>
      <c r="C41" s="126" t="s">
        <v>328</v>
      </c>
      <c r="D41" s="2" t="s">
        <v>1</v>
      </c>
      <c r="E41" s="127">
        <v>1000000</v>
      </c>
      <c r="F41" s="128">
        <v>20195566</v>
      </c>
      <c r="G41" s="123">
        <v>9111241.0800000001</v>
      </c>
      <c r="H41" s="124">
        <v>4.34</v>
      </c>
      <c r="I41" s="124">
        <v>0.38</v>
      </c>
      <c r="J41" s="2">
        <v>0</v>
      </c>
      <c r="K41" s="2">
        <v>0</v>
      </c>
      <c r="L41" s="2">
        <v>0</v>
      </c>
      <c r="M41" s="2">
        <v>0</v>
      </c>
      <c r="N41" s="131">
        <v>0.06</v>
      </c>
      <c r="O41" s="10"/>
    </row>
    <row r="42" spans="1:15" s="4" customFormat="1" ht="36" x14ac:dyDescent="0.2">
      <c r="A42" s="1">
        <v>27</v>
      </c>
      <c r="B42" s="280">
        <v>153131</v>
      </c>
      <c r="C42" s="126" t="s">
        <v>329</v>
      </c>
      <c r="D42" s="2" t="s">
        <v>1</v>
      </c>
      <c r="E42" s="127">
        <v>4000000</v>
      </c>
      <c r="F42" s="128">
        <v>1755225</v>
      </c>
      <c r="G42" s="123">
        <v>0</v>
      </c>
      <c r="H42" s="124">
        <v>4</v>
      </c>
      <c r="I42" s="124">
        <v>0.4</v>
      </c>
      <c r="J42" s="2">
        <v>0</v>
      </c>
      <c r="K42" s="2">
        <v>0</v>
      </c>
      <c r="L42" s="2">
        <v>0</v>
      </c>
      <c r="M42" s="2">
        <v>0</v>
      </c>
      <c r="N42" s="131">
        <v>0.2</v>
      </c>
      <c r="O42" s="10"/>
    </row>
    <row r="43" spans="1:15" s="4" customFormat="1" ht="48" x14ac:dyDescent="0.2">
      <c r="A43" s="1">
        <v>28</v>
      </c>
      <c r="B43" s="280">
        <v>153132</v>
      </c>
      <c r="C43" s="126" t="s">
        <v>330</v>
      </c>
      <c r="D43" s="2" t="s">
        <v>1</v>
      </c>
      <c r="E43" s="127">
        <v>1500000</v>
      </c>
      <c r="F43" s="128">
        <v>93110</v>
      </c>
      <c r="G43" s="123">
        <v>93109</v>
      </c>
      <c r="H43" s="124">
        <v>2.0499999999999998</v>
      </c>
      <c r="I43" s="124">
        <v>0.32</v>
      </c>
      <c r="J43" s="2">
        <v>0</v>
      </c>
      <c r="K43" s="2">
        <v>0</v>
      </c>
      <c r="L43" s="2">
        <v>0</v>
      </c>
      <c r="M43" s="2">
        <v>0</v>
      </c>
      <c r="N43" s="131">
        <v>0.02</v>
      </c>
      <c r="O43" s="10"/>
    </row>
    <row r="44" spans="1:15" s="4" customFormat="1" ht="36" x14ac:dyDescent="0.2">
      <c r="A44" s="1">
        <v>29</v>
      </c>
      <c r="B44" s="280">
        <v>153133</v>
      </c>
      <c r="C44" s="126" t="s">
        <v>331</v>
      </c>
      <c r="D44" s="2" t="s">
        <v>1</v>
      </c>
      <c r="E44" s="127">
        <v>5000000</v>
      </c>
      <c r="F44" s="128">
        <v>12153290</v>
      </c>
      <c r="G44" s="123">
        <v>7000000</v>
      </c>
      <c r="H44" s="124">
        <v>11</v>
      </c>
      <c r="I44" s="124">
        <v>1.05</v>
      </c>
      <c r="J44" s="2">
        <v>0</v>
      </c>
      <c r="K44" s="2">
        <v>0</v>
      </c>
      <c r="L44" s="2">
        <v>0</v>
      </c>
      <c r="M44" s="2">
        <v>0</v>
      </c>
      <c r="N44" s="129">
        <v>0</v>
      </c>
      <c r="O44" s="10"/>
    </row>
    <row r="45" spans="1:15" s="4" customFormat="1" ht="36" x14ac:dyDescent="0.2">
      <c r="A45" s="1">
        <v>30</v>
      </c>
      <c r="B45" s="280">
        <v>153134</v>
      </c>
      <c r="C45" s="126" t="s">
        <v>332</v>
      </c>
      <c r="D45" s="2" t="s">
        <v>1</v>
      </c>
      <c r="E45" s="127">
        <v>4000000</v>
      </c>
      <c r="F45" s="128">
        <v>0</v>
      </c>
      <c r="G45" s="123">
        <v>0</v>
      </c>
      <c r="H45" s="124">
        <v>28</v>
      </c>
      <c r="I45" s="124">
        <v>1.74</v>
      </c>
      <c r="J45" s="2">
        <v>0</v>
      </c>
      <c r="K45" s="2">
        <v>0</v>
      </c>
      <c r="L45" s="2">
        <v>0</v>
      </c>
      <c r="M45" s="2">
        <v>0</v>
      </c>
      <c r="N45" s="129">
        <v>0</v>
      </c>
      <c r="O45" s="10"/>
    </row>
    <row r="46" spans="1:15" s="4" customFormat="1" ht="24" x14ac:dyDescent="0.2">
      <c r="A46" s="1">
        <v>31</v>
      </c>
      <c r="B46" s="280">
        <v>154956</v>
      </c>
      <c r="C46" s="126" t="s">
        <v>333</v>
      </c>
      <c r="D46" s="2" t="s">
        <v>1</v>
      </c>
      <c r="E46" s="127">
        <v>15000000</v>
      </c>
      <c r="F46" s="128">
        <v>8758947</v>
      </c>
      <c r="G46" s="123">
        <v>4142480.03</v>
      </c>
      <c r="H46" s="124">
        <v>11</v>
      </c>
      <c r="I46" s="124">
        <v>1.17</v>
      </c>
      <c r="J46" s="2">
        <v>0</v>
      </c>
      <c r="K46" s="2">
        <v>0</v>
      </c>
      <c r="L46" s="2">
        <v>0</v>
      </c>
      <c r="M46" s="2">
        <v>0</v>
      </c>
      <c r="N46" s="131">
        <v>0.24</v>
      </c>
      <c r="O46" s="10"/>
    </row>
    <row r="47" spans="1:15" s="4" customFormat="1" ht="36" x14ac:dyDescent="0.2">
      <c r="A47" s="1">
        <v>32</v>
      </c>
      <c r="B47" s="280">
        <v>154958</v>
      </c>
      <c r="C47" s="126" t="s">
        <v>334</v>
      </c>
      <c r="D47" s="2" t="s">
        <v>1</v>
      </c>
      <c r="E47" s="127">
        <v>20000000</v>
      </c>
      <c r="F47" s="133">
        <v>24078722</v>
      </c>
      <c r="G47" s="123">
        <v>0</v>
      </c>
      <c r="H47" s="124">
        <v>24</v>
      </c>
      <c r="I47" s="124">
        <v>4.5199999999999996</v>
      </c>
      <c r="J47" s="2">
        <v>0</v>
      </c>
      <c r="K47" s="2">
        <v>0</v>
      </c>
      <c r="L47" s="2">
        <v>0</v>
      </c>
      <c r="M47" s="2">
        <v>0</v>
      </c>
      <c r="N47" s="129">
        <v>0</v>
      </c>
      <c r="O47" s="10"/>
    </row>
    <row r="48" spans="1:15" s="4" customFormat="1" ht="36" x14ac:dyDescent="0.2">
      <c r="A48" s="1">
        <v>33</v>
      </c>
      <c r="B48" s="280">
        <v>154969</v>
      </c>
      <c r="C48" s="126" t="s">
        <v>335</v>
      </c>
      <c r="D48" s="2" t="s">
        <v>1</v>
      </c>
      <c r="E48" s="127">
        <v>2000000</v>
      </c>
      <c r="F48" s="128">
        <v>0</v>
      </c>
      <c r="G48" s="123">
        <v>0</v>
      </c>
      <c r="H48" s="124">
        <v>11</v>
      </c>
      <c r="I48" s="124">
        <v>0.18</v>
      </c>
      <c r="J48" s="2">
        <v>0</v>
      </c>
      <c r="K48" s="2">
        <v>0</v>
      </c>
      <c r="L48" s="2">
        <v>0</v>
      </c>
      <c r="M48" s="2">
        <v>0</v>
      </c>
      <c r="N48" s="129">
        <v>0</v>
      </c>
      <c r="O48" s="10"/>
    </row>
    <row r="49" spans="1:15" s="4" customFormat="1" ht="48" x14ac:dyDescent="0.2">
      <c r="A49" s="1">
        <v>34</v>
      </c>
      <c r="B49" s="280">
        <v>154983</v>
      </c>
      <c r="C49" s="126" t="s">
        <v>336</v>
      </c>
      <c r="D49" s="2" t="s">
        <v>1</v>
      </c>
      <c r="E49" s="127">
        <v>8000000</v>
      </c>
      <c r="F49" s="128">
        <v>0</v>
      </c>
      <c r="G49" s="123">
        <v>0</v>
      </c>
      <c r="H49" s="124">
        <v>10</v>
      </c>
      <c r="I49" s="124">
        <v>1.04</v>
      </c>
      <c r="J49" s="2">
        <v>0</v>
      </c>
      <c r="K49" s="2">
        <v>0</v>
      </c>
      <c r="L49" s="2">
        <v>0</v>
      </c>
      <c r="M49" s="2">
        <v>0</v>
      </c>
      <c r="N49" s="129">
        <v>0</v>
      </c>
      <c r="O49" s="10"/>
    </row>
    <row r="50" spans="1:15" s="4" customFormat="1" ht="48" x14ac:dyDescent="0.2">
      <c r="A50" s="1">
        <v>35</v>
      </c>
      <c r="B50" s="280">
        <v>155005</v>
      </c>
      <c r="C50" s="126" t="s">
        <v>337</v>
      </c>
      <c r="D50" s="2" t="s">
        <v>1</v>
      </c>
      <c r="E50" s="127">
        <v>30000000</v>
      </c>
      <c r="F50" s="128">
        <v>5824835</v>
      </c>
      <c r="G50" s="123">
        <v>3690806.66</v>
      </c>
      <c r="H50" s="124">
        <v>9</v>
      </c>
      <c r="I50" s="124">
        <v>1.69</v>
      </c>
      <c r="J50" s="2">
        <v>0</v>
      </c>
      <c r="K50" s="2">
        <v>0</v>
      </c>
      <c r="L50" s="2">
        <v>0</v>
      </c>
      <c r="M50" s="2">
        <v>0</v>
      </c>
      <c r="N50" s="131">
        <v>0.53</v>
      </c>
      <c r="O50" s="10"/>
    </row>
    <row r="51" spans="1:15" s="4" customFormat="1" ht="36" x14ac:dyDescent="0.2">
      <c r="A51" s="1">
        <v>36</v>
      </c>
      <c r="B51" s="280">
        <v>155248</v>
      </c>
      <c r="C51" s="126" t="s">
        <v>338</v>
      </c>
      <c r="D51" s="2" t="s">
        <v>1</v>
      </c>
      <c r="E51" s="127">
        <v>1000000</v>
      </c>
      <c r="F51" s="128">
        <v>10778271</v>
      </c>
      <c r="G51" s="123">
        <v>6024947.2599999998</v>
      </c>
      <c r="H51" s="124">
        <v>2.71</v>
      </c>
      <c r="I51" s="124">
        <v>0.22</v>
      </c>
      <c r="J51" s="2">
        <v>0</v>
      </c>
      <c r="K51" s="2">
        <v>0</v>
      </c>
      <c r="L51" s="2">
        <v>0</v>
      </c>
      <c r="M51" s="2">
        <v>0</v>
      </c>
      <c r="N51" s="131">
        <v>0.04</v>
      </c>
      <c r="O51" s="10"/>
    </row>
    <row r="52" spans="1:15" s="4" customFormat="1" ht="36" x14ac:dyDescent="0.2">
      <c r="A52" s="1">
        <v>37</v>
      </c>
      <c r="B52" s="280">
        <v>155771</v>
      </c>
      <c r="C52" s="126" t="s">
        <v>339</v>
      </c>
      <c r="D52" s="2" t="s">
        <v>1</v>
      </c>
      <c r="E52" s="127">
        <v>10000000</v>
      </c>
      <c r="F52" s="128">
        <v>3136015</v>
      </c>
      <c r="G52" s="123">
        <v>3136014.32</v>
      </c>
      <c r="H52" s="124">
        <v>29.2</v>
      </c>
      <c r="I52" s="124">
        <v>1.93</v>
      </c>
      <c r="J52" s="2">
        <v>0</v>
      </c>
      <c r="K52" s="2">
        <v>0</v>
      </c>
      <c r="L52" s="2">
        <v>0</v>
      </c>
      <c r="M52" s="2">
        <v>0</v>
      </c>
      <c r="N52" s="131">
        <v>0.57999999999999996</v>
      </c>
      <c r="O52" s="10"/>
    </row>
    <row r="53" spans="1:15" s="4" customFormat="1" ht="48" x14ac:dyDescent="0.2">
      <c r="A53" s="1">
        <v>38</v>
      </c>
      <c r="B53" s="281">
        <v>155808</v>
      </c>
      <c r="C53" s="126" t="s">
        <v>340</v>
      </c>
      <c r="D53" s="2" t="s">
        <v>1</v>
      </c>
      <c r="E53" s="134">
        <v>2000001</v>
      </c>
      <c r="F53" s="128">
        <v>5474283</v>
      </c>
      <c r="G53" s="123">
        <v>0</v>
      </c>
      <c r="H53" s="124">
        <v>4</v>
      </c>
      <c r="I53" s="124">
        <v>0.4</v>
      </c>
      <c r="J53" s="2">
        <v>0</v>
      </c>
      <c r="K53" s="2">
        <v>0</v>
      </c>
      <c r="L53" s="2">
        <v>0</v>
      </c>
      <c r="M53" s="2">
        <v>0</v>
      </c>
      <c r="N53" s="129">
        <v>0</v>
      </c>
      <c r="O53" s="10"/>
    </row>
    <row r="54" spans="1:15" s="4" customFormat="1" ht="48" x14ac:dyDescent="0.2">
      <c r="A54" s="1">
        <v>39</v>
      </c>
      <c r="B54" s="281">
        <v>156117</v>
      </c>
      <c r="C54" s="135" t="s">
        <v>341</v>
      </c>
      <c r="D54" s="2" t="s">
        <v>1</v>
      </c>
      <c r="E54" s="123">
        <v>11000000</v>
      </c>
      <c r="F54" s="136">
        <v>46967173</v>
      </c>
      <c r="G54" s="123">
        <v>20957839.5</v>
      </c>
      <c r="H54" s="124">
        <v>32</v>
      </c>
      <c r="I54" s="124">
        <v>3.19</v>
      </c>
      <c r="J54" s="2">
        <v>0</v>
      </c>
      <c r="K54" s="2">
        <v>0</v>
      </c>
      <c r="L54" s="2">
        <v>0</v>
      </c>
      <c r="M54" s="2">
        <v>0</v>
      </c>
      <c r="N54" s="137">
        <v>6.66</v>
      </c>
      <c r="O54" s="10"/>
    </row>
    <row r="55" spans="1:15" s="4" customFormat="1" ht="36.75" thickBot="1" x14ac:dyDescent="0.25">
      <c r="A55" s="6">
        <v>40</v>
      </c>
      <c r="B55" s="282">
        <v>209289</v>
      </c>
      <c r="C55" s="138" t="s">
        <v>342</v>
      </c>
      <c r="D55" s="7" t="s">
        <v>1</v>
      </c>
      <c r="E55" s="125">
        <v>0</v>
      </c>
      <c r="F55" s="139">
        <v>831000</v>
      </c>
      <c r="G55" s="125">
        <v>0</v>
      </c>
      <c r="H55" s="111">
        <v>10</v>
      </c>
      <c r="I55" s="111">
        <v>0.23</v>
      </c>
      <c r="J55" s="7">
        <v>0</v>
      </c>
      <c r="K55" s="7">
        <v>0</v>
      </c>
      <c r="L55" s="7">
        <v>0</v>
      </c>
      <c r="M55" s="7">
        <v>0</v>
      </c>
      <c r="N55" s="140">
        <v>0.1</v>
      </c>
      <c r="O55" s="10"/>
    </row>
    <row r="56" spans="1:15" s="4" customFormat="1" ht="12.75" thickBot="1" x14ac:dyDescent="0.25">
      <c r="A56" s="113"/>
      <c r="B56" s="9"/>
      <c r="C56" s="114"/>
      <c r="D56" s="9"/>
      <c r="E56" s="115">
        <f>SUM(E23:E55)</f>
        <v>245567165</v>
      </c>
      <c r="F56" s="115">
        <f>SUM(F23:F55)</f>
        <v>245567165</v>
      </c>
      <c r="G56" s="115">
        <f>SUM(G23:G55)</f>
        <v>84663363.079999998</v>
      </c>
      <c r="H56" s="141">
        <f>SUM(H23:H55)</f>
        <v>459.49999999999994</v>
      </c>
      <c r="I56" s="141">
        <f>SUM(I23:I55)</f>
        <v>46.52999999999998</v>
      </c>
      <c r="J56" s="9">
        <v>0</v>
      </c>
      <c r="K56" s="9">
        <v>0</v>
      </c>
      <c r="L56" s="9">
        <v>0</v>
      </c>
      <c r="M56" s="9">
        <v>0</v>
      </c>
      <c r="N56" s="142">
        <f>+N55+N54+N53+N52+N51+N50+N49+N48+N47+N46+N45+N44+N43+N42+N41+N40+N39+N38+N37+N36+N35+N34+N33+N32+N31+N30+N29+N26+N27+N25+N24+N23</f>
        <v>16.16</v>
      </c>
      <c r="O56" s="10"/>
    </row>
    <row r="57" spans="1:15" s="4" customFormat="1" x14ac:dyDescent="0.2">
      <c r="A57" s="283" t="s">
        <v>343</v>
      </c>
      <c r="B57" s="100"/>
      <c r="C57" s="101"/>
      <c r="D57" s="100"/>
      <c r="E57" s="102"/>
      <c r="F57" s="143"/>
      <c r="G57" s="102"/>
      <c r="H57" s="103"/>
      <c r="I57" s="103"/>
      <c r="J57" s="100"/>
      <c r="K57" s="100"/>
      <c r="L57" s="100"/>
      <c r="M57" s="100"/>
      <c r="N57" s="104"/>
      <c r="O57" s="10"/>
    </row>
    <row r="58" spans="1:15" s="4" customFormat="1" ht="24" x14ac:dyDescent="0.2">
      <c r="A58" s="1">
        <v>41</v>
      </c>
      <c r="B58" s="279">
        <v>153114</v>
      </c>
      <c r="C58" s="135" t="s">
        <v>344</v>
      </c>
      <c r="D58" s="144" t="s">
        <v>21</v>
      </c>
      <c r="E58" s="145">
        <v>1000000</v>
      </c>
      <c r="F58" s="146">
        <v>1000000</v>
      </c>
      <c r="G58" s="123">
        <v>0</v>
      </c>
      <c r="H58" s="124">
        <v>530</v>
      </c>
      <c r="I58" s="124">
        <v>53</v>
      </c>
      <c r="J58" s="2">
        <v>0</v>
      </c>
      <c r="K58" s="2">
        <v>0</v>
      </c>
      <c r="L58" s="2">
        <v>0</v>
      </c>
      <c r="M58" s="2">
        <v>0</v>
      </c>
      <c r="N58" s="11">
        <v>0</v>
      </c>
      <c r="O58" s="10"/>
    </row>
    <row r="59" spans="1:15" s="4" customFormat="1" ht="36" x14ac:dyDescent="0.2">
      <c r="A59" s="1">
        <v>42</v>
      </c>
      <c r="B59" s="279">
        <v>153118</v>
      </c>
      <c r="C59" s="135" t="s">
        <v>345</v>
      </c>
      <c r="D59" s="144" t="s">
        <v>21</v>
      </c>
      <c r="E59" s="145">
        <v>1000000</v>
      </c>
      <c r="F59" s="146">
        <v>1000000</v>
      </c>
      <c r="G59" s="123">
        <v>0</v>
      </c>
      <c r="H59" s="124">
        <v>502</v>
      </c>
      <c r="I59" s="124">
        <v>50.2</v>
      </c>
      <c r="J59" s="2">
        <v>0</v>
      </c>
      <c r="K59" s="2">
        <v>0</v>
      </c>
      <c r="L59" s="2">
        <v>0</v>
      </c>
      <c r="M59" s="2">
        <v>0</v>
      </c>
      <c r="N59" s="11">
        <v>0</v>
      </c>
      <c r="O59" s="10"/>
    </row>
    <row r="60" spans="1:15" s="4" customFormat="1" ht="36" x14ac:dyDescent="0.2">
      <c r="A60" s="1">
        <v>43</v>
      </c>
      <c r="B60" s="279">
        <v>153120</v>
      </c>
      <c r="C60" s="135" t="s">
        <v>346</v>
      </c>
      <c r="D60" s="144" t="s">
        <v>21</v>
      </c>
      <c r="E60" s="145">
        <v>900000</v>
      </c>
      <c r="F60" s="146">
        <v>900000</v>
      </c>
      <c r="G60" s="123">
        <v>0</v>
      </c>
      <c r="H60" s="124">
        <v>560</v>
      </c>
      <c r="I60" s="124">
        <v>56</v>
      </c>
      <c r="J60" s="2">
        <v>0</v>
      </c>
      <c r="K60" s="2">
        <v>0</v>
      </c>
      <c r="L60" s="2">
        <v>0</v>
      </c>
      <c r="M60" s="2">
        <v>0</v>
      </c>
      <c r="N60" s="11">
        <v>0</v>
      </c>
      <c r="O60" s="10"/>
    </row>
    <row r="61" spans="1:15" s="4" customFormat="1" ht="36" x14ac:dyDescent="0.2">
      <c r="A61" s="1">
        <v>44</v>
      </c>
      <c r="B61" s="279">
        <v>153122</v>
      </c>
      <c r="C61" s="135" t="s">
        <v>347</v>
      </c>
      <c r="D61" s="144" t="s">
        <v>21</v>
      </c>
      <c r="E61" s="145">
        <v>1000000</v>
      </c>
      <c r="F61" s="146">
        <v>1000000</v>
      </c>
      <c r="G61" s="123">
        <v>0</v>
      </c>
      <c r="H61" s="124">
        <v>1246.07</v>
      </c>
      <c r="I61" s="124">
        <v>124</v>
      </c>
      <c r="J61" s="2">
        <v>0</v>
      </c>
      <c r="K61" s="2">
        <v>0</v>
      </c>
      <c r="L61" s="2">
        <v>0</v>
      </c>
      <c r="M61" s="2">
        <v>0</v>
      </c>
      <c r="N61" s="11">
        <v>0</v>
      </c>
      <c r="O61" s="10"/>
    </row>
    <row r="62" spans="1:15" s="4" customFormat="1" ht="36" x14ac:dyDescent="0.2">
      <c r="A62" s="1">
        <v>45</v>
      </c>
      <c r="B62" s="279">
        <v>153125</v>
      </c>
      <c r="C62" s="135" t="s">
        <v>348</v>
      </c>
      <c r="D62" s="144" t="s">
        <v>21</v>
      </c>
      <c r="E62" s="145">
        <v>1000000</v>
      </c>
      <c r="F62" s="146">
        <v>1000000</v>
      </c>
      <c r="G62" s="123">
        <v>0</v>
      </c>
      <c r="H62" s="124">
        <v>333.34</v>
      </c>
      <c r="I62" s="124">
        <v>33.33</v>
      </c>
      <c r="J62" s="2">
        <v>0</v>
      </c>
      <c r="K62" s="2">
        <v>0</v>
      </c>
      <c r="L62" s="2">
        <v>0</v>
      </c>
      <c r="M62" s="2">
        <v>0</v>
      </c>
      <c r="N62" s="11">
        <v>0</v>
      </c>
      <c r="O62" s="10"/>
    </row>
    <row r="63" spans="1:15" s="4" customFormat="1" ht="36" x14ac:dyDescent="0.2">
      <c r="A63" s="1">
        <v>46</v>
      </c>
      <c r="B63" s="279">
        <v>153126</v>
      </c>
      <c r="C63" s="135" t="s">
        <v>349</v>
      </c>
      <c r="D63" s="144" t="s">
        <v>21</v>
      </c>
      <c r="E63" s="145">
        <v>1000000</v>
      </c>
      <c r="F63" s="146">
        <v>1000000</v>
      </c>
      <c r="G63" s="123">
        <v>0</v>
      </c>
      <c r="H63" s="124">
        <v>797</v>
      </c>
      <c r="I63" s="124">
        <v>80</v>
      </c>
      <c r="J63" s="2">
        <v>0</v>
      </c>
      <c r="K63" s="2">
        <v>0</v>
      </c>
      <c r="L63" s="2">
        <v>0</v>
      </c>
      <c r="M63" s="2">
        <v>0</v>
      </c>
      <c r="N63" s="11">
        <v>0</v>
      </c>
      <c r="O63" s="10"/>
    </row>
    <row r="64" spans="1:15" s="4" customFormat="1" ht="36" x14ac:dyDescent="0.2">
      <c r="A64" s="1">
        <v>47</v>
      </c>
      <c r="B64" s="279">
        <v>155004</v>
      </c>
      <c r="C64" s="135" t="s">
        <v>350</v>
      </c>
      <c r="D64" s="144" t="s">
        <v>21</v>
      </c>
      <c r="E64" s="145">
        <v>2000000</v>
      </c>
      <c r="F64" s="146">
        <v>6248601</v>
      </c>
      <c r="G64" s="123">
        <v>0</v>
      </c>
      <c r="H64" s="124">
        <v>25700</v>
      </c>
      <c r="I64" s="124">
        <v>2570</v>
      </c>
      <c r="J64" s="2">
        <v>0</v>
      </c>
      <c r="K64" s="2">
        <v>0</v>
      </c>
      <c r="L64" s="2">
        <v>0</v>
      </c>
      <c r="M64" s="2">
        <v>0</v>
      </c>
      <c r="N64" s="147">
        <v>7001.96</v>
      </c>
      <c r="O64" s="10"/>
    </row>
    <row r="65" spans="1:16" s="4" customFormat="1" ht="36" x14ac:dyDescent="0.2">
      <c r="A65" s="1">
        <v>48</v>
      </c>
      <c r="B65" s="279">
        <v>155007</v>
      </c>
      <c r="C65" s="135" t="s">
        <v>351</v>
      </c>
      <c r="D65" s="144" t="s">
        <v>21</v>
      </c>
      <c r="E65" s="145">
        <v>9000000</v>
      </c>
      <c r="F65" s="146">
        <v>4751399</v>
      </c>
      <c r="G65" s="123">
        <v>0</v>
      </c>
      <c r="H65" s="124">
        <v>4200</v>
      </c>
      <c r="I65" s="124">
        <v>307.02</v>
      </c>
      <c r="J65" s="2">
        <v>0</v>
      </c>
      <c r="K65" s="2">
        <v>0</v>
      </c>
      <c r="L65" s="2">
        <v>0</v>
      </c>
      <c r="M65" s="2">
        <v>0</v>
      </c>
      <c r="N65" s="11">
        <v>0</v>
      </c>
      <c r="O65" s="10"/>
    </row>
    <row r="66" spans="1:16" s="4" customFormat="1" ht="36" x14ac:dyDescent="0.2">
      <c r="A66" s="1">
        <v>49</v>
      </c>
      <c r="B66" s="279">
        <v>155643</v>
      </c>
      <c r="C66" s="135" t="s">
        <v>352</v>
      </c>
      <c r="D66" s="144" t="s">
        <v>21</v>
      </c>
      <c r="E66" s="145">
        <v>2000000</v>
      </c>
      <c r="F66" s="146">
        <v>2000000</v>
      </c>
      <c r="G66" s="123">
        <v>0</v>
      </c>
      <c r="H66" s="124">
        <v>3900</v>
      </c>
      <c r="I66" s="124">
        <v>390</v>
      </c>
      <c r="J66" s="2">
        <v>0</v>
      </c>
      <c r="K66" s="2">
        <v>0</v>
      </c>
      <c r="L66" s="2">
        <v>0</v>
      </c>
      <c r="M66" s="2">
        <v>0</v>
      </c>
      <c r="N66" s="11">
        <v>0</v>
      </c>
      <c r="O66" s="10"/>
    </row>
    <row r="67" spans="1:16" s="4" customFormat="1" ht="24.75" thickBot="1" x14ac:dyDescent="0.25">
      <c r="A67" s="6">
        <v>50</v>
      </c>
      <c r="B67" s="277">
        <v>155753</v>
      </c>
      <c r="C67" s="138" t="s">
        <v>353</v>
      </c>
      <c r="D67" s="148" t="s">
        <v>21</v>
      </c>
      <c r="E67" s="149">
        <v>1000000</v>
      </c>
      <c r="F67" s="150">
        <v>1000000</v>
      </c>
      <c r="G67" s="125">
        <v>0</v>
      </c>
      <c r="H67" s="111">
        <v>1010</v>
      </c>
      <c r="I67" s="111">
        <v>110</v>
      </c>
      <c r="J67" s="7">
        <v>0</v>
      </c>
      <c r="K67" s="7">
        <v>0</v>
      </c>
      <c r="L67" s="7">
        <v>0</v>
      </c>
      <c r="M67" s="7">
        <v>0</v>
      </c>
      <c r="N67" s="16">
        <v>0</v>
      </c>
      <c r="O67" s="10"/>
    </row>
    <row r="68" spans="1:16" s="4" customFormat="1" ht="12.75" thickBot="1" x14ac:dyDescent="0.25">
      <c r="A68" s="113"/>
      <c r="B68" s="9"/>
      <c r="C68" s="114"/>
      <c r="D68" s="9"/>
      <c r="E68" s="115">
        <f>SUM(E58:E67)</f>
        <v>19900000</v>
      </c>
      <c r="F68" s="151">
        <f>SUM(F58:F67)</f>
        <v>19900000</v>
      </c>
      <c r="G68" s="115">
        <f>SUM(G58:G67)</f>
        <v>0</v>
      </c>
      <c r="H68" s="116">
        <f>SUM(H58:H67)</f>
        <v>38778.410000000003</v>
      </c>
      <c r="I68" s="116">
        <f>SUM(I58:I67)</f>
        <v>3773.5499999999997</v>
      </c>
      <c r="J68" s="9">
        <v>0</v>
      </c>
      <c r="K68" s="9">
        <v>0</v>
      </c>
      <c r="L68" s="9">
        <v>0</v>
      </c>
      <c r="M68" s="9">
        <v>0</v>
      </c>
      <c r="N68" s="152">
        <f>+N67+N66+N65+N64+N63+N62+N61+N60+N59+N58</f>
        <v>7001.96</v>
      </c>
      <c r="O68" s="10"/>
    </row>
    <row r="69" spans="1:16" s="4" customFormat="1" x14ac:dyDescent="0.2">
      <c r="A69" s="283" t="s">
        <v>259</v>
      </c>
      <c r="B69" s="100"/>
      <c r="C69" s="101"/>
      <c r="D69" s="100"/>
      <c r="E69" s="102"/>
      <c r="F69" s="143"/>
      <c r="G69" s="102"/>
      <c r="H69" s="103"/>
      <c r="I69" s="103"/>
      <c r="J69" s="100"/>
      <c r="K69" s="100"/>
      <c r="L69" s="100"/>
      <c r="M69" s="100"/>
      <c r="N69" s="104"/>
      <c r="O69" s="10"/>
    </row>
    <row r="70" spans="1:16" s="4" customFormat="1" ht="36" x14ac:dyDescent="0.2">
      <c r="A70" s="1">
        <v>51</v>
      </c>
      <c r="B70" s="279">
        <v>129342</v>
      </c>
      <c r="C70" s="135" t="s">
        <v>354</v>
      </c>
      <c r="D70" s="144" t="s">
        <v>124</v>
      </c>
      <c r="E70" s="145">
        <v>4000097</v>
      </c>
      <c r="F70" s="146">
        <v>4000097</v>
      </c>
      <c r="G70" s="123">
        <v>0</v>
      </c>
      <c r="H70" s="124">
        <v>36000</v>
      </c>
      <c r="I70" s="124">
        <v>3600</v>
      </c>
      <c r="J70" s="2">
        <v>0</v>
      </c>
      <c r="K70" s="2">
        <v>0</v>
      </c>
      <c r="L70" s="2">
        <v>0</v>
      </c>
      <c r="M70" s="2">
        <v>0</v>
      </c>
      <c r="N70" s="11">
        <v>0</v>
      </c>
      <c r="O70" s="10"/>
    </row>
    <row r="71" spans="1:16" s="4" customFormat="1" ht="36" x14ac:dyDescent="0.2">
      <c r="A71" s="1">
        <v>52</v>
      </c>
      <c r="B71" s="279">
        <v>135690</v>
      </c>
      <c r="C71" s="135" t="s">
        <v>355</v>
      </c>
      <c r="D71" s="144" t="s">
        <v>124</v>
      </c>
      <c r="E71" s="145">
        <v>393159</v>
      </c>
      <c r="F71" s="146">
        <v>393159</v>
      </c>
      <c r="G71" s="123">
        <v>0</v>
      </c>
      <c r="H71" s="124">
        <v>4285.71</v>
      </c>
      <c r="I71" s="124">
        <v>525</v>
      </c>
      <c r="J71" s="2">
        <v>0</v>
      </c>
      <c r="K71" s="2">
        <v>0</v>
      </c>
      <c r="L71" s="2">
        <v>0</v>
      </c>
      <c r="M71" s="2">
        <v>0</v>
      </c>
      <c r="N71" s="11">
        <v>0</v>
      </c>
      <c r="O71" s="10"/>
    </row>
    <row r="72" spans="1:16" s="4" customFormat="1" ht="24" x14ac:dyDescent="0.2">
      <c r="A72" s="1">
        <v>53</v>
      </c>
      <c r="B72" s="279">
        <v>135764</v>
      </c>
      <c r="C72" s="135" t="s">
        <v>356</v>
      </c>
      <c r="D72" s="144" t="s">
        <v>124</v>
      </c>
      <c r="E72" s="145">
        <v>1000000</v>
      </c>
      <c r="F72" s="146">
        <v>1000000</v>
      </c>
      <c r="G72" s="123"/>
      <c r="H72" s="124">
        <v>7144</v>
      </c>
      <c r="I72" s="124">
        <v>714.4</v>
      </c>
      <c r="J72" s="2">
        <v>0</v>
      </c>
      <c r="K72" s="2">
        <v>0</v>
      </c>
      <c r="L72" s="2">
        <v>0</v>
      </c>
      <c r="M72" s="2">
        <v>0</v>
      </c>
      <c r="N72" s="11">
        <v>0</v>
      </c>
      <c r="O72" s="10"/>
    </row>
    <row r="73" spans="1:16" s="4" customFormat="1" ht="36" x14ac:dyDescent="0.2">
      <c r="A73" s="1">
        <v>54</v>
      </c>
      <c r="B73" s="279">
        <v>135770</v>
      </c>
      <c r="C73" s="135" t="s">
        <v>357</v>
      </c>
      <c r="D73" s="144" t="s">
        <v>124</v>
      </c>
      <c r="E73" s="145">
        <v>847080</v>
      </c>
      <c r="F73" s="146">
        <v>847080</v>
      </c>
      <c r="G73" s="123">
        <v>0</v>
      </c>
      <c r="H73" s="124">
        <v>4285</v>
      </c>
      <c r="I73" s="124">
        <v>428.5</v>
      </c>
      <c r="J73" s="2">
        <v>0</v>
      </c>
      <c r="K73" s="2">
        <v>0</v>
      </c>
      <c r="L73" s="2">
        <v>0</v>
      </c>
      <c r="M73" s="2">
        <v>0</v>
      </c>
      <c r="N73" s="11">
        <v>0</v>
      </c>
      <c r="O73" s="10"/>
    </row>
    <row r="74" spans="1:16" s="4" customFormat="1" ht="36" x14ac:dyDescent="0.2">
      <c r="A74" s="1">
        <v>55</v>
      </c>
      <c r="B74" s="279">
        <v>135854</v>
      </c>
      <c r="C74" s="135" t="s">
        <v>358</v>
      </c>
      <c r="D74" s="144" t="s">
        <v>124</v>
      </c>
      <c r="E74" s="145">
        <v>512398</v>
      </c>
      <c r="F74" s="146">
        <v>512398</v>
      </c>
      <c r="G74" s="123">
        <v>0</v>
      </c>
      <c r="H74" s="124">
        <v>5686.5</v>
      </c>
      <c r="I74" s="124">
        <v>568.70000000000005</v>
      </c>
      <c r="J74" s="2">
        <v>0</v>
      </c>
      <c r="K74" s="2">
        <v>0</v>
      </c>
      <c r="L74" s="2">
        <v>0</v>
      </c>
      <c r="M74" s="2">
        <v>0</v>
      </c>
      <c r="N74" s="11">
        <v>0</v>
      </c>
      <c r="O74" s="10"/>
      <c r="P74" s="284"/>
    </row>
    <row r="75" spans="1:16" s="4" customFormat="1" ht="24.75" thickBot="1" x14ac:dyDescent="0.25">
      <c r="A75" s="6">
        <v>56</v>
      </c>
      <c r="B75" s="277">
        <v>136403</v>
      </c>
      <c r="C75" s="138" t="s">
        <v>359</v>
      </c>
      <c r="D75" s="148" t="s">
        <v>124</v>
      </c>
      <c r="E75" s="149">
        <v>1000000</v>
      </c>
      <c r="F75" s="150">
        <v>1000000</v>
      </c>
      <c r="G75" s="125">
        <v>0</v>
      </c>
      <c r="H75" s="111">
        <v>7142.86</v>
      </c>
      <c r="I75" s="111">
        <v>714.3</v>
      </c>
      <c r="J75" s="7">
        <v>0</v>
      </c>
      <c r="K75" s="7">
        <v>0</v>
      </c>
      <c r="L75" s="7">
        <v>0</v>
      </c>
      <c r="M75" s="7">
        <v>0</v>
      </c>
      <c r="N75" s="16">
        <v>0</v>
      </c>
      <c r="O75" s="10"/>
    </row>
    <row r="76" spans="1:16" s="4" customFormat="1" ht="12.75" thickBot="1" x14ac:dyDescent="0.25">
      <c r="A76" s="113"/>
      <c r="B76" s="9"/>
      <c r="C76" s="114"/>
      <c r="D76" s="9"/>
      <c r="E76" s="115">
        <f>SUM(E70:E75)</f>
        <v>7752734</v>
      </c>
      <c r="F76" s="151">
        <f>SUM(F70:F75)</f>
        <v>7752734</v>
      </c>
      <c r="G76" s="115">
        <f>SUM(G70:G75)</f>
        <v>0</v>
      </c>
      <c r="H76" s="116">
        <f>SUM(H70:H75)</f>
        <v>64544.07</v>
      </c>
      <c r="I76" s="116">
        <f>SUM(I70:I75)</f>
        <v>6550.9</v>
      </c>
      <c r="J76" s="9">
        <v>0</v>
      </c>
      <c r="K76" s="9">
        <v>0</v>
      </c>
      <c r="L76" s="9">
        <v>0</v>
      </c>
      <c r="M76" s="9">
        <v>0</v>
      </c>
      <c r="N76" s="12">
        <f>+N75+N74+N73+N72+N71+N70</f>
        <v>0</v>
      </c>
      <c r="O76" s="10"/>
    </row>
    <row r="77" spans="1:16" s="4" customFormat="1" x14ac:dyDescent="0.2">
      <c r="A77" s="283" t="s">
        <v>360</v>
      </c>
      <c r="B77" s="118"/>
      <c r="C77" s="119"/>
      <c r="D77" s="118"/>
      <c r="E77" s="120"/>
      <c r="F77" s="153"/>
      <c r="G77" s="120"/>
      <c r="H77" s="121"/>
      <c r="I77" s="121"/>
      <c r="J77" s="118"/>
      <c r="K77" s="118"/>
      <c r="L77" s="118"/>
      <c r="M77" s="118"/>
      <c r="N77" s="122"/>
      <c r="O77" s="10"/>
    </row>
    <row r="78" spans="1:16" s="4" customFormat="1" ht="43.5" customHeight="1" thickBot="1" x14ac:dyDescent="0.25">
      <c r="A78" s="6">
        <v>57</v>
      </c>
      <c r="B78" s="277">
        <v>98375</v>
      </c>
      <c r="C78" s="154" t="s">
        <v>361</v>
      </c>
      <c r="D78" s="148" t="s">
        <v>124</v>
      </c>
      <c r="E78" s="149">
        <v>800000</v>
      </c>
      <c r="F78" s="150">
        <v>800000</v>
      </c>
      <c r="G78" s="125">
        <v>0</v>
      </c>
      <c r="H78" s="111">
        <v>96000</v>
      </c>
      <c r="I78" s="111">
        <v>1458.37</v>
      </c>
      <c r="J78" s="7">
        <v>0</v>
      </c>
      <c r="K78" s="7">
        <v>0</v>
      </c>
      <c r="L78" s="7">
        <v>0</v>
      </c>
      <c r="M78" s="7">
        <v>0</v>
      </c>
      <c r="N78" s="16">
        <v>0</v>
      </c>
      <c r="O78" s="10"/>
    </row>
    <row r="79" spans="1:16" s="4" customFormat="1" ht="12.75" thickBot="1" x14ac:dyDescent="0.25">
      <c r="A79" s="155"/>
      <c r="B79" s="15"/>
      <c r="C79" s="156"/>
      <c r="D79" s="157"/>
      <c r="E79" s="158">
        <f>SUM(E78)</f>
        <v>800000</v>
      </c>
      <c r="F79" s="158">
        <f>SUM(F78)</f>
        <v>800000</v>
      </c>
      <c r="G79" s="158">
        <f>SUM(G78)</f>
        <v>0</v>
      </c>
      <c r="H79" s="161">
        <f>+H78</f>
        <v>96000</v>
      </c>
      <c r="I79" s="161">
        <f>+I78</f>
        <v>1458.37</v>
      </c>
      <c r="J79" s="15">
        <v>0</v>
      </c>
      <c r="K79" s="15">
        <v>0</v>
      </c>
      <c r="L79" s="15">
        <v>0</v>
      </c>
      <c r="M79" s="15">
        <v>0</v>
      </c>
      <c r="N79" s="14">
        <f>+N78</f>
        <v>0</v>
      </c>
      <c r="O79" s="10"/>
    </row>
    <row r="80" spans="1:16" s="4" customFormat="1" ht="12.75" thickBot="1" x14ac:dyDescent="0.25">
      <c r="A80" s="283" t="s">
        <v>384</v>
      </c>
      <c r="B80" s="285"/>
      <c r="C80" s="286"/>
      <c r="D80" s="287"/>
      <c r="E80" s="158"/>
      <c r="F80" s="159"/>
      <c r="G80" s="160"/>
      <c r="H80" s="161"/>
      <c r="I80" s="161"/>
      <c r="J80" s="15"/>
      <c r="K80" s="15"/>
      <c r="L80" s="15"/>
      <c r="M80" s="15"/>
      <c r="N80" s="14"/>
      <c r="O80" s="10"/>
    </row>
    <row r="81" spans="1:15" s="4" customFormat="1" ht="24.75" thickBot="1" x14ac:dyDescent="0.25">
      <c r="A81" s="6">
        <v>58</v>
      </c>
      <c r="B81" s="277">
        <v>226898</v>
      </c>
      <c r="C81" s="154" t="s">
        <v>385</v>
      </c>
      <c r="D81" s="148" t="s">
        <v>124</v>
      </c>
      <c r="E81" s="149">
        <v>0</v>
      </c>
      <c r="F81" s="149">
        <v>33000000</v>
      </c>
      <c r="G81" s="149">
        <v>0</v>
      </c>
      <c r="H81" s="161"/>
      <c r="I81" s="161"/>
      <c r="J81" s="15"/>
      <c r="K81" s="15"/>
      <c r="L81" s="15"/>
      <c r="M81" s="15"/>
      <c r="N81" s="14"/>
      <c r="O81" s="10"/>
    </row>
    <row r="82" spans="1:15" s="4" customFormat="1" ht="12.75" thickBot="1" x14ac:dyDescent="0.25">
      <c r="A82" s="6"/>
      <c r="B82" s="15"/>
      <c r="C82" s="156"/>
      <c r="D82" s="157"/>
      <c r="E82" s="158">
        <f>SUM(E81)</f>
        <v>0</v>
      </c>
      <c r="F82" s="158">
        <f>SUM(F81)</f>
        <v>33000000</v>
      </c>
      <c r="G82" s="158">
        <f>SUM(G81)</f>
        <v>0</v>
      </c>
      <c r="H82" s="161"/>
      <c r="I82" s="161"/>
      <c r="J82" s="15"/>
      <c r="K82" s="15"/>
      <c r="L82" s="15"/>
      <c r="M82" s="15"/>
      <c r="N82" s="14"/>
      <c r="O82" s="10"/>
    </row>
    <row r="83" spans="1:15" ht="30" customHeight="1" thickBot="1" x14ac:dyDescent="0.25">
      <c r="A83" s="345" t="s">
        <v>264</v>
      </c>
      <c r="B83" s="346"/>
      <c r="C83" s="346"/>
      <c r="D83" s="347"/>
      <c r="E83" s="162">
        <f>+E79+E76+E68+E56+E21+E18+E11+E82</f>
        <v>308019899</v>
      </c>
      <c r="F83" s="162">
        <f>+F79+F76+F68+F56+F21+F18+F11+F82</f>
        <v>341019899</v>
      </c>
      <c r="G83" s="162">
        <f>+G79+G76+G68+G56+G21+G18+G11+G82</f>
        <v>97520452.079999998</v>
      </c>
      <c r="H83" s="162"/>
      <c r="I83" s="162"/>
      <c r="J83" s="163"/>
      <c r="K83" s="163"/>
      <c r="L83" s="163"/>
      <c r="M83" s="163"/>
      <c r="N83" s="164"/>
    </row>
    <row r="84" spans="1:15" x14ac:dyDescent="0.2">
      <c r="F84" s="165"/>
    </row>
    <row r="85" spans="1:15" x14ac:dyDescent="0.2">
      <c r="F85" s="165"/>
    </row>
    <row r="86" spans="1:15" x14ac:dyDescent="0.2">
      <c r="F86" s="165"/>
      <c r="N86" s="91"/>
    </row>
    <row r="87" spans="1:15" x14ac:dyDescent="0.2">
      <c r="F87" s="165"/>
    </row>
    <row r="88" spans="1:15" x14ac:dyDescent="0.2">
      <c r="F88" s="165"/>
    </row>
    <row r="89" spans="1:15" x14ac:dyDescent="0.2">
      <c r="F89" s="165"/>
    </row>
    <row r="90" spans="1:15" x14ac:dyDescent="0.2">
      <c r="F90" s="165"/>
    </row>
    <row r="91" spans="1:15" x14ac:dyDescent="0.2">
      <c r="F91" s="165"/>
    </row>
    <row r="92" spans="1:15" x14ac:dyDescent="0.2">
      <c r="F92" s="165"/>
    </row>
    <row r="93" spans="1:15" x14ac:dyDescent="0.2">
      <c r="F93" s="165"/>
    </row>
    <row r="94" spans="1:15" x14ac:dyDescent="0.2">
      <c r="F94" s="165"/>
    </row>
    <row r="95" spans="1:15" x14ac:dyDescent="0.2">
      <c r="F95" s="165"/>
    </row>
    <row r="96" spans="1:15" x14ac:dyDescent="0.2">
      <c r="F96" s="165"/>
    </row>
    <row r="97" spans="6:6" x14ac:dyDescent="0.2">
      <c r="F97" s="165"/>
    </row>
    <row r="98" spans="6:6" x14ac:dyDescent="0.2">
      <c r="F98" s="165"/>
    </row>
    <row r="99" spans="6:6" x14ac:dyDescent="0.2">
      <c r="F99" s="165"/>
    </row>
    <row r="100" spans="6:6" x14ac:dyDescent="0.2">
      <c r="F100" s="165"/>
    </row>
    <row r="101" spans="6:6" x14ac:dyDescent="0.2">
      <c r="F101" s="165"/>
    </row>
    <row r="102" spans="6:6" x14ac:dyDescent="0.2">
      <c r="F102" s="165"/>
    </row>
    <row r="103" spans="6:6" x14ac:dyDescent="0.2">
      <c r="F103" s="165"/>
    </row>
    <row r="104" spans="6:6" x14ac:dyDescent="0.2">
      <c r="F104" s="165"/>
    </row>
    <row r="105" spans="6:6" x14ac:dyDescent="0.2">
      <c r="F105" s="165"/>
    </row>
    <row r="106" spans="6:6" x14ac:dyDescent="0.2">
      <c r="F106" s="165"/>
    </row>
    <row r="107" spans="6:6" x14ac:dyDescent="0.2">
      <c r="F107" s="165"/>
    </row>
    <row r="108" spans="6:6" x14ac:dyDescent="0.2">
      <c r="F108" s="165"/>
    </row>
    <row r="109" spans="6:6" x14ac:dyDescent="0.2">
      <c r="F109" s="165"/>
    </row>
    <row r="110" spans="6:6" x14ac:dyDescent="0.2">
      <c r="F110" s="165"/>
    </row>
    <row r="111" spans="6:6" x14ac:dyDescent="0.2">
      <c r="F111" s="165"/>
    </row>
    <row r="112" spans="6:6" x14ac:dyDescent="0.2">
      <c r="F112" s="165"/>
    </row>
    <row r="113" spans="6:6" x14ac:dyDescent="0.2">
      <c r="F113" s="165"/>
    </row>
    <row r="114" spans="6:6" x14ac:dyDescent="0.2">
      <c r="F114" s="165"/>
    </row>
    <row r="115" spans="6:6" x14ac:dyDescent="0.2">
      <c r="F115" s="165"/>
    </row>
    <row r="116" spans="6:6" x14ac:dyDescent="0.2">
      <c r="F116" s="165"/>
    </row>
    <row r="117" spans="6:6" x14ac:dyDescent="0.2">
      <c r="F117" s="165"/>
    </row>
    <row r="118" spans="6:6" x14ac:dyDescent="0.2">
      <c r="F118" s="165"/>
    </row>
    <row r="119" spans="6:6" x14ac:dyDescent="0.2">
      <c r="F119" s="165"/>
    </row>
    <row r="120" spans="6:6" x14ac:dyDescent="0.2">
      <c r="F120" s="165"/>
    </row>
    <row r="121" spans="6:6" x14ac:dyDescent="0.2">
      <c r="F121" s="165"/>
    </row>
    <row r="122" spans="6:6" x14ac:dyDescent="0.2">
      <c r="F122" s="165"/>
    </row>
    <row r="123" spans="6:6" x14ac:dyDescent="0.2">
      <c r="F123" s="165"/>
    </row>
    <row r="124" spans="6:6" x14ac:dyDescent="0.2">
      <c r="F124" s="165"/>
    </row>
    <row r="125" spans="6:6" x14ac:dyDescent="0.2">
      <c r="F125" s="165"/>
    </row>
    <row r="126" spans="6:6" x14ac:dyDescent="0.2">
      <c r="F126" s="165"/>
    </row>
    <row r="127" spans="6:6" x14ac:dyDescent="0.2">
      <c r="F127" s="165"/>
    </row>
    <row r="128" spans="6:6" x14ac:dyDescent="0.2">
      <c r="F128" s="165"/>
    </row>
    <row r="129" spans="6:6" x14ac:dyDescent="0.2">
      <c r="F129" s="165"/>
    </row>
    <row r="130" spans="6:6" x14ac:dyDescent="0.2">
      <c r="F130" s="165"/>
    </row>
  </sheetData>
  <mergeCells count="15">
    <mergeCell ref="A83:D83"/>
    <mergeCell ref="A1:M1"/>
    <mergeCell ref="A2:M2"/>
    <mergeCell ref="A3:M3"/>
    <mergeCell ref="A4:M4"/>
    <mergeCell ref="A6:A8"/>
    <mergeCell ref="B6:B8"/>
    <mergeCell ref="C6:C8"/>
    <mergeCell ref="D6:D8"/>
    <mergeCell ref="E6:G6"/>
    <mergeCell ref="H6:N6"/>
    <mergeCell ref="E7:E8"/>
    <mergeCell ref="F7:F8"/>
    <mergeCell ref="G7:G8"/>
    <mergeCell ref="J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DGC </vt:lpstr>
      <vt:lpstr>UCEE</vt:lpstr>
      <vt:lpstr>FSS</vt:lpstr>
      <vt:lpstr>'DGC '!Títulos_a_imprimir</vt:lpstr>
      <vt:lpstr>UCEE!Títulos_a_imprimir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Invitado USEPLAN</cp:lastModifiedBy>
  <cp:lastPrinted>2018-06-08T23:25:20Z</cp:lastPrinted>
  <dcterms:created xsi:type="dcterms:W3CDTF">2018-05-03T18:27:26Z</dcterms:created>
  <dcterms:modified xsi:type="dcterms:W3CDTF">2018-07-03T15:29:10Z</dcterms:modified>
</cp:coreProperties>
</file>