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/>
  <mc:AlternateContent xmlns:mc="http://schemas.openxmlformats.org/markup-compatibility/2006">
    <mc:Choice Requires="x15">
      <x15ac:absPath xmlns:x15ac="http://schemas.microsoft.com/office/spreadsheetml/2010/11/ac" url="C:\Users\eramirez\Desktop\"/>
    </mc:Choice>
  </mc:AlternateContent>
  <bookViews>
    <workbookView xWindow="0" yWindow="0" windowWidth="10215" windowHeight="4155"/>
  </bookViews>
  <sheets>
    <sheet name="DGC " sheetId="5" r:id="rId1"/>
    <sheet name="UCEE" sheetId="2" r:id="rId2"/>
    <sheet name="FSS" sheetId="4" r:id="rId3"/>
  </sheets>
  <definedNames>
    <definedName name="_xlnm.Print_Titles" localSheetId="0">'DGC '!$5:$8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6" i="5" l="1"/>
  <c r="F166" i="5"/>
  <c r="M166" i="5"/>
  <c r="L166" i="5"/>
  <c r="K166" i="5"/>
  <c r="J166" i="5"/>
  <c r="I166" i="5"/>
  <c r="H166" i="5"/>
  <c r="G165" i="5"/>
  <c r="F165" i="5"/>
  <c r="E165" i="5"/>
  <c r="G155" i="5"/>
  <c r="F155" i="5"/>
  <c r="E155" i="5"/>
  <c r="E166" i="5" s="1"/>
  <c r="N150" i="5"/>
  <c r="M150" i="5"/>
  <c r="I150" i="5"/>
  <c r="H150" i="5"/>
  <c r="G150" i="5"/>
  <c r="F150" i="5"/>
  <c r="E150" i="5"/>
  <c r="G143" i="5"/>
  <c r="F143" i="5"/>
  <c r="E143" i="5"/>
  <c r="N140" i="5"/>
  <c r="M140" i="5"/>
  <c r="L140" i="5"/>
  <c r="K140" i="5"/>
  <c r="J140" i="5"/>
  <c r="I140" i="5"/>
  <c r="H140" i="5"/>
  <c r="G140" i="5"/>
  <c r="F140" i="5"/>
  <c r="E140" i="5"/>
  <c r="N111" i="5"/>
  <c r="M111" i="5"/>
  <c r="L111" i="5"/>
  <c r="K111" i="5"/>
  <c r="J111" i="5"/>
  <c r="I111" i="5"/>
  <c r="H111" i="5"/>
  <c r="G111" i="5"/>
  <c r="F111" i="5"/>
  <c r="E111" i="5"/>
  <c r="N96" i="5"/>
  <c r="M96" i="5"/>
  <c r="L96" i="5"/>
  <c r="K96" i="5"/>
  <c r="J96" i="5"/>
  <c r="I96" i="5"/>
  <c r="H96" i="5"/>
  <c r="G96" i="5"/>
  <c r="F96" i="5"/>
  <c r="E96" i="5"/>
  <c r="G85" i="5"/>
  <c r="F85" i="5"/>
  <c r="E85" i="5"/>
  <c r="G82" i="5"/>
  <c r="N78" i="5"/>
  <c r="M78" i="5"/>
  <c r="L78" i="5"/>
  <c r="K78" i="5"/>
  <c r="J78" i="5"/>
  <c r="I78" i="5"/>
  <c r="H78" i="5"/>
  <c r="G78" i="5"/>
  <c r="F78" i="5"/>
  <c r="E78" i="5"/>
  <c r="N56" i="5"/>
  <c r="M56" i="5"/>
  <c r="L56" i="5"/>
  <c r="K56" i="5"/>
  <c r="J56" i="5"/>
  <c r="I56" i="5"/>
  <c r="H56" i="5"/>
  <c r="G56" i="5"/>
  <c r="F56" i="5"/>
  <c r="E56" i="5"/>
  <c r="I28" i="5"/>
  <c r="H28" i="5"/>
  <c r="G28" i="5"/>
  <c r="F28" i="5"/>
  <c r="E28" i="5"/>
  <c r="G23" i="5"/>
  <c r="F23" i="5"/>
  <c r="E23" i="5"/>
  <c r="N20" i="5"/>
  <c r="M20" i="5"/>
  <c r="L20" i="5"/>
  <c r="K20" i="5"/>
  <c r="J20" i="5"/>
  <c r="I20" i="5"/>
  <c r="H20" i="5"/>
  <c r="G20" i="5"/>
  <c r="F20" i="5"/>
  <c r="E20" i="5"/>
  <c r="N15" i="5"/>
  <c r="N166" i="5" s="1"/>
  <c r="M15" i="5"/>
  <c r="L15" i="5"/>
  <c r="K15" i="5"/>
  <c r="J15" i="5"/>
  <c r="I15" i="5"/>
  <c r="H15" i="5"/>
  <c r="G15" i="5"/>
  <c r="F15" i="5"/>
  <c r="E15" i="5"/>
  <c r="N77" i="4" l="1"/>
  <c r="I77" i="4"/>
  <c r="H77" i="4"/>
  <c r="G77" i="4"/>
  <c r="G78" i="4" s="1"/>
  <c r="F77" i="4"/>
  <c r="E77" i="4"/>
  <c r="N74" i="4"/>
  <c r="I74" i="4"/>
  <c r="H74" i="4"/>
  <c r="G74" i="4"/>
  <c r="F74" i="4"/>
  <c r="F78" i="4" s="1"/>
  <c r="E74" i="4"/>
  <c r="E78" i="4" s="1"/>
  <c r="N66" i="4"/>
  <c r="I66" i="4"/>
  <c r="H66" i="4"/>
  <c r="G66" i="4"/>
  <c r="F66" i="4"/>
  <c r="E66" i="4"/>
  <c r="N54" i="4"/>
  <c r="I54" i="4"/>
  <c r="H54" i="4"/>
  <c r="G54" i="4"/>
  <c r="F54" i="4"/>
  <c r="E54" i="4"/>
  <c r="N20" i="4"/>
  <c r="G20" i="4"/>
  <c r="F20" i="4"/>
  <c r="E20" i="4"/>
  <c r="N17" i="4"/>
  <c r="I17" i="4"/>
  <c r="H17" i="4"/>
  <c r="G17" i="4"/>
  <c r="F17" i="4"/>
  <c r="E17" i="4"/>
  <c r="G11" i="4"/>
  <c r="F11" i="4"/>
  <c r="E11" i="4"/>
  <c r="E69" i="2" l="1"/>
  <c r="F17" i="2"/>
  <c r="E17" i="2"/>
  <c r="N154" i="2" l="1"/>
  <c r="N17" i="2" l="1"/>
  <c r="N69" i="2"/>
  <c r="N74" i="2"/>
  <c r="N147" i="2"/>
  <c r="N138" i="2"/>
  <c r="N79" i="2"/>
  <c r="N170" i="2" l="1"/>
  <c r="G169" i="2"/>
  <c r="G147" i="2"/>
  <c r="G138" i="2"/>
  <c r="M74" i="2" l="1"/>
  <c r="M69" i="2"/>
  <c r="L69" i="2"/>
  <c r="K69" i="2"/>
  <c r="J69" i="2"/>
  <c r="M17" i="2"/>
  <c r="L17" i="2"/>
  <c r="K17" i="2"/>
  <c r="J17" i="2"/>
  <c r="L74" i="2"/>
  <c r="K74" i="2"/>
  <c r="J74" i="2"/>
  <c r="L79" i="2"/>
  <c r="K79" i="2"/>
  <c r="J79" i="2"/>
  <c r="L138" i="2"/>
  <c r="K138" i="2"/>
  <c r="J138" i="2"/>
  <c r="K143" i="2"/>
  <c r="J143" i="2"/>
  <c r="L143" i="2"/>
  <c r="M147" i="2"/>
  <c r="M154" i="2"/>
  <c r="M170" i="2" s="1"/>
  <c r="L154" i="2"/>
  <c r="K154" i="2"/>
  <c r="J154" i="2"/>
  <c r="L147" i="2"/>
  <c r="K147" i="2"/>
  <c r="G154" i="2"/>
  <c r="G143" i="2"/>
  <c r="G79" i="2"/>
  <c r="G74" i="2"/>
  <c r="G69" i="2"/>
  <c r="G17" i="2"/>
  <c r="G170" i="2" l="1"/>
  <c r="J170" i="2"/>
  <c r="K170" i="2"/>
  <c r="L170" i="2"/>
  <c r="I154" i="2"/>
  <c r="H154" i="2"/>
  <c r="F154" i="2"/>
  <c r="E154" i="2"/>
  <c r="I147" i="2"/>
  <c r="H147" i="2"/>
  <c r="F147" i="2"/>
  <c r="E147" i="2"/>
  <c r="I143" i="2"/>
  <c r="H143" i="2"/>
  <c r="F143" i="2"/>
  <c r="E143" i="2"/>
  <c r="I138" i="2"/>
  <c r="H138" i="2"/>
  <c r="F138" i="2"/>
  <c r="E138" i="2"/>
  <c r="I79" i="2"/>
  <c r="H79" i="2"/>
  <c r="F79" i="2"/>
  <c r="E79" i="2"/>
  <c r="I74" i="2"/>
  <c r="H74" i="2"/>
  <c r="F74" i="2"/>
  <c r="E74" i="2"/>
  <c r="I69" i="2"/>
  <c r="H69" i="2"/>
  <c r="F69" i="2"/>
  <c r="I17" i="2"/>
  <c r="H17" i="2"/>
  <c r="A150" i="2"/>
  <c r="A151" i="2" s="1"/>
  <c r="A152" i="2" s="1"/>
  <c r="A153" i="2" s="1"/>
  <c r="A141" i="2"/>
  <c r="A142" i="2" s="1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10" i="2"/>
  <c r="A11" i="2" s="1"/>
  <c r="A12" i="2" s="1"/>
  <c r="A13" i="2" s="1"/>
  <c r="A14" i="2" s="1"/>
  <c r="A15" i="2" s="1"/>
  <c r="A16" i="2" s="1"/>
  <c r="H170" i="2" l="1"/>
  <c r="I170" i="2"/>
  <c r="E170" i="2"/>
  <c r="F170" i="2"/>
</calcChain>
</file>

<file path=xl/sharedStrings.xml><?xml version="1.0" encoding="utf-8"?>
<sst xmlns="http://schemas.openxmlformats.org/spreadsheetml/2006/main" count="737" uniqueCount="370">
  <si>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</si>
  <si>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</si>
  <si>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</si>
  <si>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</si>
  <si>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</si>
  <si>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</si>
  <si>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</si>
  <si>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</si>
  <si>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</si>
  <si>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</si>
  <si>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</si>
  <si>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</si>
  <si>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</si>
  <si>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</si>
  <si>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</si>
  <si>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</si>
  <si>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</si>
  <si>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</si>
  <si>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</si>
  <si>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</si>
  <si>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</si>
  <si>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</si>
  <si>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</si>
  <si>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</si>
  <si>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</si>
  <si>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</si>
  <si>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</si>
  <si>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</si>
  <si>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</si>
  <si>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</si>
  <si>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</si>
  <si>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</si>
  <si>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</si>
  <si>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</si>
  <si>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</si>
  <si>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</si>
  <si>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</si>
  <si>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</si>
  <si>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</si>
  <si>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</si>
  <si>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</si>
  <si>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</si>
  <si>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</si>
  <si>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</si>
  <si>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</si>
  <si>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</si>
  <si>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</si>
  <si>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</si>
  <si>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</si>
  <si>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</si>
  <si>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</si>
  <si>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</si>
  <si>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</si>
  <si>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</si>
  <si>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</si>
  <si>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</si>
  <si>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</si>
  <si>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</si>
  <si>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</si>
  <si>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</si>
  <si>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</si>
  <si>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</si>
  <si>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</si>
  <si>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</si>
  <si>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</si>
  <si>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</si>
  <si>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</si>
  <si>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</si>
  <si>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</si>
  <si>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</si>
  <si>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</si>
  <si>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</si>
  <si>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</si>
  <si>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</si>
  <si>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</si>
  <si>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</si>
  <si>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</si>
  <si>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</si>
  <si>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</si>
  <si>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</si>
  <si>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</si>
  <si>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</si>
  <si>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</si>
  <si>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</si>
  <si>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</si>
  <si>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</si>
  <si>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</si>
  <si>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</si>
  <si>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</si>
  <si>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</si>
  <si>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</si>
  <si>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</si>
  <si>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</si>
  <si>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</si>
  <si>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</si>
  <si>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</si>
  <si>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</si>
  <si>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</si>
  <si>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</si>
  <si>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</si>
  <si>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</si>
  <si>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</si>
  <si>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</si>
  <si>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</si>
  <si>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</si>
  <si>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</si>
  <si>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</si>
  <si>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</si>
  <si>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</si>
  <si>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</si>
  <si>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</si>
  <si>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</si>
  <si>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</si>
  <si>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</si>
  <si>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</si>
  <si>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</si>
  <si>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</si>
  <si>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</si>
  <si>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</si>
  <si>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</si>
  <si>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</si>
  <si>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</si>
  <si>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</si>
  <si>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</si>
  <si>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</si>
  <si>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</si>
  <si>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</si>
  <si>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</si>
  <si>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</si>
  <si>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</si>
  <si>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</si>
  <si>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</si>
  <si>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</si>
  <si>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</si>
  <si>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</si>
  <si>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</si>
  <si>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</si>
  <si>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</si>
  <si>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</si>
  <si>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</si>
  <si>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</si>
  <si>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</si>
  <si>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</si>
  <si>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</si>
  <si>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</si>
  <si>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</si>
  <si>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</si>
  <si>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</si>
  <si>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</si>
  <si>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</si>
  <si>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</si>
  <si>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</si>
  <si>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</si>
  <si>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</si>
  <si>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</si>
  <si>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</si>
  <si>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</si>
  <si>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</si>
  <si>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</si>
  <si>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</si>
  <si>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</si>
  <si>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</si>
  <si>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</si>
  <si>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</si>
  <si>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</si>
  <si>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</si>
  <si>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</si>
  <si>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</si>
  <si>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</si>
  <si>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</si>
  <si>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</si>
  <si>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</si>
  <si>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</si>
  <si>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</si>
  <si>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</si>
  <si>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</si>
  <si>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</si>
  <si>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</si>
  <si>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</si>
  <si>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</si>
  <si>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</si>
  <si>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</si>
  <si>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</si>
  <si>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</si>
  <si>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</si>
  <si>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</si>
  <si>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</si>
  <si>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</si>
  <si>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</si>
  <si>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</si>
  <si>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</si>
  <si>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</si>
  <si>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</si>
  <si>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</si>
  <si>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</si>
  <si>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</si>
  <si>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</si>
  <si>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</si>
  <si>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</si>
  <si>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</si>
  <si>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</si>
  <si>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</si>
  <si>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</si>
  <si>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</si>
  <si>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</si>
  <si>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</si>
  <si>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</si>
  <si>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</si>
  <si>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</si>
  <si>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</si>
  <si>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</si>
  <si>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</si>
  <si>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</si>
  <si>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</si>
  <si>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</si>
  <si>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</si>
  <si>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</si>
  <si>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</si>
  <si>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</si>
  <si>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</si>
  <si>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</si>
  <si>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</si>
  <si>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</si>
  <si>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</si>
  <si>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</si>
  <si>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</si>
  <si>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</si>
  <si>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</si>
  <si>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</si>
  <si>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</si>
  <si>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</si>
  <si>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</si>
  <si>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</si>
  <si>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</si>
  <si>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</si>
  <si>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</si>
  <si>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</si>
  <si>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</si>
  <si>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</si>
  <si>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</si>
  <si>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</si>
  <si>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</si>
  <si>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</si>
  <si>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</si>
  <si>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</si>
  <si>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</si>
  <si>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</si>
  <si>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</si>
  <si>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</si>
  <si>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</si>
  <si>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</si>
  <si>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</si>
  <si>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</si>
  <si>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5..0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</si>
  <si>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</si>
  <si>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</si>
  <si>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</si>
  <si>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</si>
  <si>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</si>
  <si>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</si>
  <si>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</si>
  <si>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</si>
  <si>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</si>
  <si>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</si>
  <si>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</si>
  <si>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</si>
  <si>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</si>
  <si>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</si>
  <si>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</si>
  <si>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</si>
  <si>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</si>
  <si>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</si>
  <si>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</si>
  <si>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</si>
  <si>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</si>
  <si>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</si>
  <si>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</si>
  <si>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</si>
  <si>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</si>
  <si>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</si>
  <si>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</si>
  <si>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</si>
  <si>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</si>
  <si>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</si>
  <si>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</si>
  <si>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</si>
  <si>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</si>
  <si>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</si>
  <si>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</si>
  <si>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</si>
  <si>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</si>
  <si>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</si>
  <si>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</si>
  <si>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</si>
  <si>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</si>
  <si>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</si>
  <si>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</si>
  <si>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</si>
  <si>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</si>
  <si>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</si>
  <si>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</si>
  <si>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</si>
  <si>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Al  06.06.2018</t>
  </si>
  <si>
    <t>FONDO SOCIAL DE SOLIDARIDAD</t>
  </si>
  <si>
    <t>Al 06.06.2018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</si>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</sst>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313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8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7" fillId="0" borderId="7" xfId="0" applyFont="1" applyFill="1" applyBorder="1" applyAlignment="1"/>
    <xf numFmtId="44" fontId="7" fillId="0" borderId="7" xfId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4" fontId="8" fillId="0" borderId="25" xfId="1" applyFont="1" applyFill="1" applyBorder="1" applyAlignment="1">
      <alignment vertical="center"/>
    </xf>
    <xf numFmtId="44" fontId="10" fillId="0" borderId="25" xfId="1" applyFont="1" applyFill="1" applyBorder="1" applyAlignment="1">
      <alignment vertical="center"/>
    </xf>
    <xf numFmtId="44" fontId="7" fillId="0" borderId="26" xfId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44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6" xfId="0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7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44" fontId="9" fillId="0" borderId="24" xfId="1" applyFont="1" applyFill="1" applyBorder="1" applyAlignment="1">
      <alignment horizontal="center" vertical="center" wrapText="1"/>
    </xf>
    <xf numFmtId="44" fontId="7" fillId="0" borderId="25" xfId="0" applyNumberFormat="1" applyFont="1" applyFill="1" applyBorder="1"/>
    <xf numFmtId="0" fontId="8" fillId="0" borderId="25" xfId="0" applyFont="1" applyFill="1" applyBorder="1"/>
    <xf numFmtId="0" fontId="7" fillId="0" borderId="25" xfId="0" applyFont="1" applyFill="1" applyBorder="1"/>
    <xf numFmtId="44" fontId="7" fillId="0" borderId="25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44" fontId="7" fillId="2" borderId="15" xfId="0" applyNumberFormat="1" applyFont="1" applyFill="1" applyBorder="1" applyAlignment="1">
      <alignment vertical="center"/>
    </xf>
    <xf numFmtId="44" fontId="7" fillId="2" borderId="2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44" fontId="3" fillId="0" borderId="22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 wrapText="1"/>
    </xf>
    <xf numFmtId="44" fontId="3" fillId="0" borderId="35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44" fontId="5" fillId="0" borderId="15" xfId="0" applyNumberFormat="1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44" fontId="5" fillId="0" borderId="22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right" vertical="center"/>
    </xf>
    <xf numFmtId="1" fontId="11" fillId="0" borderId="1" xfId="3" applyNumberFormat="1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vertical="top" wrapText="1"/>
    </xf>
    <xf numFmtId="44" fontId="4" fillId="0" borderId="1" xfId="3" applyNumberFormat="1" applyFont="1" applyFill="1" applyBorder="1" applyAlignment="1">
      <alignment horizontal="right" vertical="center" wrapText="1"/>
    </xf>
    <xf numFmtId="44" fontId="11" fillId="0" borderId="1" xfId="3" applyNumberFormat="1" applyFont="1" applyFill="1" applyBorder="1" applyAlignment="1">
      <alignment horizontal="left" vertical="center" shrinkToFit="1"/>
    </xf>
    <xf numFmtId="1" fontId="11" fillId="0" borderId="6" xfId="3" applyNumberFormat="1" applyFont="1" applyFill="1" applyBorder="1" applyAlignment="1">
      <alignment horizontal="center" vertical="center" shrinkToFit="1"/>
    </xf>
    <xf numFmtId="44" fontId="11" fillId="0" borderId="1" xfId="3" applyNumberFormat="1" applyFont="1" applyFill="1" applyBorder="1" applyAlignment="1">
      <alignment horizontal="right" vertical="center" shrinkToFit="1"/>
    </xf>
    <xf numFmtId="2" fontId="11" fillId="0" borderId="6" xfId="3" applyNumberFormat="1" applyFont="1" applyFill="1" applyBorder="1" applyAlignment="1">
      <alignment horizontal="center" vertical="center" shrinkToFit="1"/>
    </xf>
    <xf numFmtId="44" fontId="4" fillId="0" borderId="1" xfId="3" applyNumberFormat="1" applyFont="1" applyFill="1" applyBorder="1" applyAlignment="1">
      <alignment horizontal="left" vertical="center" wrapText="1"/>
    </xf>
    <xf numFmtId="44" fontId="4" fillId="0" borderId="1" xfId="3" applyNumberFormat="1" applyFont="1" applyFill="1" applyBorder="1" applyAlignment="1">
      <alignment horizontal="left" vertical="center" shrinkToFit="1"/>
    </xf>
    <xf numFmtId="1" fontId="11" fillId="0" borderId="1" xfId="0" applyNumberFormat="1" applyFont="1" applyFill="1" applyBorder="1" applyAlignment="1">
      <alignment horizontal="center" vertical="center" shrinkToFit="1"/>
    </xf>
    <xf numFmtId="44" fontId="11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44" fontId="3" fillId="0" borderId="1" xfId="0" applyNumberFormat="1" applyFont="1" applyFill="1" applyBorder="1" applyAlignment="1">
      <alignment horizontal="left" vertical="center"/>
    </xf>
    <xf numFmtId="2" fontId="11" fillId="0" borderId="6" xfId="0" applyNumberFormat="1" applyFont="1" applyFill="1" applyBorder="1" applyAlignment="1">
      <alignment horizontal="center" vertical="center" shrinkToFit="1"/>
    </xf>
    <xf numFmtId="1" fontId="11" fillId="0" borderId="7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top" wrapText="1"/>
    </xf>
    <xf numFmtId="44" fontId="3" fillId="0" borderId="7" xfId="0" applyNumberFormat="1" applyFont="1" applyFill="1" applyBorder="1" applyAlignment="1">
      <alignment horizontal="left" vertical="center"/>
    </xf>
    <xf numFmtId="2" fontId="11" fillId="0" borderId="8" xfId="0" applyNumberFormat="1" applyFont="1" applyFill="1" applyBorder="1" applyAlignment="1">
      <alignment horizontal="center" vertical="center" shrinkToFit="1"/>
    </xf>
    <xf numFmtId="43" fontId="5" fillId="0" borderId="15" xfId="0" applyNumberFormat="1" applyFont="1" applyFill="1" applyBorder="1" applyAlignment="1">
      <alignment horizontal="right" vertical="center"/>
    </xf>
    <xf numFmtId="2" fontId="5" fillId="0" borderId="16" xfId="0" applyNumberFormat="1" applyFont="1" applyFill="1" applyBorder="1" applyAlignment="1">
      <alignment horizontal="center" vertical="center"/>
    </xf>
    <xf numFmtId="44" fontId="3" fillId="0" borderId="2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right" vertical="center" wrapText="1"/>
    </xf>
    <xf numFmtId="44" fontId="4" fillId="0" borderId="1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right" vertical="center" wrapText="1"/>
    </xf>
    <xf numFmtId="44" fontId="4" fillId="0" borderId="7" xfId="0" applyNumberFormat="1" applyFont="1" applyFill="1" applyBorder="1" applyAlignment="1">
      <alignment horizontal="left" vertical="center" wrapText="1"/>
    </xf>
    <xf numFmtId="44" fontId="5" fillId="0" borderId="15" xfId="0" applyNumberFormat="1" applyFont="1" applyFill="1" applyBorder="1" applyAlignment="1">
      <alignment horizontal="left" vertical="center"/>
    </xf>
    <xf numFmtId="4" fontId="5" fillId="0" borderId="16" xfId="0" applyNumberFormat="1" applyFont="1" applyFill="1" applyBorder="1" applyAlignment="1">
      <alignment horizontal="center" vertical="center"/>
    </xf>
    <xf numFmtId="44" fontId="5" fillId="0" borderId="22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44" fontId="2" fillId="0" borderId="18" xfId="0" applyNumberFormat="1" applyFont="1" applyFill="1" applyBorder="1" applyAlignment="1">
      <alignment horizontal="right" vertical="center" wrapText="1"/>
    </xf>
    <xf numFmtId="44" fontId="2" fillId="0" borderId="18" xfId="0" applyNumberFormat="1" applyFont="1" applyFill="1" applyBorder="1" applyAlignment="1">
      <alignment horizontal="left" vertical="center" wrapText="1"/>
    </xf>
    <xf numFmtId="44" fontId="5" fillId="0" borderId="1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center" vertical="center"/>
    </xf>
    <xf numFmtId="44" fontId="12" fillId="2" borderId="15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4" fontId="2" fillId="2" borderId="3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2" borderId="1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44" fontId="2" fillId="2" borderId="11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24" xfId="1" applyFont="1" applyFill="1" applyBorder="1" applyAlignment="1">
      <alignment horizontal="center" vertical="center"/>
    </xf>
    <xf numFmtId="44" fontId="9" fillId="2" borderId="25" xfId="1" applyFont="1" applyFill="1" applyBorder="1" applyAlignment="1">
      <alignment horizontal="center" vertical="center" wrapText="1"/>
    </xf>
    <xf numFmtId="44" fontId="9" fillId="2" borderId="26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4" fontId="9" fillId="2" borderId="7" xfId="1" applyFont="1" applyFill="1" applyBorder="1" applyAlignment="1">
      <alignment horizontal="center" vertical="center"/>
    </xf>
    <xf numFmtId="44" fontId="9" fillId="2" borderId="35" xfId="1" applyFont="1" applyFill="1" applyBorder="1" applyAlignment="1">
      <alignment horizontal="center"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28" xfId="1" applyNumberFormat="1" applyFont="1" applyFill="1" applyBorder="1" applyAlignment="1">
      <alignment horizontal="center" vertical="center"/>
    </xf>
    <xf numFmtId="44" fontId="2" fillId="2" borderId="7" xfId="1" applyNumberFormat="1" applyFont="1" applyFill="1" applyBorder="1" applyAlignment="1">
      <alignment horizontal="center" vertical="center" wrapText="1"/>
    </xf>
    <xf numFmtId="44" fontId="2" fillId="2" borderId="28" xfId="1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2" fillId="2" borderId="3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3" fillId="0" borderId="0" xfId="0" applyFont="1" applyBorder="1" applyAlignment="1">
      <alignment horizontal="center"/>
    </xf>
    <xf numFmtId="0" fontId="2" fillId="0" borderId="33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44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15" xfId="0" applyFont="1" applyFill="1" applyBorder="1"/>
    <xf numFmtId="44" fontId="2" fillId="0" borderId="15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44" fontId="4" fillId="0" borderId="3" xfId="2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44" fontId="4" fillId="0" borderId="11" xfId="2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/>
    <xf numFmtId="44" fontId="2" fillId="0" borderId="28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2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27" xfId="0" applyFont="1" applyFill="1" applyBorder="1"/>
    <xf numFmtId="0" fontId="2" fillId="0" borderId="28" xfId="0" applyFont="1" applyFill="1" applyBorder="1"/>
    <xf numFmtId="44" fontId="2" fillId="0" borderId="28" xfId="2" applyFont="1" applyFill="1" applyBorder="1" applyAlignment="1">
      <alignment vertical="center"/>
    </xf>
    <xf numFmtId="0" fontId="2" fillId="0" borderId="3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2" fillId="0" borderId="20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44" fontId="4" fillId="0" borderId="18" xfId="2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4" fontId="2" fillId="0" borderId="15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44" fontId="2" fillId="0" borderId="18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44" fontId="2" fillId="0" borderId="7" xfId="2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11" xfId="0" applyFont="1" applyFill="1" applyBorder="1"/>
    <xf numFmtId="4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1" xfId="0" applyFont="1" applyFill="1" applyBorder="1"/>
    <xf numFmtId="44" fontId="2" fillId="0" borderId="11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right"/>
    </xf>
    <xf numFmtId="0" fontId="2" fillId="3" borderId="38" xfId="0" applyFont="1" applyFill="1" applyBorder="1" applyAlignment="1">
      <alignment horizontal="right"/>
    </xf>
    <xf numFmtId="44" fontId="2" fillId="3" borderId="27" xfId="0" applyNumberFormat="1" applyFont="1" applyFill="1" applyBorder="1" applyAlignment="1">
      <alignment vertical="center"/>
    </xf>
    <xf numFmtId="2" fontId="2" fillId="3" borderId="29" xfId="0" applyNumberFormat="1" applyFont="1" applyFill="1" applyBorder="1" applyAlignment="1">
      <alignment horizontal="center" vertical="center"/>
    </xf>
    <xf numFmtId="4" fontId="4" fillId="0" borderId="0" xfId="0" applyNumberFormat="1" applyFont="1" applyFill="1"/>
    <xf numFmtId="44" fontId="4" fillId="0" borderId="0" xfId="0" applyNumberFormat="1" applyFont="1" applyFill="1"/>
    <xf numFmtId="0" fontId="13" fillId="0" borderId="0" xfId="0" applyFont="1" applyBorder="1" applyAlignment="1">
      <alignment horizontal="center"/>
    </xf>
  </cellXfs>
  <cellStyles count="4">
    <cellStyle name="Moneda" xfId="1" builtinId="4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78"/>
  <sheetViews>
    <sheetView tabSelected="1" view="pageBreakPreview" topLeftCell="A161" zoomScale="110" zoomScaleNormal="120" zoomScaleSheetLayoutView="110" workbookViewId="0">
      <selection activeCell="G167" sqref="G167"/>
    </sheetView>
  </sheetViews>
  <sheetFormatPr baseColWidth="10" defaultRowHeight="12" x14ac:dyDescent="0.2"/>
  <cols>
    <col min="1" max="1" width="11.42578125" style="221"/>
    <col min="2" max="2" width="9.42578125" style="221" customWidth="1"/>
    <col min="3" max="3" width="41.5703125" style="221" customWidth="1"/>
    <col min="4" max="4" width="16.42578125" style="221" customWidth="1"/>
    <col min="5" max="5" width="24.28515625" style="221" customWidth="1"/>
    <col min="6" max="6" width="26" style="221" bestFit="1" customWidth="1"/>
    <col min="7" max="7" width="23.28515625" style="221" customWidth="1"/>
    <col min="8" max="8" width="12.42578125" style="220" customWidth="1"/>
    <col min="9" max="9" width="10.28515625" style="220" customWidth="1"/>
    <col min="10" max="12" width="11.42578125" style="220" customWidth="1"/>
    <col min="13" max="14" width="11.42578125" style="245" customWidth="1"/>
    <col min="15" max="16384" width="11.42578125" style="221"/>
  </cols>
  <sheetData>
    <row r="1" spans="1:14" ht="15" x14ac:dyDescent="0.25">
      <c r="A1" s="219" t="s">
        <v>267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</row>
    <row r="2" spans="1:14" ht="15" x14ac:dyDescent="0.25">
      <c r="A2" s="219" t="s">
        <v>268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20"/>
    </row>
    <row r="3" spans="1:14" ht="15" x14ac:dyDescent="0.25">
      <c r="A3" s="219" t="s">
        <v>269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0"/>
    </row>
    <row r="4" spans="1:14" ht="15" x14ac:dyDescent="0.25">
      <c r="A4" s="222" t="s">
        <v>270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1"/>
    </row>
    <row r="5" spans="1:14" ht="15.75" thickBot="1" x14ac:dyDescent="0.3">
      <c r="A5" s="312"/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220" t="s">
        <v>304</v>
      </c>
    </row>
    <row r="6" spans="1:14" ht="15" customHeight="1" x14ac:dyDescent="0.2">
      <c r="A6" s="181" t="s">
        <v>2</v>
      </c>
      <c r="B6" s="178" t="s">
        <v>3</v>
      </c>
      <c r="C6" s="178" t="s">
        <v>4</v>
      </c>
      <c r="D6" s="184" t="s">
        <v>5</v>
      </c>
      <c r="E6" s="173" t="s">
        <v>6</v>
      </c>
      <c r="F6" s="173"/>
      <c r="G6" s="173"/>
      <c r="H6" s="178" t="s">
        <v>7</v>
      </c>
      <c r="I6" s="178"/>
      <c r="J6" s="178"/>
      <c r="K6" s="178"/>
      <c r="L6" s="178"/>
      <c r="M6" s="178"/>
      <c r="N6" s="179"/>
    </row>
    <row r="7" spans="1:14" ht="27" customHeight="1" x14ac:dyDescent="0.2">
      <c r="A7" s="182"/>
      <c r="B7" s="171"/>
      <c r="C7" s="171"/>
      <c r="D7" s="185"/>
      <c r="E7" s="174" t="s">
        <v>8</v>
      </c>
      <c r="F7" s="174" t="s">
        <v>9</v>
      </c>
      <c r="G7" s="176" t="s">
        <v>10</v>
      </c>
      <c r="H7" s="171" t="s">
        <v>8</v>
      </c>
      <c r="I7" s="171" t="s">
        <v>9</v>
      </c>
      <c r="J7" s="171" t="s">
        <v>246</v>
      </c>
      <c r="K7" s="171"/>
      <c r="L7" s="171"/>
      <c r="M7" s="171"/>
      <c r="N7" s="180"/>
    </row>
    <row r="8" spans="1:14" ht="27.75" customHeight="1" thickBot="1" x14ac:dyDescent="0.25">
      <c r="A8" s="183"/>
      <c r="B8" s="172"/>
      <c r="C8" s="172"/>
      <c r="D8" s="186"/>
      <c r="E8" s="175"/>
      <c r="F8" s="175"/>
      <c r="G8" s="177"/>
      <c r="H8" s="172"/>
      <c r="I8" s="172"/>
      <c r="J8" s="91" t="s">
        <v>11</v>
      </c>
      <c r="K8" s="91" t="s">
        <v>12</v>
      </c>
      <c r="L8" s="91" t="s">
        <v>13</v>
      </c>
      <c r="M8" s="91" t="s">
        <v>245</v>
      </c>
      <c r="N8" s="17" t="s">
        <v>272</v>
      </c>
    </row>
    <row r="9" spans="1:14" s="227" customFormat="1" x14ac:dyDescent="0.25">
      <c r="A9" s="223" t="s">
        <v>18</v>
      </c>
      <c r="B9" s="224"/>
      <c r="C9" s="224"/>
      <c r="D9" s="224"/>
      <c r="E9" s="224"/>
      <c r="F9" s="224"/>
      <c r="G9" s="224"/>
      <c r="H9" s="225"/>
      <c r="I9" s="225"/>
      <c r="J9" s="225"/>
      <c r="K9" s="225"/>
      <c r="L9" s="225"/>
      <c r="M9" s="225"/>
      <c r="N9" s="226"/>
    </row>
    <row r="10" spans="1:14" ht="24" x14ac:dyDescent="0.2">
      <c r="A10" s="228">
        <v>1</v>
      </c>
      <c r="B10" s="5">
        <v>24234</v>
      </c>
      <c r="C10" s="229" t="s">
        <v>0</v>
      </c>
      <c r="D10" s="5" t="s">
        <v>1</v>
      </c>
      <c r="E10" s="230">
        <v>329625000</v>
      </c>
      <c r="F10" s="230">
        <v>174625000</v>
      </c>
      <c r="G10" s="230">
        <v>15573730.52</v>
      </c>
      <c r="H10" s="5">
        <v>15</v>
      </c>
      <c r="I10" s="5">
        <v>15</v>
      </c>
      <c r="J10" s="5">
        <v>0</v>
      </c>
      <c r="K10" s="5">
        <v>0</v>
      </c>
      <c r="L10" s="5">
        <v>0</v>
      </c>
      <c r="M10" s="5">
        <v>2.17</v>
      </c>
      <c r="N10" s="231">
        <v>0</v>
      </c>
    </row>
    <row r="11" spans="1:14" ht="36" x14ac:dyDescent="0.2">
      <c r="A11" s="228">
        <v>2</v>
      </c>
      <c r="B11" s="5">
        <v>60132</v>
      </c>
      <c r="C11" s="229" t="s">
        <v>14</v>
      </c>
      <c r="D11" s="5" t="s">
        <v>1</v>
      </c>
      <c r="E11" s="230">
        <v>150000000</v>
      </c>
      <c r="F11" s="230">
        <v>150000000</v>
      </c>
      <c r="G11" s="230">
        <v>9521045.8000000007</v>
      </c>
      <c r="H11" s="5">
        <v>2</v>
      </c>
      <c r="I11" s="5">
        <v>2</v>
      </c>
      <c r="J11" s="5">
        <v>0</v>
      </c>
      <c r="K11" s="5">
        <v>0</v>
      </c>
      <c r="L11" s="5">
        <v>0</v>
      </c>
      <c r="M11" s="5">
        <v>1.33</v>
      </c>
      <c r="N11" s="231">
        <v>0</v>
      </c>
    </row>
    <row r="12" spans="1:14" ht="60" x14ac:dyDescent="0.2">
      <c r="A12" s="228">
        <v>3</v>
      </c>
      <c r="B12" s="5">
        <v>130705</v>
      </c>
      <c r="C12" s="229" t="s">
        <v>15</v>
      </c>
      <c r="D12" s="5" t="s">
        <v>1</v>
      </c>
      <c r="E12" s="230">
        <v>190000000</v>
      </c>
      <c r="F12" s="230">
        <v>297030401</v>
      </c>
      <c r="G12" s="230">
        <v>72494494</v>
      </c>
      <c r="H12" s="5">
        <v>12</v>
      </c>
      <c r="I12" s="5">
        <v>12</v>
      </c>
      <c r="J12" s="5">
        <v>0</v>
      </c>
      <c r="K12" s="5">
        <v>1</v>
      </c>
      <c r="L12" s="5">
        <v>1.92</v>
      </c>
      <c r="M12" s="5">
        <v>0.79</v>
      </c>
      <c r="N12" s="231">
        <v>0.27</v>
      </c>
    </row>
    <row r="13" spans="1:14" ht="60" x14ac:dyDescent="0.2">
      <c r="A13" s="228">
        <v>4</v>
      </c>
      <c r="B13" s="5">
        <v>171379</v>
      </c>
      <c r="C13" s="229" t="s">
        <v>16</v>
      </c>
      <c r="D13" s="5" t="s">
        <v>1</v>
      </c>
      <c r="E13" s="230">
        <v>500000</v>
      </c>
      <c r="F13" s="230">
        <v>0</v>
      </c>
      <c r="G13" s="230">
        <v>0</v>
      </c>
      <c r="H13" s="5">
        <v>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231">
        <v>0</v>
      </c>
    </row>
    <row r="14" spans="1:14" ht="24.75" thickBot="1" x14ac:dyDescent="0.25">
      <c r="A14" s="232">
        <v>5</v>
      </c>
      <c r="B14" s="233">
        <v>189902</v>
      </c>
      <c r="C14" s="234" t="s">
        <v>17</v>
      </c>
      <c r="D14" s="233" t="s">
        <v>1</v>
      </c>
      <c r="E14" s="235">
        <v>30000000</v>
      </c>
      <c r="F14" s="235">
        <v>30000000</v>
      </c>
      <c r="G14" s="235">
        <v>0</v>
      </c>
      <c r="H14" s="233">
        <v>8</v>
      </c>
      <c r="I14" s="233">
        <v>8</v>
      </c>
      <c r="J14" s="233">
        <v>0</v>
      </c>
      <c r="K14" s="233">
        <v>0</v>
      </c>
      <c r="L14" s="233">
        <v>0</v>
      </c>
      <c r="M14" s="233">
        <v>0</v>
      </c>
      <c r="N14" s="236">
        <v>0</v>
      </c>
    </row>
    <row r="15" spans="1:14" s="243" customFormat="1" ht="12.75" thickBot="1" x14ac:dyDescent="0.25">
      <c r="A15" s="237"/>
      <c r="B15" s="238"/>
      <c r="C15" s="238"/>
      <c r="D15" s="238"/>
      <c r="E15" s="239">
        <f>SUM(E10:E14)</f>
        <v>700125000</v>
      </c>
      <c r="F15" s="239">
        <f>SUM(F10:F14)</f>
        <v>651655401</v>
      </c>
      <c r="G15" s="239">
        <f>SUM(G10:G14)</f>
        <v>97589270.319999993</v>
      </c>
      <c r="H15" s="240">
        <f t="shared" ref="H15:N15" si="0">SUM(H10:H14)</f>
        <v>38</v>
      </c>
      <c r="I15" s="240">
        <f t="shared" si="0"/>
        <v>38</v>
      </c>
      <c r="J15" s="240">
        <f t="shared" si="0"/>
        <v>0</v>
      </c>
      <c r="K15" s="240">
        <f t="shared" si="0"/>
        <v>1</v>
      </c>
      <c r="L15" s="240">
        <f t="shared" si="0"/>
        <v>1.92</v>
      </c>
      <c r="M15" s="241">
        <f t="shared" si="0"/>
        <v>4.29</v>
      </c>
      <c r="N15" s="242">
        <f t="shared" si="0"/>
        <v>0.27</v>
      </c>
    </row>
    <row r="16" spans="1:14" ht="12.75" thickBot="1" x14ac:dyDescent="0.25">
      <c r="A16" s="244" t="s">
        <v>19</v>
      </c>
      <c r="B16" s="244"/>
      <c r="C16" s="227"/>
      <c r="D16" s="227"/>
    </row>
    <row r="17" spans="1:14" ht="36" x14ac:dyDescent="0.2">
      <c r="A17" s="246">
        <v>6</v>
      </c>
      <c r="B17" s="247">
        <v>154599</v>
      </c>
      <c r="C17" s="248" t="s">
        <v>20</v>
      </c>
      <c r="D17" s="247" t="s">
        <v>21</v>
      </c>
      <c r="E17" s="249">
        <v>40000000</v>
      </c>
      <c r="F17" s="249">
        <v>20200000</v>
      </c>
      <c r="G17" s="249">
        <v>0</v>
      </c>
      <c r="H17" s="247">
        <v>70</v>
      </c>
      <c r="I17" s="247">
        <v>70</v>
      </c>
      <c r="J17" s="247">
        <v>0</v>
      </c>
      <c r="K17" s="247">
        <v>0</v>
      </c>
      <c r="L17" s="247">
        <v>0</v>
      </c>
      <c r="M17" s="247">
        <v>0</v>
      </c>
      <c r="N17" s="250">
        <v>0</v>
      </c>
    </row>
    <row r="18" spans="1:14" ht="36" x14ac:dyDescent="0.2">
      <c r="A18" s="228">
        <v>7</v>
      </c>
      <c r="B18" s="5">
        <v>189823</v>
      </c>
      <c r="C18" s="229" t="s">
        <v>22</v>
      </c>
      <c r="D18" s="5" t="s">
        <v>21</v>
      </c>
      <c r="E18" s="230">
        <v>500000</v>
      </c>
      <c r="F18" s="230">
        <v>500000</v>
      </c>
      <c r="G18" s="230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231">
        <v>0</v>
      </c>
    </row>
    <row r="19" spans="1:14" ht="36.75" thickBot="1" x14ac:dyDescent="0.25">
      <c r="A19" s="251">
        <v>8</v>
      </c>
      <c r="B19" s="252">
        <v>189831</v>
      </c>
      <c r="C19" s="253" t="s">
        <v>23</v>
      </c>
      <c r="D19" s="252" t="s">
        <v>21</v>
      </c>
      <c r="E19" s="254">
        <v>250000</v>
      </c>
      <c r="F19" s="254">
        <v>250000</v>
      </c>
      <c r="G19" s="254">
        <v>0</v>
      </c>
      <c r="H19" s="252">
        <v>1</v>
      </c>
      <c r="I19" s="252">
        <v>1</v>
      </c>
      <c r="J19" s="252">
        <v>0</v>
      </c>
      <c r="K19" s="252">
        <v>0</v>
      </c>
      <c r="L19" s="252">
        <v>0</v>
      </c>
      <c r="M19" s="252">
        <v>0</v>
      </c>
      <c r="N19" s="255">
        <v>0</v>
      </c>
    </row>
    <row r="20" spans="1:14" ht="12.75" thickBot="1" x14ac:dyDescent="0.25">
      <c r="A20" s="256"/>
      <c r="B20" s="257"/>
      <c r="C20" s="257"/>
      <c r="D20" s="257"/>
      <c r="E20" s="258">
        <f t="shared" ref="E20:N20" si="1">SUM(E17:E19)</f>
        <v>40750000</v>
      </c>
      <c r="F20" s="258">
        <f t="shared" si="1"/>
        <v>20950000</v>
      </c>
      <c r="G20" s="258">
        <f t="shared" si="1"/>
        <v>0</v>
      </c>
      <c r="H20" s="259">
        <f t="shared" si="1"/>
        <v>72</v>
      </c>
      <c r="I20" s="259">
        <f t="shared" si="1"/>
        <v>72</v>
      </c>
      <c r="J20" s="259">
        <f t="shared" si="1"/>
        <v>0</v>
      </c>
      <c r="K20" s="259">
        <f t="shared" si="1"/>
        <v>0</v>
      </c>
      <c r="L20" s="259">
        <f t="shared" si="1"/>
        <v>0</v>
      </c>
      <c r="M20" s="259">
        <f t="shared" si="1"/>
        <v>0</v>
      </c>
      <c r="N20" s="259">
        <f t="shared" si="1"/>
        <v>0</v>
      </c>
    </row>
    <row r="21" spans="1:14" ht="12.75" thickBot="1" x14ac:dyDescent="0.25">
      <c r="A21" s="244" t="s">
        <v>19</v>
      </c>
    </row>
    <row r="22" spans="1:14" ht="24.75" thickBot="1" x14ac:dyDescent="0.25">
      <c r="A22" s="260">
        <v>9</v>
      </c>
      <c r="B22" s="261">
        <v>136547</v>
      </c>
      <c r="C22" s="262" t="s">
        <v>24</v>
      </c>
      <c r="D22" s="261" t="s">
        <v>25</v>
      </c>
      <c r="E22" s="263">
        <v>1200000</v>
      </c>
      <c r="F22" s="263">
        <v>1200000</v>
      </c>
      <c r="G22" s="263">
        <v>0</v>
      </c>
      <c r="H22" s="261">
        <v>1</v>
      </c>
      <c r="I22" s="261">
        <v>1</v>
      </c>
      <c r="J22" s="261">
        <v>0</v>
      </c>
      <c r="K22" s="261">
        <v>0</v>
      </c>
      <c r="L22" s="261">
        <v>0</v>
      </c>
      <c r="M22" s="261">
        <v>0</v>
      </c>
      <c r="N22" s="264">
        <v>0</v>
      </c>
    </row>
    <row r="23" spans="1:14" ht="12.75" thickBot="1" x14ac:dyDescent="0.25">
      <c r="A23" s="265"/>
      <c r="B23" s="266"/>
      <c r="C23" s="266"/>
      <c r="D23" s="266"/>
      <c r="E23" s="267">
        <f>+E22</f>
        <v>1200000</v>
      </c>
      <c r="F23" s="267">
        <f>+F22</f>
        <v>1200000</v>
      </c>
      <c r="G23" s="267">
        <f>+G22</f>
        <v>0</v>
      </c>
      <c r="H23" s="268">
        <v>1</v>
      </c>
      <c r="I23" s="269">
        <v>1</v>
      </c>
      <c r="J23" s="270">
        <v>0</v>
      </c>
      <c r="K23" s="270">
        <v>0</v>
      </c>
      <c r="L23" s="270">
        <v>0</v>
      </c>
      <c r="M23" s="271">
        <v>0</v>
      </c>
      <c r="N23" s="242">
        <v>0</v>
      </c>
    </row>
    <row r="24" spans="1:14" ht="12.75" thickBot="1" x14ac:dyDescent="0.25">
      <c r="A24" s="244" t="s">
        <v>26</v>
      </c>
    </row>
    <row r="25" spans="1:14" ht="51.75" customHeight="1" x14ac:dyDescent="0.2">
      <c r="A25" s="246">
        <v>10</v>
      </c>
      <c r="B25" s="247">
        <v>190098</v>
      </c>
      <c r="C25" s="248" t="s">
        <v>27</v>
      </c>
      <c r="D25" s="247" t="s">
        <v>21</v>
      </c>
      <c r="E25" s="249">
        <v>40000000</v>
      </c>
      <c r="F25" s="249">
        <v>0</v>
      </c>
      <c r="G25" s="249">
        <v>0</v>
      </c>
      <c r="H25" s="247">
        <v>1</v>
      </c>
      <c r="I25" s="247">
        <v>1</v>
      </c>
      <c r="J25" s="247">
        <v>0</v>
      </c>
      <c r="K25" s="247">
        <v>0</v>
      </c>
      <c r="L25" s="247">
        <v>0</v>
      </c>
      <c r="M25" s="272">
        <v>0</v>
      </c>
      <c r="N25" s="250">
        <v>0</v>
      </c>
    </row>
    <row r="26" spans="1:14" ht="48.75" customHeight="1" x14ac:dyDescent="0.2">
      <c r="A26" s="228">
        <v>11</v>
      </c>
      <c r="B26" s="5">
        <v>209134</v>
      </c>
      <c r="C26" s="229" t="s">
        <v>28</v>
      </c>
      <c r="D26" s="5" t="s">
        <v>21</v>
      </c>
      <c r="E26" s="230">
        <v>0</v>
      </c>
      <c r="F26" s="230">
        <v>2459861</v>
      </c>
      <c r="G26" s="230">
        <v>0</v>
      </c>
      <c r="H26" s="5">
        <v>0</v>
      </c>
      <c r="I26" s="5">
        <v>2</v>
      </c>
      <c r="J26" s="5">
        <v>0</v>
      </c>
      <c r="K26" s="5">
        <v>0</v>
      </c>
      <c r="L26" s="5">
        <v>0</v>
      </c>
      <c r="M26" s="273">
        <v>0</v>
      </c>
      <c r="N26" s="231">
        <v>0</v>
      </c>
    </row>
    <row r="27" spans="1:14" ht="55.5" customHeight="1" thickBot="1" x14ac:dyDescent="0.25">
      <c r="A27" s="232">
        <v>12</v>
      </c>
      <c r="B27" s="233">
        <v>209418</v>
      </c>
      <c r="C27" s="234" t="s">
        <v>29</v>
      </c>
      <c r="D27" s="233" t="s">
        <v>21</v>
      </c>
      <c r="E27" s="235">
        <v>0</v>
      </c>
      <c r="F27" s="235">
        <v>2800000</v>
      </c>
      <c r="G27" s="235">
        <v>0</v>
      </c>
      <c r="H27" s="233">
        <v>1</v>
      </c>
      <c r="I27" s="233">
        <v>1</v>
      </c>
      <c r="J27" s="233">
        <v>0</v>
      </c>
      <c r="K27" s="233">
        <v>0</v>
      </c>
      <c r="L27" s="233">
        <v>0</v>
      </c>
      <c r="M27" s="274">
        <v>0</v>
      </c>
      <c r="N27" s="236">
        <v>0</v>
      </c>
    </row>
    <row r="28" spans="1:14" ht="12.75" thickBot="1" x14ac:dyDescent="0.25">
      <c r="A28" s="275"/>
      <c r="B28" s="276"/>
      <c r="C28" s="276"/>
      <c r="D28" s="276"/>
      <c r="E28" s="239">
        <f>SUM(E25:E27)</f>
        <v>40000000</v>
      </c>
      <c r="F28" s="239">
        <f>SUM(F25:F27)</f>
        <v>5259861</v>
      </c>
      <c r="G28" s="239">
        <f>SUM(G25:G27)</f>
        <v>0</v>
      </c>
      <c r="H28" s="240">
        <f>SUM(H25:H27)</f>
        <v>2</v>
      </c>
      <c r="I28" s="240">
        <f>SUM(I25:I27)</f>
        <v>4</v>
      </c>
      <c r="J28" s="240">
        <v>0</v>
      </c>
      <c r="K28" s="240">
        <v>0</v>
      </c>
      <c r="L28" s="240">
        <v>0</v>
      </c>
      <c r="M28" s="277">
        <v>0</v>
      </c>
      <c r="N28" s="242">
        <v>0</v>
      </c>
    </row>
    <row r="29" spans="1:14" ht="12.75" thickBot="1" x14ac:dyDescent="0.25">
      <c r="A29" s="244" t="s">
        <v>30</v>
      </c>
    </row>
    <row r="30" spans="1:14" ht="60" x14ac:dyDescent="0.2">
      <c r="A30" s="246">
        <v>13</v>
      </c>
      <c r="B30" s="247">
        <v>4332</v>
      </c>
      <c r="C30" s="248" t="s">
        <v>31</v>
      </c>
      <c r="D30" s="247" t="s">
        <v>1</v>
      </c>
      <c r="E30" s="249">
        <v>10000000</v>
      </c>
      <c r="F30" s="249">
        <v>10000000</v>
      </c>
      <c r="G30" s="249">
        <v>0</v>
      </c>
      <c r="H30" s="247">
        <v>7</v>
      </c>
      <c r="I30" s="247">
        <v>7</v>
      </c>
      <c r="J30" s="247">
        <v>0</v>
      </c>
      <c r="K30" s="247">
        <v>0</v>
      </c>
      <c r="L30" s="247">
        <v>0</v>
      </c>
      <c r="M30" s="272">
        <v>0</v>
      </c>
      <c r="N30" s="250">
        <v>0</v>
      </c>
    </row>
    <row r="31" spans="1:14" ht="24" x14ac:dyDescent="0.2">
      <c r="A31" s="228">
        <v>14</v>
      </c>
      <c r="B31" s="5">
        <v>37474</v>
      </c>
      <c r="C31" s="229" t="s">
        <v>32</v>
      </c>
      <c r="D31" s="5" t="s">
        <v>1</v>
      </c>
      <c r="E31" s="230">
        <v>25000000</v>
      </c>
      <c r="F31" s="230">
        <v>0</v>
      </c>
      <c r="G31" s="230">
        <v>0</v>
      </c>
      <c r="H31" s="5">
        <v>3</v>
      </c>
      <c r="I31" s="5">
        <v>0</v>
      </c>
      <c r="J31" s="5">
        <v>0</v>
      </c>
      <c r="K31" s="5">
        <v>0</v>
      </c>
      <c r="L31" s="5">
        <v>0</v>
      </c>
      <c r="M31" s="273">
        <v>0</v>
      </c>
      <c r="N31" s="231">
        <v>0</v>
      </c>
    </row>
    <row r="32" spans="1:14" ht="36" x14ac:dyDescent="0.2">
      <c r="A32" s="228">
        <v>15</v>
      </c>
      <c r="B32" s="5">
        <v>149860</v>
      </c>
      <c r="C32" s="229" t="s">
        <v>247</v>
      </c>
      <c r="D32" s="5" t="s">
        <v>1</v>
      </c>
      <c r="E32" s="230">
        <v>0</v>
      </c>
      <c r="F32" s="230">
        <v>35000000</v>
      </c>
      <c r="G32" s="230">
        <v>15594705.57</v>
      </c>
      <c r="H32" s="5">
        <v>8.9</v>
      </c>
      <c r="I32" s="5">
        <v>8.9</v>
      </c>
      <c r="J32" s="5">
        <v>0</v>
      </c>
      <c r="K32" s="5">
        <v>0</v>
      </c>
      <c r="L32" s="5">
        <v>0</v>
      </c>
      <c r="M32" s="273">
        <v>5.96</v>
      </c>
      <c r="N32" s="231">
        <v>0.01</v>
      </c>
    </row>
    <row r="33" spans="1:14" ht="36" x14ac:dyDescent="0.2">
      <c r="A33" s="228">
        <v>16</v>
      </c>
      <c r="B33" s="5">
        <v>201976</v>
      </c>
      <c r="C33" s="229" t="s">
        <v>33</v>
      </c>
      <c r="D33" s="5" t="s">
        <v>1</v>
      </c>
      <c r="E33" s="230">
        <v>0</v>
      </c>
      <c r="F33" s="230">
        <v>60500000</v>
      </c>
      <c r="G33" s="230">
        <v>20314413.68</v>
      </c>
      <c r="H33" s="5">
        <v>19</v>
      </c>
      <c r="I33" s="5">
        <v>19</v>
      </c>
      <c r="J33" s="5">
        <v>0</v>
      </c>
      <c r="K33" s="5">
        <v>0</v>
      </c>
      <c r="L33" s="5">
        <v>0</v>
      </c>
      <c r="M33" s="273">
        <v>4.8099999999999996</v>
      </c>
      <c r="N33" s="231">
        <v>2.2200000000000002</v>
      </c>
    </row>
    <row r="34" spans="1:14" ht="36" x14ac:dyDescent="0.2">
      <c r="A34" s="228">
        <v>17</v>
      </c>
      <c r="B34" s="5">
        <v>207422</v>
      </c>
      <c r="C34" s="229" t="s">
        <v>34</v>
      </c>
      <c r="D34" s="5" t="s">
        <v>1</v>
      </c>
      <c r="E34" s="230">
        <v>0</v>
      </c>
      <c r="F34" s="230">
        <v>30000000</v>
      </c>
      <c r="G34" s="230">
        <v>16033925.189999999</v>
      </c>
      <c r="H34" s="5">
        <v>7.6</v>
      </c>
      <c r="I34" s="5">
        <v>7.6</v>
      </c>
      <c r="J34" s="5">
        <v>0</v>
      </c>
      <c r="K34" s="5">
        <v>0</v>
      </c>
      <c r="L34" s="5">
        <v>0</v>
      </c>
      <c r="M34" s="273">
        <v>3.16</v>
      </c>
      <c r="N34" s="231">
        <v>1.86</v>
      </c>
    </row>
    <row r="35" spans="1:14" ht="36" x14ac:dyDescent="0.2">
      <c r="A35" s="228">
        <v>18</v>
      </c>
      <c r="B35" s="5">
        <v>207434</v>
      </c>
      <c r="C35" s="229" t="s">
        <v>35</v>
      </c>
      <c r="D35" s="5" t="s">
        <v>1</v>
      </c>
      <c r="E35" s="230">
        <v>0</v>
      </c>
      <c r="F35" s="230">
        <v>16000000</v>
      </c>
      <c r="G35" s="230">
        <v>0</v>
      </c>
      <c r="H35" s="5">
        <v>7.6</v>
      </c>
      <c r="I35" s="5">
        <v>7.6</v>
      </c>
      <c r="J35" s="5">
        <v>0</v>
      </c>
      <c r="K35" s="5">
        <v>0</v>
      </c>
      <c r="L35" s="5">
        <v>0</v>
      </c>
      <c r="M35" s="273">
        <v>0</v>
      </c>
      <c r="N35" s="231">
        <v>0</v>
      </c>
    </row>
    <row r="36" spans="1:14" ht="36" x14ac:dyDescent="0.2">
      <c r="A36" s="228">
        <v>19</v>
      </c>
      <c r="B36" s="5">
        <v>207590</v>
      </c>
      <c r="C36" s="229" t="s">
        <v>36</v>
      </c>
      <c r="D36" s="5" t="s">
        <v>1</v>
      </c>
      <c r="E36" s="230">
        <v>0</v>
      </c>
      <c r="F36" s="230">
        <v>29667460</v>
      </c>
      <c r="G36" s="230">
        <v>977228.33</v>
      </c>
      <c r="H36" s="5">
        <v>17.5</v>
      </c>
      <c r="I36" s="5">
        <v>17.5</v>
      </c>
      <c r="J36" s="5">
        <v>0</v>
      </c>
      <c r="K36" s="5">
        <v>0</v>
      </c>
      <c r="L36" s="5">
        <v>0</v>
      </c>
      <c r="M36" s="273">
        <v>0</v>
      </c>
      <c r="N36" s="231">
        <v>0.35</v>
      </c>
    </row>
    <row r="37" spans="1:14" ht="36" x14ac:dyDescent="0.2">
      <c r="A37" s="228">
        <v>20</v>
      </c>
      <c r="B37" s="5">
        <v>207592</v>
      </c>
      <c r="C37" s="229" t="s">
        <v>37</v>
      </c>
      <c r="D37" s="5" t="s">
        <v>1</v>
      </c>
      <c r="E37" s="230">
        <v>0</v>
      </c>
      <c r="F37" s="230">
        <v>20000000</v>
      </c>
      <c r="G37" s="230">
        <v>2168762.48</v>
      </c>
      <c r="H37" s="5">
        <v>4.2</v>
      </c>
      <c r="I37" s="5">
        <v>4.2</v>
      </c>
      <c r="J37" s="5">
        <v>0</v>
      </c>
      <c r="K37" s="5">
        <v>0</v>
      </c>
      <c r="L37" s="5">
        <v>0</v>
      </c>
      <c r="M37" s="273">
        <v>0.78</v>
      </c>
      <c r="N37" s="231">
        <v>0</v>
      </c>
    </row>
    <row r="38" spans="1:14" ht="24" x14ac:dyDescent="0.2">
      <c r="A38" s="228">
        <v>21</v>
      </c>
      <c r="B38" s="5">
        <v>207593</v>
      </c>
      <c r="C38" s="229" t="s">
        <v>38</v>
      </c>
      <c r="D38" s="5" t="s">
        <v>1</v>
      </c>
      <c r="E38" s="230">
        <v>0</v>
      </c>
      <c r="F38" s="230">
        <v>15500000</v>
      </c>
      <c r="G38" s="230">
        <v>3346897.89</v>
      </c>
      <c r="H38" s="5">
        <v>8.6999999999999993</v>
      </c>
      <c r="I38" s="5">
        <v>7</v>
      </c>
      <c r="J38" s="5">
        <v>0</v>
      </c>
      <c r="K38" s="5">
        <v>0</v>
      </c>
      <c r="L38" s="5">
        <v>0</v>
      </c>
      <c r="M38" s="273">
        <v>0</v>
      </c>
      <c r="N38" s="231">
        <v>1.07</v>
      </c>
    </row>
    <row r="39" spans="1:14" ht="24" x14ac:dyDescent="0.2">
      <c r="A39" s="228">
        <v>22</v>
      </c>
      <c r="B39" s="5">
        <v>207594</v>
      </c>
      <c r="C39" s="229" t="s">
        <v>39</v>
      </c>
      <c r="D39" s="5" t="s">
        <v>1</v>
      </c>
      <c r="E39" s="230">
        <v>0</v>
      </c>
      <c r="F39" s="230">
        <v>10500000</v>
      </c>
      <c r="G39" s="230">
        <v>3281614.49</v>
      </c>
      <c r="H39" s="5">
        <v>3.5</v>
      </c>
      <c r="I39" s="5">
        <v>3.5</v>
      </c>
      <c r="J39" s="5">
        <v>0</v>
      </c>
      <c r="K39" s="5">
        <v>0</v>
      </c>
      <c r="L39" s="5">
        <v>0</v>
      </c>
      <c r="M39" s="273">
        <v>0.6</v>
      </c>
      <c r="N39" s="231">
        <v>1.17</v>
      </c>
    </row>
    <row r="40" spans="1:14" ht="24" x14ac:dyDescent="0.2">
      <c r="A40" s="228">
        <v>23</v>
      </c>
      <c r="B40" s="5">
        <v>208025</v>
      </c>
      <c r="C40" s="229" t="s">
        <v>39</v>
      </c>
      <c r="D40" s="5" t="s">
        <v>1</v>
      </c>
      <c r="E40" s="230">
        <v>0</v>
      </c>
      <c r="F40" s="230">
        <v>16000000</v>
      </c>
      <c r="G40" s="230">
        <v>1510639.06</v>
      </c>
      <c r="H40" s="5">
        <v>3.5</v>
      </c>
      <c r="I40" s="5">
        <v>3.5</v>
      </c>
      <c r="J40" s="5">
        <v>0</v>
      </c>
      <c r="K40" s="5">
        <v>0</v>
      </c>
      <c r="L40" s="5">
        <v>0</v>
      </c>
      <c r="M40" s="273">
        <v>0.15</v>
      </c>
      <c r="N40" s="231">
        <v>0.64</v>
      </c>
    </row>
    <row r="41" spans="1:14" ht="48" x14ac:dyDescent="0.2">
      <c r="A41" s="228">
        <v>24</v>
      </c>
      <c r="B41" s="5">
        <v>208416</v>
      </c>
      <c r="C41" s="229" t="s">
        <v>40</v>
      </c>
      <c r="D41" s="5" t="s">
        <v>1</v>
      </c>
      <c r="E41" s="230">
        <v>0</v>
      </c>
      <c r="F41" s="230">
        <v>5500000</v>
      </c>
      <c r="G41" s="230">
        <v>307891.84000000003</v>
      </c>
      <c r="H41" s="5">
        <v>6.7</v>
      </c>
      <c r="I41" s="5">
        <v>5</v>
      </c>
      <c r="J41" s="5">
        <v>0</v>
      </c>
      <c r="K41" s="5">
        <v>0</v>
      </c>
      <c r="L41" s="5">
        <v>0</v>
      </c>
      <c r="M41" s="273">
        <v>0</v>
      </c>
      <c r="N41" s="231">
        <v>0.75</v>
      </c>
    </row>
    <row r="42" spans="1:14" ht="36" x14ac:dyDescent="0.2">
      <c r="A42" s="228">
        <v>25</v>
      </c>
      <c r="B42" s="5">
        <v>208419</v>
      </c>
      <c r="C42" s="229" t="s">
        <v>248</v>
      </c>
      <c r="D42" s="5" t="s">
        <v>1</v>
      </c>
      <c r="E42" s="230">
        <v>0</v>
      </c>
      <c r="F42" s="230">
        <v>16000000</v>
      </c>
      <c r="G42" s="230">
        <v>4224095.78</v>
      </c>
      <c r="H42" s="5">
        <v>9.9</v>
      </c>
      <c r="I42" s="5">
        <v>9.9</v>
      </c>
      <c r="J42" s="5">
        <v>0</v>
      </c>
      <c r="K42" s="5">
        <v>0</v>
      </c>
      <c r="L42" s="5">
        <v>0</v>
      </c>
      <c r="M42" s="273">
        <v>8.39</v>
      </c>
      <c r="N42" s="231">
        <v>0</v>
      </c>
    </row>
    <row r="43" spans="1:14" ht="24" x14ac:dyDescent="0.2">
      <c r="A43" s="228">
        <v>26</v>
      </c>
      <c r="B43" s="5">
        <v>208645</v>
      </c>
      <c r="C43" s="229" t="s">
        <v>41</v>
      </c>
      <c r="D43" s="5" t="s">
        <v>1</v>
      </c>
      <c r="E43" s="230">
        <v>0</v>
      </c>
      <c r="F43" s="230">
        <v>20500000</v>
      </c>
      <c r="G43" s="230">
        <v>12271643.939999999</v>
      </c>
      <c r="H43" s="5">
        <v>15.33</v>
      </c>
      <c r="I43" s="5">
        <v>11</v>
      </c>
      <c r="J43" s="5">
        <v>0</v>
      </c>
      <c r="K43" s="5">
        <v>0</v>
      </c>
      <c r="L43" s="5">
        <v>0</v>
      </c>
      <c r="M43" s="273">
        <v>15.01</v>
      </c>
      <c r="N43" s="231">
        <v>0</v>
      </c>
    </row>
    <row r="44" spans="1:14" ht="24" x14ac:dyDescent="0.2">
      <c r="A44" s="228">
        <v>27</v>
      </c>
      <c r="B44" s="5">
        <v>208647</v>
      </c>
      <c r="C44" s="229" t="s">
        <v>42</v>
      </c>
      <c r="D44" s="5" t="s">
        <v>1</v>
      </c>
      <c r="E44" s="230">
        <v>0</v>
      </c>
      <c r="F44" s="230">
        <v>31000000</v>
      </c>
      <c r="G44" s="230">
        <v>12526545.119999999</v>
      </c>
      <c r="H44" s="5">
        <v>12.67</v>
      </c>
      <c r="I44" s="5">
        <v>9</v>
      </c>
      <c r="J44" s="5">
        <v>0</v>
      </c>
      <c r="K44" s="5">
        <v>0</v>
      </c>
      <c r="L44" s="5">
        <v>0</v>
      </c>
      <c r="M44" s="273">
        <v>5.15</v>
      </c>
      <c r="N44" s="278">
        <v>1.1000000000000001</v>
      </c>
    </row>
    <row r="45" spans="1:14" ht="24" x14ac:dyDescent="0.2">
      <c r="A45" s="228">
        <v>28</v>
      </c>
      <c r="B45" s="5">
        <v>208924</v>
      </c>
      <c r="C45" s="229" t="s">
        <v>43</v>
      </c>
      <c r="D45" s="5" t="s">
        <v>1</v>
      </c>
      <c r="E45" s="230">
        <v>0</v>
      </c>
      <c r="F45" s="230">
        <v>27109537</v>
      </c>
      <c r="G45" s="230">
        <v>4870306.96</v>
      </c>
      <c r="H45" s="5">
        <v>14.67</v>
      </c>
      <c r="I45" s="5">
        <v>13</v>
      </c>
      <c r="J45" s="5">
        <v>0</v>
      </c>
      <c r="K45" s="5">
        <v>0</v>
      </c>
      <c r="L45" s="5">
        <v>0</v>
      </c>
      <c r="M45" s="273">
        <v>0</v>
      </c>
      <c r="N45" s="231">
        <v>1.39</v>
      </c>
    </row>
    <row r="46" spans="1:14" ht="36" x14ac:dyDescent="0.2">
      <c r="A46" s="228">
        <v>29</v>
      </c>
      <c r="B46" s="5">
        <v>209051</v>
      </c>
      <c r="C46" s="229" t="s">
        <v>249</v>
      </c>
      <c r="D46" s="5" t="s">
        <v>1</v>
      </c>
      <c r="E46" s="230"/>
      <c r="F46" s="230">
        <v>13771164</v>
      </c>
      <c r="G46" s="230">
        <v>534784.54</v>
      </c>
      <c r="H46" s="5">
        <v>7.2</v>
      </c>
      <c r="I46" s="5">
        <v>7.2</v>
      </c>
      <c r="J46" s="5">
        <v>0</v>
      </c>
      <c r="K46" s="5">
        <v>0</v>
      </c>
      <c r="L46" s="5">
        <v>0</v>
      </c>
      <c r="M46" s="273">
        <v>0.28000000000000003</v>
      </c>
      <c r="N46" s="231">
        <v>0</v>
      </c>
    </row>
    <row r="47" spans="1:14" ht="24" x14ac:dyDescent="0.2">
      <c r="A47" s="228">
        <v>30</v>
      </c>
      <c r="B47" s="5">
        <v>209064</v>
      </c>
      <c r="C47" s="229" t="s">
        <v>250</v>
      </c>
      <c r="D47" s="5" t="s">
        <v>1</v>
      </c>
      <c r="E47" s="230">
        <v>0</v>
      </c>
      <c r="F47" s="230">
        <v>20100000</v>
      </c>
      <c r="G47" s="230">
        <v>19000000</v>
      </c>
      <c r="H47" s="5">
        <v>16.3</v>
      </c>
      <c r="I47" s="5">
        <v>16.3</v>
      </c>
      <c r="J47" s="5">
        <v>0</v>
      </c>
      <c r="K47" s="5">
        <v>0</v>
      </c>
      <c r="L47" s="5">
        <v>0</v>
      </c>
      <c r="M47" s="273">
        <v>5.56</v>
      </c>
      <c r="N47" s="231">
        <v>0</v>
      </c>
    </row>
    <row r="48" spans="1:14" ht="36" x14ac:dyDescent="0.2">
      <c r="A48" s="228">
        <v>31</v>
      </c>
      <c r="B48" s="5">
        <v>209679</v>
      </c>
      <c r="C48" s="229" t="s">
        <v>265</v>
      </c>
      <c r="D48" s="5" t="s">
        <v>1</v>
      </c>
      <c r="E48" s="230">
        <v>0</v>
      </c>
      <c r="F48" s="230">
        <v>10500000</v>
      </c>
      <c r="G48" s="230">
        <v>6249804.04</v>
      </c>
      <c r="H48" s="5">
        <v>5.4</v>
      </c>
      <c r="I48" s="5">
        <v>1.08</v>
      </c>
      <c r="J48" s="5">
        <v>0</v>
      </c>
      <c r="K48" s="5">
        <v>0</v>
      </c>
      <c r="L48" s="5">
        <v>0</v>
      </c>
      <c r="M48" s="273">
        <v>0</v>
      </c>
      <c r="N48" s="231">
        <v>1.85</v>
      </c>
    </row>
    <row r="49" spans="1:14" ht="36" x14ac:dyDescent="0.2">
      <c r="A49" s="228">
        <v>32</v>
      </c>
      <c r="B49" s="5">
        <v>209020</v>
      </c>
      <c r="C49" s="229" t="s">
        <v>44</v>
      </c>
      <c r="D49" s="5" t="s">
        <v>1</v>
      </c>
      <c r="E49" s="230">
        <v>0</v>
      </c>
      <c r="F49" s="230">
        <v>10209682</v>
      </c>
      <c r="G49" s="230">
        <v>0</v>
      </c>
      <c r="H49" s="5">
        <v>15</v>
      </c>
      <c r="I49" s="5">
        <v>15</v>
      </c>
      <c r="J49" s="5">
        <v>0</v>
      </c>
      <c r="K49" s="5">
        <v>0</v>
      </c>
      <c r="L49" s="5">
        <v>0</v>
      </c>
      <c r="M49" s="273">
        <v>0</v>
      </c>
      <c r="N49" s="231">
        <v>0</v>
      </c>
    </row>
    <row r="50" spans="1:14" ht="24" x14ac:dyDescent="0.2">
      <c r="A50" s="228">
        <v>33</v>
      </c>
      <c r="B50" s="5">
        <v>209043</v>
      </c>
      <c r="C50" s="229" t="s">
        <v>45</v>
      </c>
      <c r="D50" s="5" t="s">
        <v>1</v>
      </c>
      <c r="E50" s="230">
        <v>0</v>
      </c>
      <c r="F50" s="230">
        <v>20000000</v>
      </c>
      <c r="G50" s="230">
        <v>0</v>
      </c>
      <c r="H50" s="5">
        <v>18</v>
      </c>
      <c r="I50" s="5">
        <v>18</v>
      </c>
      <c r="J50" s="5">
        <v>0</v>
      </c>
      <c r="K50" s="5">
        <v>0</v>
      </c>
      <c r="L50" s="5">
        <v>0</v>
      </c>
      <c r="M50" s="273">
        <v>0</v>
      </c>
      <c r="N50" s="231">
        <v>0</v>
      </c>
    </row>
    <row r="51" spans="1:14" ht="36" x14ac:dyDescent="0.2">
      <c r="A51" s="228">
        <v>34</v>
      </c>
      <c r="B51" s="5">
        <v>209047</v>
      </c>
      <c r="C51" s="229" t="s">
        <v>46</v>
      </c>
      <c r="D51" s="5" t="s">
        <v>1</v>
      </c>
      <c r="E51" s="230">
        <v>0</v>
      </c>
      <c r="F51" s="230">
        <v>9000000</v>
      </c>
      <c r="G51" s="230">
        <v>0</v>
      </c>
      <c r="H51" s="5">
        <v>9</v>
      </c>
      <c r="I51" s="5">
        <v>9</v>
      </c>
      <c r="J51" s="5">
        <v>0</v>
      </c>
      <c r="K51" s="5">
        <v>0</v>
      </c>
      <c r="L51" s="5">
        <v>0</v>
      </c>
      <c r="M51" s="273">
        <v>0</v>
      </c>
      <c r="N51" s="231">
        <v>0</v>
      </c>
    </row>
    <row r="52" spans="1:14" ht="36" x14ac:dyDescent="0.2">
      <c r="A52" s="228">
        <v>35</v>
      </c>
      <c r="B52" s="5">
        <v>209677</v>
      </c>
      <c r="C52" s="229" t="s">
        <v>47</v>
      </c>
      <c r="D52" s="5" t="s">
        <v>1</v>
      </c>
      <c r="E52" s="230">
        <v>0</v>
      </c>
      <c r="F52" s="230">
        <v>19000000</v>
      </c>
      <c r="G52" s="230">
        <v>0</v>
      </c>
      <c r="H52" s="5">
        <v>3.98</v>
      </c>
      <c r="I52" s="5">
        <v>3.98</v>
      </c>
      <c r="J52" s="5">
        <v>0</v>
      </c>
      <c r="K52" s="5">
        <v>0</v>
      </c>
      <c r="L52" s="5">
        <v>0</v>
      </c>
      <c r="M52" s="273">
        <v>0</v>
      </c>
      <c r="N52" s="231">
        <v>0</v>
      </c>
    </row>
    <row r="53" spans="1:14" ht="36" x14ac:dyDescent="0.2">
      <c r="A53" s="228">
        <v>36</v>
      </c>
      <c r="B53" s="5">
        <v>209678</v>
      </c>
      <c r="C53" s="229" t="s">
        <v>48</v>
      </c>
      <c r="D53" s="5" t="s">
        <v>1</v>
      </c>
      <c r="E53" s="230">
        <v>0</v>
      </c>
      <c r="F53" s="230">
        <v>12000000</v>
      </c>
      <c r="G53" s="230">
        <v>11000000</v>
      </c>
      <c r="H53" s="5">
        <v>5.4</v>
      </c>
      <c r="I53" s="5">
        <v>5.4</v>
      </c>
      <c r="J53" s="5">
        <v>0</v>
      </c>
      <c r="K53" s="5">
        <v>0</v>
      </c>
      <c r="L53" s="5">
        <v>0</v>
      </c>
      <c r="M53" s="273">
        <v>0</v>
      </c>
      <c r="N53" s="231">
        <v>5.45</v>
      </c>
    </row>
    <row r="54" spans="1:14" ht="48" x14ac:dyDescent="0.2">
      <c r="A54" s="228">
        <v>37</v>
      </c>
      <c r="B54" s="5">
        <v>209682</v>
      </c>
      <c r="C54" s="229" t="s">
        <v>49</v>
      </c>
      <c r="D54" s="5" t="s">
        <v>1</v>
      </c>
      <c r="E54" s="230">
        <v>0</v>
      </c>
      <c r="F54" s="230">
        <v>63899235</v>
      </c>
      <c r="G54" s="230">
        <v>3016157.96</v>
      </c>
      <c r="H54" s="5">
        <v>7</v>
      </c>
      <c r="I54" s="5">
        <v>7</v>
      </c>
      <c r="J54" s="5">
        <v>0</v>
      </c>
      <c r="K54" s="5">
        <v>0</v>
      </c>
      <c r="L54" s="5">
        <v>0</v>
      </c>
      <c r="M54" s="273">
        <v>1.1100000000000001</v>
      </c>
      <c r="N54" s="231">
        <v>0.14000000000000001</v>
      </c>
    </row>
    <row r="55" spans="1:14" ht="36.75" thickBot="1" x14ac:dyDescent="0.25">
      <c r="A55" s="232">
        <v>38</v>
      </c>
      <c r="B55" s="233">
        <v>209708</v>
      </c>
      <c r="C55" s="234" t="s">
        <v>50</v>
      </c>
      <c r="D55" s="233" t="s">
        <v>1</v>
      </c>
      <c r="E55" s="235">
        <v>0</v>
      </c>
      <c r="F55" s="235">
        <v>17000000</v>
      </c>
      <c r="G55" s="235">
        <v>0</v>
      </c>
      <c r="H55" s="233">
        <v>6.4</v>
      </c>
      <c r="I55" s="233">
        <v>6.4</v>
      </c>
      <c r="J55" s="233">
        <v>0</v>
      </c>
      <c r="K55" s="233">
        <v>0</v>
      </c>
      <c r="L55" s="233">
        <v>0</v>
      </c>
      <c r="M55" s="274">
        <v>0</v>
      </c>
      <c r="N55" s="255">
        <v>0</v>
      </c>
    </row>
    <row r="56" spans="1:14" ht="12.75" thickBot="1" x14ac:dyDescent="0.25">
      <c r="A56" s="237"/>
      <c r="B56" s="238"/>
      <c r="C56" s="238"/>
      <c r="D56" s="238"/>
      <c r="E56" s="239">
        <f>SUM(E30:E55)</f>
        <v>35000000</v>
      </c>
      <c r="F56" s="239">
        <f>SUM(F30:F55)</f>
        <v>538757078</v>
      </c>
      <c r="G56" s="239">
        <f>SUM(G30:G55)</f>
        <v>137229416.87</v>
      </c>
      <c r="H56" s="240">
        <f t="shared" ref="H56:N56" si="2">SUM(H30:H55)</f>
        <v>243.45</v>
      </c>
      <c r="I56" s="240">
        <f t="shared" si="2"/>
        <v>223.06</v>
      </c>
      <c r="J56" s="240">
        <f t="shared" si="2"/>
        <v>0</v>
      </c>
      <c r="K56" s="240">
        <f t="shared" si="2"/>
        <v>0</v>
      </c>
      <c r="L56" s="240">
        <f t="shared" si="2"/>
        <v>0</v>
      </c>
      <c r="M56" s="240">
        <f t="shared" si="2"/>
        <v>50.96</v>
      </c>
      <c r="N56" s="240">
        <f t="shared" si="2"/>
        <v>18</v>
      </c>
    </row>
    <row r="57" spans="1:14" ht="12.75" thickBot="1" x14ac:dyDescent="0.25">
      <c r="A57" s="244" t="s">
        <v>30</v>
      </c>
    </row>
    <row r="58" spans="1:14" ht="36" x14ac:dyDescent="0.2">
      <c r="A58" s="246">
        <v>39</v>
      </c>
      <c r="B58" s="247">
        <v>2431</v>
      </c>
      <c r="C58" s="248" t="s">
        <v>51</v>
      </c>
      <c r="D58" s="247" t="s">
        <v>1</v>
      </c>
      <c r="E58" s="249">
        <v>25000000</v>
      </c>
      <c r="F58" s="249">
        <v>25000000</v>
      </c>
      <c r="G58" s="249">
        <v>0</v>
      </c>
      <c r="H58" s="247">
        <v>6</v>
      </c>
      <c r="I58" s="247">
        <v>6</v>
      </c>
      <c r="J58" s="247">
        <v>0</v>
      </c>
      <c r="K58" s="247">
        <v>0</v>
      </c>
      <c r="L58" s="247">
        <v>0</v>
      </c>
      <c r="M58" s="272">
        <v>0</v>
      </c>
      <c r="N58" s="250">
        <v>0</v>
      </c>
    </row>
    <row r="59" spans="1:14" ht="72" x14ac:dyDescent="0.2">
      <c r="A59" s="228">
        <v>40</v>
      </c>
      <c r="B59" s="5">
        <v>6412</v>
      </c>
      <c r="C59" s="229" t="s">
        <v>52</v>
      </c>
      <c r="D59" s="5" t="s">
        <v>1</v>
      </c>
      <c r="E59" s="230">
        <v>5000000</v>
      </c>
      <c r="F59" s="230">
        <v>0</v>
      </c>
      <c r="G59" s="230">
        <v>0</v>
      </c>
      <c r="H59" s="5">
        <v>7</v>
      </c>
      <c r="I59" s="5">
        <v>7</v>
      </c>
      <c r="J59" s="5">
        <v>0</v>
      </c>
      <c r="K59" s="5">
        <v>0</v>
      </c>
      <c r="L59" s="5">
        <v>0</v>
      </c>
      <c r="M59" s="273">
        <v>0</v>
      </c>
      <c r="N59" s="231">
        <v>0</v>
      </c>
    </row>
    <row r="60" spans="1:14" ht="60" x14ac:dyDescent="0.2">
      <c r="A60" s="228">
        <v>41</v>
      </c>
      <c r="B60" s="5">
        <v>10109</v>
      </c>
      <c r="C60" s="229" t="s">
        <v>53</v>
      </c>
      <c r="D60" s="5" t="s">
        <v>1</v>
      </c>
      <c r="E60" s="230">
        <v>20000000</v>
      </c>
      <c r="F60" s="230">
        <v>0</v>
      </c>
      <c r="G60" s="230">
        <v>0</v>
      </c>
      <c r="H60" s="5">
        <v>8</v>
      </c>
      <c r="I60" s="5">
        <v>0</v>
      </c>
      <c r="J60" s="5">
        <v>0</v>
      </c>
      <c r="K60" s="5">
        <v>0</v>
      </c>
      <c r="L60" s="5">
        <v>0</v>
      </c>
      <c r="M60" s="273">
        <v>0</v>
      </c>
      <c r="N60" s="231">
        <v>0</v>
      </c>
    </row>
    <row r="61" spans="1:14" ht="60" x14ac:dyDescent="0.2">
      <c r="A61" s="228">
        <v>42</v>
      </c>
      <c r="B61" s="5">
        <v>15149</v>
      </c>
      <c r="C61" s="229" t="s">
        <v>54</v>
      </c>
      <c r="D61" s="5" t="s">
        <v>1</v>
      </c>
      <c r="E61" s="230">
        <v>40000000</v>
      </c>
      <c r="F61" s="230">
        <v>9000000</v>
      </c>
      <c r="G61" s="230">
        <v>0</v>
      </c>
      <c r="H61" s="5">
        <v>9</v>
      </c>
      <c r="I61" s="5">
        <v>9</v>
      </c>
      <c r="J61" s="5">
        <v>0</v>
      </c>
      <c r="K61" s="5">
        <v>0</v>
      </c>
      <c r="L61" s="5">
        <v>0</v>
      </c>
      <c r="M61" s="273">
        <v>0</v>
      </c>
      <c r="N61" s="231">
        <v>0</v>
      </c>
    </row>
    <row r="62" spans="1:14" ht="36" x14ac:dyDescent="0.2">
      <c r="A62" s="228">
        <v>43</v>
      </c>
      <c r="B62" s="5">
        <v>34968</v>
      </c>
      <c r="C62" s="229" t="s">
        <v>55</v>
      </c>
      <c r="D62" s="5" t="s">
        <v>1</v>
      </c>
      <c r="E62" s="230">
        <v>35014763</v>
      </c>
      <c r="F62" s="230">
        <v>85780859</v>
      </c>
      <c r="G62" s="230">
        <v>0</v>
      </c>
      <c r="H62" s="5">
        <v>4</v>
      </c>
      <c r="I62" s="5">
        <v>4</v>
      </c>
      <c r="J62" s="5">
        <v>0</v>
      </c>
      <c r="K62" s="5">
        <v>0</v>
      </c>
      <c r="L62" s="5">
        <v>0</v>
      </c>
      <c r="M62" s="273">
        <v>0</v>
      </c>
      <c r="N62" s="231">
        <v>0</v>
      </c>
    </row>
    <row r="63" spans="1:14" ht="36" x14ac:dyDescent="0.2">
      <c r="A63" s="228">
        <v>44</v>
      </c>
      <c r="B63" s="5">
        <v>34973</v>
      </c>
      <c r="C63" s="229" t="s">
        <v>56</v>
      </c>
      <c r="D63" s="5" t="s">
        <v>1</v>
      </c>
      <c r="E63" s="230">
        <v>30000000</v>
      </c>
      <c r="F63" s="230">
        <v>0</v>
      </c>
      <c r="G63" s="230">
        <v>0</v>
      </c>
      <c r="H63" s="5">
        <v>4</v>
      </c>
      <c r="I63" s="5">
        <v>0</v>
      </c>
      <c r="J63" s="5">
        <v>0</v>
      </c>
      <c r="K63" s="5">
        <v>0</v>
      </c>
      <c r="L63" s="5">
        <v>0</v>
      </c>
      <c r="M63" s="273">
        <v>0</v>
      </c>
      <c r="N63" s="231">
        <v>0</v>
      </c>
    </row>
    <row r="64" spans="1:14" ht="48" x14ac:dyDescent="0.2">
      <c r="A64" s="228">
        <v>45</v>
      </c>
      <c r="B64" s="5">
        <v>37470</v>
      </c>
      <c r="C64" s="229" t="s">
        <v>57</v>
      </c>
      <c r="D64" s="5" t="s">
        <v>1</v>
      </c>
      <c r="E64" s="230">
        <v>30000000</v>
      </c>
      <c r="F64" s="230">
        <v>0</v>
      </c>
      <c r="G64" s="230">
        <v>0</v>
      </c>
      <c r="H64" s="5">
        <v>7</v>
      </c>
      <c r="I64" s="5">
        <v>2</v>
      </c>
      <c r="J64" s="5">
        <v>0</v>
      </c>
      <c r="K64" s="5">
        <v>0</v>
      </c>
      <c r="L64" s="5">
        <v>0</v>
      </c>
      <c r="M64" s="273">
        <v>0</v>
      </c>
      <c r="N64" s="231">
        <v>0</v>
      </c>
    </row>
    <row r="65" spans="1:14" ht="36" x14ac:dyDescent="0.2">
      <c r="A65" s="228">
        <v>46</v>
      </c>
      <c r="B65" s="5">
        <v>37502</v>
      </c>
      <c r="C65" s="229" t="s">
        <v>58</v>
      </c>
      <c r="D65" s="5" t="s">
        <v>1</v>
      </c>
      <c r="E65" s="230">
        <v>5000000</v>
      </c>
      <c r="F65" s="230">
        <v>5000000</v>
      </c>
      <c r="G65" s="230">
        <v>0</v>
      </c>
      <c r="H65" s="5">
        <v>3</v>
      </c>
      <c r="I65" s="5">
        <v>3</v>
      </c>
      <c r="J65" s="5">
        <v>0</v>
      </c>
      <c r="K65" s="5">
        <v>0</v>
      </c>
      <c r="L65" s="5">
        <v>0</v>
      </c>
      <c r="M65" s="273">
        <v>0</v>
      </c>
      <c r="N65" s="231">
        <v>0</v>
      </c>
    </row>
    <row r="66" spans="1:14" ht="36" x14ac:dyDescent="0.2">
      <c r="A66" s="228">
        <v>47</v>
      </c>
      <c r="B66" s="5">
        <v>59458</v>
      </c>
      <c r="C66" s="229" t="s">
        <v>59</v>
      </c>
      <c r="D66" s="5" t="s">
        <v>1</v>
      </c>
      <c r="E66" s="230">
        <v>0</v>
      </c>
      <c r="F66" s="230">
        <v>6000000</v>
      </c>
      <c r="G66" s="230">
        <v>0</v>
      </c>
      <c r="H66" s="5">
        <v>2.78</v>
      </c>
      <c r="I66" s="5">
        <v>0</v>
      </c>
      <c r="J66" s="5">
        <v>0</v>
      </c>
      <c r="K66" s="5">
        <v>0</v>
      </c>
      <c r="L66" s="5">
        <v>0</v>
      </c>
      <c r="M66" s="273">
        <v>0</v>
      </c>
      <c r="N66" s="231">
        <v>0</v>
      </c>
    </row>
    <row r="67" spans="1:14" ht="48" x14ac:dyDescent="0.2">
      <c r="A67" s="228">
        <v>48</v>
      </c>
      <c r="B67" s="5">
        <v>66159</v>
      </c>
      <c r="C67" s="229" t="s">
        <v>60</v>
      </c>
      <c r="D67" s="5" t="s">
        <v>1</v>
      </c>
      <c r="E67" s="230">
        <v>70000000</v>
      </c>
      <c r="F67" s="230">
        <v>60000000</v>
      </c>
      <c r="G67" s="230">
        <v>11005488.109999999</v>
      </c>
      <c r="H67" s="5">
        <v>6</v>
      </c>
      <c r="I67" s="5">
        <v>6</v>
      </c>
      <c r="J67" s="5">
        <v>0</v>
      </c>
      <c r="K67" s="5">
        <v>0</v>
      </c>
      <c r="L67" s="5">
        <v>0</v>
      </c>
      <c r="M67" s="273">
        <v>0.92</v>
      </c>
      <c r="N67" s="231">
        <v>0</v>
      </c>
    </row>
    <row r="68" spans="1:14" ht="36" x14ac:dyDescent="0.2">
      <c r="A68" s="228">
        <v>49</v>
      </c>
      <c r="B68" s="5">
        <v>75943</v>
      </c>
      <c r="C68" s="229" t="s">
        <v>61</v>
      </c>
      <c r="D68" s="5" t="s">
        <v>1</v>
      </c>
      <c r="E68" s="230">
        <v>10000000</v>
      </c>
      <c r="F68" s="230">
        <v>0</v>
      </c>
      <c r="G68" s="230">
        <v>0</v>
      </c>
      <c r="H68" s="5">
        <v>12</v>
      </c>
      <c r="I68" s="5">
        <v>0</v>
      </c>
      <c r="J68" s="5">
        <v>0</v>
      </c>
      <c r="K68" s="5">
        <v>0</v>
      </c>
      <c r="L68" s="5">
        <v>0</v>
      </c>
      <c r="M68" s="273">
        <v>0</v>
      </c>
      <c r="N68" s="231">
        <v>0</v>
      </c>
    </row>
    <row r="69" spans="1:14" ht="36" x14ac:dyDescent="0.2">
      <c r="A69" s="228">
        <v>50</v>
      </c>
      <c r="B69" s="5">
        <v>96096</v>
      </c>
      <c r="C69" s="229" t="s">
        <v>62</v>
      </c>
      <c r="D69" s="5" t="s">
        <v>1</v>
      </c>
      <c r="E69" s="230">
        <v>5000000</v>
      </c>
      <c r="F69" s="230">
        <v>0</v>
      </c>
      <c r="G69" s="230">
        <v>0</v>
      </c>
      <c r="H69" s="5">
        <v>7</v>
      </c>
      <c r="I69" s="5">
        <v>0</v>
      </c>
      <c r="J69" s="5">
        <v>0</v>
      </c>
      <c r="K69" s="5">
        <v>0</v>
      </c>
      <c r="L69" s="5">
        <v>0</v>
      </c>
      <c r="M69" s="273">
        <v>0</v>
      </c>
      <c r="N69" s="231">
        <v>0</v>
      </c>
    </row>
    <row r="70" spans="1:14" ht="60" x14ac:dyDescent="0.2">
      <c r="A70" s="228">
        <v>51</v>
      </c>
      <c r="B70" s="5">
        <v>102580</v>
      </c>
      <c r="C70" s="229" t="s">
        <v>63</v>
      </c>
      <c r="D70" s="5" t="s">
        <v>1</v>
      </c>
      <c r="E70" s="230">
        <v>10000000</v>
      </c>
      <c r="F70" s="230">
        <v>0</v>
      </c>
      <c r="G70" s="230">
        <v>0</v>
      </c>
      <c r="H70" s="5">
        <v>7</v>
      </c>
      <c r="I70" s="5">
        <v>6</v>
      </c>
      <c r="J70" s="5">
        <v>0</v>
      </c>
      <c r="K70" s="5">
        <v>0</v>
      </c>
      <c r="L70" s="5">
        <v>0</v>
      </c>
      <c r="M70" s="273">
        <v>0</v>
      </c>
      <c r="N70" s="231">
        <v>0</v>
      </c>
    </row>
    <row r="71" spans="1:14" ht="36" x14ac:dyDescent="0.2">
      <c r="A71" s="228">
        <v>52</v>
      </c>
      <c r="B71" s="5">
        <v>189880</v>
      </c>
      <c r="C71" s="229" t="s">
        <v>64</v>
      </c>
      <c r="D71" s="5" t="s">
        <v>1</v>
      </c>
      <c r="E71" s="230">
        <v>15000000</v>
      </c>
      <c r="F71" s="230">
        <v>15000000</v>
      </c>
      <c r="G71" s="230">
        <v>7507712.8899999997</v>
      </c>
      <c r="H71" s="5">
        <v>4</v>
      </c>
      <c r="I71" s="5">
        <v>4</v>
      </c>
      <c r="J71" s="5">
        <v>0</v>
      </c>
      <c r="K71" s="5">
        <v>0</v>
      </c>
      <c r="L71" s="5">
        <v>0</v>
      </c>
      <c r="M71" s="273">
        <v>0.8</v>
      </c>
      <c r="N71" s="231">
        <v>0.64</v>
      </c>
    </row>
    <row r="72" spans="1:14" ht="36" x14ac:dyDescent="0.2">
      <c r="A72" s="228">
        <v>53</v>
      </c>
      <c r="B72" s="5">
        <v>190088</v>
      </c>
      <c r="C72" s="229" t="s">
        <v>65</v>
      </c>
      <c r="D72" s="5" t="s">
        <v>1</v>
      </c>
      <c r="E72" s="230">
        <v>500000</v>
      </c>
      <c r="F72" s="230">
        <v>0</v>
      </c>
      <c r="G72" s="230">
        <v>0</v>
      </c>
      <c r="H72" s="5">
        <v>1</v>
      </c>
      <c r="I72" s="5">
        <v>1</v>
      </c>
      <c r="J72" s="5">
        <v>0</v>
      </c>
      <c r="K72" s="5">
        <v>0</v>
      </c>
      <c r="L72" s="5">
        <v>0</v>
      </c>
      <c r="M72" s="273">
        <v>0</v>
      </c>
      <c r="N72" s="231">
        <v>0</v>
      </c>
    </row>
    <row r="73" spans="1:14" ht="24" x14ac:dyDescent="0.2">
      <c r="A73" s="228">
        <v>54</v>
      </c>
      <c r="B73" s="5">
        <v>190113</v>
      </c>
      <c r="C73" s="229" t="s">
        <v>66</v>
      </c>
      <c r="D73" s="5" t="s">
        <v>1</v>
      </c>
      <c r="E73" s="230">
        <v>480000</v>
      </c>
      <c r="F73" s="230">
        <v>480000</v>
      </c>
      <c r="G73" s="230">
        <v>251643.44</v>
      </c>
      <c r="H73" s="5">
        <v>1</v>
      </c>
      <c r="I73" s="5">
        <v>1</v>
      </c>
      <c r="J73" s="5">
        <v>0</v>
      </c>
      <c r="K73" s="5">
        <v>0</v>
      </c>
      <c r="L73" s="5">
        <v>0</v>
      </c>
      <c r="M73" s="273">
        <v>1</v>
      </c>
      <c r="N73" s="231">
        <v>0</v>
      </c>
    </row>
    <row r="74" spans="1:14" ht="24" x14ac:dyDescent="0.2">
      <c r="A74" s="228">
        <v>55</v>
      </c>
      <c r="B74" s="5">
        <v>190116</v>
      </c>
      <c r="C74" s="229" t="s">
        <v>67</v>
      </c>
      <c r="D74" s="5" t="s">
        <v>1</v>
      </c>
      <c r="E74" s="230">
        <v>400000</v>
      </c>
      <c r="F74" s="230">
        <v>2734356</v>
      </c>
      <c r="G74" s="230">
        <v>0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273">
        <v>0</v>
      </c>
      <c r="N74" s="231">
        <v>0</v>
      </c>
    </row>
    <row r="75" spans="1:14" ht="36" x14ac:dyDescent="0.2">
      <c r="A75" s="228">
        <v>56</v>
      </c>
      <c r="B75" s="5">
        <v>190117</v>
      </c>
      <c r="C75" s="229" t="s">
        <v>68</v>
      </c>
      <c r="D75" s="5" t="s">
        <v>1</v>
      </c>
      <c r="E75" s="230">
        <v>80000</v>
      </c>
      <c r="F75" s="230">
        <v>80000</v>
      </c>
      <c r="G75" s="230">
        <v>0</v>
      </c>
      <c r="H75" s="5">
        <v>1</v>
      </c>
      <c r="I75" s="5">
        <v>1</v>
      </c>
      <c r="J75" s="5">
        <v>0</v>
      </c>
      <c r="K75" s="5">
        <v>0</v>
      </c>
      <c r="L75" s="5">
        <v>0</v>
      </c>
      <c r="M75" s="273">
        <v>0</v>
      </c>
      <c r="N75" s="231">
        <v>0</v>
      </c>
    </row>
    <row r="76" spans="1:14" ht="48" x14ac:dyDescent="0.2">
      <c r="A76" s="228">
        <v>57</v>
      </c>
      <c r="B76" s="5">
        <v>190125</v>
      </c>
      <c r="C76" s="229" t="s">
        <v>69</v>
      </c>
      <c r="D76" s="5" t="s">
        <v>1</v>
      </c>
      <c r="E76" s="230">
        <v>500000</v>
      </c>
      <c r="F76" s="230">
        <v>500000</v>
      </c>
      <c r="G76" s="230">
        <v>0</v>
      </c>
      <c r="H76" s="5">
        <v>1</v>
      </c>
      <c r="I76" s="5">
        <v>1</v>
      </c>
      <c r="J76" s="5">
        <v>0</v>
      </c>
      <c r="K76" s="5">
        <v>0</v>
      </c>
      <c r="L76" s="5">
        <v>0</v>
      </c>
      <c r="M76" s="273">
        <v>0</v>
      </c>
      <c r="N76" s="231">
        <v>0</v>
      </c>
    </row>
    <row r="77" spans="1:14" ht="24.75" thickBot="1" x14ac:dyDescent="0.25">
      <c r="A77" s="232">
        <v>58</v>
      </c>
      <c r="B77" s="233">
        <v>190126</v>
      </c>
      <c r="C77" s="234" t="s">
        <v>70</v>
      </c>
      <c r="D77" s="233" t="s">
        <v>1</v>
      </c>
      <c r="E77" s="235">
        <v>30000000</v>
      </c>
      <c r="F77" s="235">
        <v>59268975</v>
      </c>
      <c r="G77" s="235">
        <v>57268974.670000002</v>
      </c>
      <c r="H77" s="233">
        <v>8</v>
      </c>
      <c r="I77" s="233">
        <v>8</v>
      </c>
      <c r="J77" s="233">
        <v>0</v>
      </c>
      <c r="K77" s="233">
        <v>0</v>
      </c>
      <c r="L77" s="233">
        <v>0</v>
      </c>
      <c r="M77" s="274">
        <v>5.32</v>
      </c>
      <c r="N77" s="255">
        <v>0.64</v>
      </c>
    </row>
    <row r="78" spans="1:14" ht="12.75" thickBot="1" x14ac:dyDescent="0.25">
      <c r="A78" s="275"/>
      <c r="B78" s="276"/>
      <c r="C78" s="276"/>
      <c r="D78" s="276"/>
      <c r="E78" s="239">
        <f>SUM(E58:E77)</f>
        <v>331974763</v>
      </c>
      <c r="F78" s="239">
        <f>SUM(F58:F77)</f>
        <v>268844190</v>
      </c>
      <c r="G78" s="239">
        <f>SUM(G58:G77)</f>
        <v>76033819.109999999</v>
      </c>
      <c r="H78" s="240">
        <f t="shared" ref="H78:N78" si="3">SUM(H58:H77)</f>
        <v>99.78</v>
      </c>
      <c r="I78" s="240">
        <f t="shared" si="3"/>
        <v>60</v>
      </c>
      <c r="J78" s="240">
        <f t="shared" si="3"/>
        <v>0</v>
      </c>
      <c r="K78" s="240">
        <f t="shared" si="3"/>
        <v>0</v>
      </c>
      <c r="L78" s="240">
        <f t="shared" si="3"/>
        <v>0</v>
      </c>
      <c r="M78" s="240">
        <f t="shared" si="3"/>
        <v>8.0400000000000009</v>
      </c>
      <c r="N78" s="240">
        <f t="shared" si="3"/>
        <v>1.28</v>
      </c>
    </row>
    <row r="79" spans="1:14" x14ac:dyDescent="0.2">
      <c r="A79" s="244" t="s">
        <v>71</v>
      </c>
      <c r="E79" s="243"/>
      <c r="F79" s="243"/>
      <c r="G79" s="243"/>
      <c r="H79" s="279"/>
      <c r="I79" s="279"/>
    </row>
    <row r="80" spans="1:14" ht="12.75" thickBot="1" x14ac:dyDescent="0.25">
      <c r="A80" s="244"/>
      <c r="E80" s="243"/>
      <c r="F80" s="243"/>
      <c r="G80" s="243"/>
      <c r="H80" s="279"/>
      <c r="I80" s="279"/>
    </row>
    <row r="81" spans="1:14" ht="36.75" thickBot="1" x14ac:dyDescent="0.25">
      <c r="A81" s="280">
        <v>59</v>
      </c>
      <c r="B81" s="281">
        <v>116535</v>
      </c>
      <c r="C81" s="282" t="s">
        <v>72</v>
      </c>
      <c r="D81" s="281" t="s">
        <v>25</v>
      </c>
      <c r="E81" s="283">
        <v>3200000</v>
      </c>
      <c r="F81" s="283">
        <v>0</v>
      </c>
      <c r="G81" s="283">
        <v>0</v>
      </c>
      <c r="H81" s="281">
        <v>1</v>
      </c>
      <c r="I81" s="281">
        <v>1</v>
      </c>
      <c r="J81" s="281">
        <v>0</v>
      </c>
      <c r="K81" s="281">
        <v>0</v>
      </c>
      <c r="L81" s="281">
        <v>0</v>
      </c>
      <c r="M81" s="284">
        <v>0</v>
      </c>
      <c r="N81" s="285">
        <v>0</v>
      </c>
    </row>
    <row r="82" spans="1:14" ht="12.75" thickBot="1" x14ac:dyDescent="0.25">
      <c r="A82" s="275"/>
      <c r="B82" s="276"/>
      <c r="C82" s="276"/>
      <c r="D82" s="276"/>
      <c r="E82" s="286">
        <v>3200000</v>
      </c>
      <c r="F82" s="286">
        <v>0</v>
      </c>
      <c r="G82" s="286">
        <f>+G81</f>
        <v>0</v>
      </c>
      <c r="H82" s="240">
        <v>1</v>
      </c>
      <c r="I82" s="240">
        <v>1</v>
      </c>
      <c r="J82" s="287">
        <v>0</v>
      </c>
      <c r="K82" s="287">
        <v>0</v>
      </c>
      <c r="L82" s="287">
        <v>0</v>
      </c>
      <c r="M82" s="288">
        <v>0</v>
      </c>
      <c r="N82" s="264">
        <v>0</v>
      </c>
    </row>
    <row r="83" spans="1:14" ht="12.75" thickBot="1" x14ac:dyDescent="0.25">
      <c r="A83" s="244" t="s">
        <v>73</v>
      </c>
    </row>
    <row r="84" spans="1:14" ht="12.75" thickBot="1" x14ac:dyDescent="0.25">
      <c r="A84" s="280">
        <v>60</v>
      </c>
      <c r="B84" s="281">
        <v>190127</v>
      </c>
      <c r="C84" s="282" t="s">
        <v>74</v>
      </c>
      <c r="D84" s="281" t="s">
        <v>1</v>
      </c>
      <c r="E84" s="283">
        <v>40000000</v>
      </c>
      <c r="F84" s="283">
        <v>40000000</v>
      </c>
      <c r="G84" s="289">
        <v>0</v>
      </c>
      <c r="H84" s="281">
        <v>0</v>
      </c>
      <c r="I84" s="281">
        <v>0</v>
      </c>
      <c r="J84" s="281">
        <v>0</v>
      </c>
      <c r="K84" s="281">
        <v>0</v>
      </c>
      <c r="L84" s="281">
        <v>0</v>
      </c>
      <c r="M84" s="284">
        <v>0</v>
      </c>
      <c r="N84" s="285">
        <v>0</v>
      </c>
    </row>
    <row r="85" spans="1:14" ht="12.75" thickBot="1" x14ac:dyDescent="0.25">
      <c r="A85" s="275"/>
      <c r="B85" s="276"/>
      <c r="C85" s="276"/>
      <c r="D85" s="276"/>
      <c r="E85" s="286">
        <f>+E84</f>
        <v>40000000</v>
      </c>
      <c r="F85" s="286">
        <f>+F84</f>
        <v>40000000</v>
      </c>
      <c r="G85" s="286">
        <f>+G84</f>
        <v>0</v>
      </c>
      <c r="H85" s="240">
        <v>0</v>
      </c>
      <c r="I85" s="240">
        <v>0</v>
      </c>
      <c r="J85" s="287">
        <v>0</v>
      </c>
      <c r="K85" s="287">
        <v>0</v>
      </c>
      <c r="L85" s="287">
        <v>0</v>
      </c>
      <c r="M85" s="288">
        <v>0</v>
      </c>
      <c r="N85" s="264">
        <v>0</v>
      </c>
    </row>
    <row r="86" spans="1:14" ht="12.75" thickBot="1" x14ac:dyDescent="0.25">
      <c r="A86" s="244" t="s">
        <v>251</v>
      </c>
    </row>
    <row r="87" spans="1:14" ht="48" x14ac:dyDescent="0.2">
      <c r="A87" s="246">
        <v>61</v>
      </c>
      <c r="B87" s="247">
        <v>116528</v>
      </c>
      <c r="C87" s="248" t="s">
        <v>75</v>
      </c>
      <c r="D87" s="247" t="s">
        <v>1</v>
      </c>
      <c r="E87" s="249">
        <v>50000000</v>
      </c>
      <c r="F87" s="249">
        <v>28500000</v>
      </c>
      <c r="G87" s="249">
        <v>0</v>
      </c>
      <c r="H87" s="247">
        <v>7</v>
      </c>
      <c r="I87" s="247">
        <v>7</v>
      </c>
      <c r="J87" s="247">
        <v>0</v>
      </c>
      <c r="K87" s="247">
        <v>0</v>
      </c>
      <c r="L87" s="247">
        <v>0</v>
      </c>
      <c r="M87" s="272">
        <v>0</v>
      </c>
      <c r="N87" s="250">
        <v>0</v>
      </c>
    </row>
    <row r="88" spans="1:14" ht="36" x14ac:dyDescent="0.2">
      <c r="A88" s="228">
        <v>62</v>
      </c>
      <c r="B88" s="5">
        <v>132258</v>
      </c>
      <c r="C88" s="290" t="s">
        <v>76</v>
      </c>
      <c r="D88" s="5" t="s">
        <v>1</v>
      </c>
      <c r="E88" s="230">
        <v>30000000</v>
      </c>
      <c r="F88" s="230">
        <v>18060000</v>
      </c>
      <c r="G88" s="230">
        <v>1159566.8999999999</v>
      </c>
      <c r="H88" s="5">
        <v>23</v>
      </c>
      <c r="I88" s="5">
        <v>23</v>
      </c>
      <c r="J88" s="5">
        <v>0</v>
      </c>
      <c r="K88" s="5">
        <v>0</v>
      </c>
      <c r="L88" s="5">
        <v>0</v>
      </c>
      <c r="M88" s="273">
        <v>0</v>
      </c>
      <c r="N88" s="231">
        <v>0.35</v>
      </c>
    </row>
    <row r="89" spans="1:14" ht="24" x14ac:dyDescent="0.2">
      <c r="A89" s="228">
        <v>63</v>
      </c>
      <c r="B89" s="5">
        <v>173534</v>
      </c>
      <c r="C89" s="229" t="s">
        <v>77</v>
      </c>
      <c r="D89" s="5" t="s">
        <v>1</v>
      </c>
      <c r="E89" s="230">
        <v>40000000</v>
      </c>
      <c r="F89" s="230">
        <v>0</v>
      </c>
      <c r="G89" s="230">
        <v>0</v>
      </c>
      <c r="H89" s="5">
        <v>8</v>
      </c>
      <c r="I89" s="5">
        <v>8</v>
      </c>
      <c r="J89" s="5">
        <v>0</v>
      </c>
      <c r="K89" s="5">
        <v>0</v>
      </c>
      <c r="L89" s="5">
        <v>0</v>
      </c>
      <c r="M89" s="273">
        <v>0</v>
      </c>
      <c r="N89" s="231">
        <v>0</v>
      </c>
    </row>
    <row r="90" spans="1:14" ht="36" x14ac:dyDescent="0.2">
      <c r="A90" s="228">
        <v>64</v>
      </c>
      <c r="B90" s="5">
        <v>189444</v>
      </c>
      <c r="C90" s="229" t="s">
        <v>78</v>
      </c>
      <c r="D90" s="5" t="s">
        <v>1</v>
      </c>
      <c r="E90" s="230">
        <v>18300000</v>
      </c>
      <c r="F90" s="230">
        <v>16470000</v>
      </c>
      <c r="G90" s="230">
        <v>16469841.57</v>
      </c>
      <c r="H90" s="5">
        <v>5</v>
      </c>
      <c r="I90" s="5">
        <v>5</v>
      </c>
      <c r="J90" s="5">
        <v>0</v>
      </c>
      <c r="K90" s="5">
        <v>0</v>
      </c>
      <c r="L90" s="5">
        <v>1.45</v>
      </c>
      <c r="M90" s="273">
        <v>1.36</v>
      </c>
      <c r="N90" s="231">
        <v>0.56999999999999995</v>
      </c>
    </row>
    <row r="91" spans="1:14" ht="36" x14ac:dyDescent="0.2">
      <c r="A91" s="228">
        <v>65</v>
      </c>
      <c r="B91" s="5">
        <v>190099</v>
      </c>
      <c r="C91" s="229" t="s">
        <v>79</v>
      </c>
      <c r="D91" s="5" t="s">
        <v>1</v>
      </c>
      <c r="E91" s="230">
        <v>384000</v>
      </c>
      <c r="F91" s="230">
        <v>384000</v>
      </c>
      <c r="G91" s="230">
        <v>0</v>
      </c>
      <c r="H91" s="5">
        <v>1</v>
      </c>
      <c r="I91" s="5">
        <v>1</v>
      </c>
      <c r="J91" s="5">
        <v>0</v>
      </c>
      <c r="K91" s="5">
        <v>0</v>
      </c>
      <c r="L91" s="5">
        <v>0</v>
      </c>
      <c r="M91" s="273">
        <v>0</v>
      </c>
      <c r="N91" s="231">
        <v>0</v>
      </c>
    </row>
    <row r="92" spans="1:14" ht="36" x14ac:dyDescent="0.2">
      <c r="A92" s="228">
        <v>66</v>
      </c>
      <c r="B92" s="5">
        <v>190104</v>
      </c>
      <c r="C92" s="229" t="s">
        <v>80</v>
      </c>
      <c r="D92" s="5" t="s">
        <v>1</v>
      </c>
      <c r="E92" s="230">
        <v>500000</v>
      </c>
      <c r="F92" s="230">
        <v>0</v>
      </c>
      <c r="G92" s="230">
        <v>0</v>
      </c>
      <c r="H92" s="5">
        <v>1</v>
      </c>
      <c r="I92" s="5">
        <v>1</v>
      </c>
      <c r="J92" s="5">
        <v>0</v>
      </c>
      <c r="K92" s="5">
        <v>0</v>
      </c>
      <c r="L92" s="5">
        <v>0</v>
      </c>
      <c r="M92" s="273">
        <v>0</v>
      </c>
      <c r="N92" s="231">
        <v>0</v>
      </c>
    </row>
    <row r="93" spans="1:14" ht="24" x14ac:dyDescent="0.2">
      <c r="A93" s="228">
        <v>67</v>
      </c>
      <c r="B93" s="5">
        <v>190119</v>
      </c>
      <c r="C93" s="229" t="s">
        <v>81</v>
      </c>
      <c r="D93" s="5" t="s">
        <v>1</v>
      </c>
      <c r="E93" s="230">
        <v>15240000</v>
      </c>
      <c r="F93" s="230">
        <v>0</v>
      </c>
      <c r="G93" s="230">
        <v>0</v>
      </c>
      <c r="H93" s="5">
        <v>4</v>
      </c>
      <c r="I93" s="5">
        <v>0</v>
      </c>
      <c r="J93" s="5">
        <v>0</v>
      </c>
      <c r="K93" s="5">
        <v>0</v>
      </c>
      <c r="L93" s="5">
        <v>0</v>
      </c>
      <c r="M93" s="273">
        <v>0</v>
      </c>
      <c r="N93" s="231">
        <v>0</v>
      </c>
    </row>
    <row r="94" spans="1:14" ht="24" x14ac:dyDescent="0.2">
      <c r="A94" s="228">
        <v>68</v>
      </c>
      <c r="B94" s="5">
        <v>190120</v>
      </c>
      <c r="C94" s="229" t="s">
        <v>82</v>
      </c>
      <c r="D94" s="5" t="s">
        <v>1</v>
      </c>
      <c r="E94" s="230">
        <v>1792000</v>
      </c>
      <c r="F94" s="230">
        <v>0</v>
      </c>
      <c r="G94" s="230">
        <v>0</v>
      </c>
      <c r="H94" s="5">
        <v>1</v>
      </c>
      <c r="I94" s="5">
        <v>0</v>
      </c>
      <c r="J94" s="5">
        <v>0</v>
      </c>
      <c r="K94" s="5">
        <v>0</v>
      </c>
      <c r="L94" s="5">
        <v>0.9</v>
      </c>
      <c r="M94" s="273">
        <v>0</v>
      </c>
      <c r="N94" s="231">
        <v>0</v>
      </c>
    </row>
    <row r="95" spans="1:14" ht="36.75" thickBot="1" x14ac:dyDescent="0.25">
      <c r="A95" s="232">
        <v>69</v>
      </c>
      <c r="B95" s="233">
        <v>208896</v>
      </c>
      <c r="C95" s="234" t="s">
        <v>83</v>
      </c>
      <c r="D95" s="233" t="s">
        <v>1</v>
      </c>
      <c r="E95" s="235">
        <v>0</v>
      </c>
      <c r="F95" s="235">
        <v>10500000</v>
      </c>
      <c r="G95" s="235">
        <v>6466379.5099999998</v>
      </c>
      <c r="H95" s="233">
        <v>3.73</v>
      </c>
      <c r="I95" s="233">
        <v>3.73</v>
      </c>
      <c r="J95" s="233">
        <v>0</v>
      </c>
      <c r="K95" s="233">
        <v>0</v>
      </c>
      <c r="L95" s="233">
        <v>0</v>
      </c>
      <c r="M95" s="274">
        <v>0.82</v>
      </c>
      <c r="N95" s="236">
        <v>1.33</v>
      </c>
    </row>
    <row r="96" spans="1:14" ht="12.75" thickBot="1" x14ac:dyDescent="0.25">
      <c r="A96" s="275"/>
      <c r="B96" s="276"/>
      <c r="C96" s="276"/>
      <c r="D96" s="276"/>
      <c r="E96" s="239">
        <f>SUM(E87:E95)</f>
        <v>156216000</v>
      </c>
      <c r="F96" s="239">
        <f>SUM(F87:F95)</f>
        <v>73914000</v>
      </c>
      <c r="G96" s="239">
        <f>SUM(G87:G95)</f>
        <v>24095787.979999997</v>
      </c>
      <c r="H96" s="240">
        <f t="shared" ref="H96:N96" si="4">SUM(H87:H95)</f>
        <v>53.73</v>
      </c>
      <c r="I96" s="240">
        <f t="shared" si="4"/>
        <v>48.73</v>
      </c>
      <c r="J96" s="240">
        <f t="shared" si="4"/>
        <v>0</v>
      </c>
      <c r="K96" s="240">
        <f t="shared" si="4"/>
        <v>0</v>
      </c>
      <c r="L96" s="240">
        <f t="shared" si="4"/>
        <v>2.35</v>
      </c>
      <c r="M96" s="291">
        <f t="shared" si="4"/>
        <v>2.1800000000000002</v>
      </c>
      <c r="N96" s="240">
        <f t="shared" si="4"/>
        <v>2.25</v>
      </c>
    </row>
    <row r="97" spans="1:14" ht="12.75" thickBot="1" x14ac:dyDescent="0.25">
      <c r="A97" s="244" t="s">
        <v>84</v>
      </c>
      <c r="N97" s="292"/>
    </row>
    <row r="98" spans="1:14" ht="48" x14ac:dyDescent="0.2">
      <c r="A98" s="246">
        <v>70</v>
      </c>
      <c r="B98" s="247">
        <v>14834</v>
      </c>
      <c r="C98" s="248" t="s">
        <v>85</v>
      </c>
      <c r="D98" s="247" t="s">
        <v>1</v>
      </c>
      <c r="E98" s="249">
        <v>40000000</v>
      </c>
      <c r="F98" s="249">
        <v>0</v>
      </c>
      <c r="G98" s="249">
        <v>0</v>
      </c>
      <c r="H98" s="247">
        <v>5</v>
      </c>
      <c r="I98" s="247">
        <v>5</v>
      </c>
      <c r="J98" s="247">
        <v>0</v>
      </c>
      <c r="K98" s="247">
        <v>0</v>
      </c>
      <c r="L98" s="247">
        <v>0</v>
      </c>
      <c r="M98" s="272">
        <v>0</v>
      </c>
      <c r="N98" s="250">
        <v>0</v>
      </c>
    </row>
    <row r="99" spans="1:14" ht="36" x14ac:dyDescent="0.2">
      <c r="A99" s="228">
        <v>71</v>
      </c>
      <c r="B99" s="5">
        <v>189454</v>
      </c>
      <c r="C99" s="229" t="s">
        <v>86</v>
      </c>
      <c r="D99" s="5" t="s">
        <v>1</v>
      </c>
      <c r="E99" s="230">
        <v>0</v>
      </c>
      <c r="F99" s="230">
        <v>15500000</v>
      </c>
      <c r="G99" s="230">
        <v>2600442.7000000002</v>
      </c>
      <c r="H99" s="5">
        <v>7.59</v>
      </c>
      <c r="I99" s="5">
        <v>7.59</v>
      </c>
      <c r="J99" s="5">
        <v>0</v>
      </c>
      <c r="K99" s="5">
        <v>0</v>
      </c>
      <c r="L99" s="5">
        <v>0</v>
      </c>
      <c r="M99" s="273">
        <v>0.61</v>
      </c>
      <c r="N99" s="231">
        <v>0.52</v>
      </c>
    </row>
    <row r="100" spans="1:14" ht="24" x14ac:dyDescent="0.2">
      <c r="A100" s="228">
        <v>72</v>
      </c>
      <c r="B100" s="5">
        <v>207390</v>
      </c>
      <c r="C100" s="229" t="s">
        <v>87</v>
      </c>
      <c r="D100" s="5" t="s">
        <v>1</v>
      </c>
      <c r="E100" s="230">
        <v>0</v>
      </c>
      <c r="F100" s="230">
        <v>1691935</v>
      </c>
      <c r="G100" s="230">
        <v>1191934.46</v>
      </c>
      <c r="H100" s="5">
        <v>4.5999999999999996</v>
      </c>
      <c r="I100" s="5">
        <v>4.5999999999999996</v>
      </c>
      <c r="J100" s="5">
        <v>0</v>
      </c>
      <c r="K100" s="5">
        <v>0</v>
      </c>
      <c r="L100" s="5">
        <v>0</v>
      </c>
      <c r="M100" s="273">
        <v>4.72</v>
      </c>
      <c r="N100" s="231">
        <v>0</v>
      </c>
    </row>
    <row r="101" spans="1:14" ht="36" x14ac:dyDescent="0.2">
      <c r="A101" s="228">
        <v>73</v>
      </c>
      <c r="B101" s="5">
        <v>207433</v>
      </c>
      <c r="C101" s="229" t="s">
        <v>252</v>
      </c>
      <c r="D101" s="5" t="s">
        <v>1</v>
      </c>
      <c r="E101" s="230">
        <v>0</v>
      </c>
      <c r="F101" s="230">
        <v>14516452</v>
      </c>
      <c r="G101" s="230">
        <v>14486211.359999999</v>
      </c>
      <c r="H101" s="5" t="s">
        <v>253</v>
      </c>
      <c r="I101" s="5">
        <v>0</v>
      </c>
      <c r="J101" s="5">
        <v>0</v>
      </c>
      <c r="K101" s="5">
        <v>0</v>
      </c>
      <c r="L101" s="5">
        <v>0</v>
      </c>
      <c r="M101" s="273">
        <v>4.99</v>
      </c>
      <c r="N101" s="231">
        <v>0</v>
      </c>
    </row>
    <row r="102" spans="1:14" ht="48" x14ac:dyDescent="0.2">
      <c r="A102" s="228">
        <v>74</v>
      </c>
      <c r="B102" s="5">
        <v>207591</v>
      </c>
      <c r="C102" s="229" t="s">
        <v>88</v>
      </c>
      <c r="D102" s="5" t="s">
        <v>1</v>
      </c>
      <c r="E102" s="230">
        <v>0</v>
      </c>
      <c r="F102" s="230">
        <v>3500000</v>
      </c>
      <c r="G102" s="230">
        <v>188765.9</v>
      </c>
      <c r="H102" s="5">
        <v>8.4</v>
      </c>
      <c r="I102" s="5">
        <v>8.4</v>
      </c>
      <c r="J102" s="5">
        <v>0</v>
      </c>
      <c r="K102" s="5">
        <v>0</v>
      </c>
      <c r="L102" s="5">
        <v>0</v>
      </c>
      <c r="M102" s="273">
        <v>0.05</v>
      </c>
      <c r="N102" s="231">
        <v>0</v>
      </c>
    </row>
    <row r="103" spans="1:14" ht="36" x14ac:dyDescent="0.2">
      <c r="A103" s="228">
        <v>75</v>
      </c>
      <c r="B103" s="5">
        <v>209018</v>
      </c>
      <c r="C103" s="229" t="s">
        <v>254</v>
      </c>
      <c r="D103" s="5" t="s">
        <v>1</v>
      </c>
      <c r="E103" s="230">
        <v>0</v>
      </c>
      <c r="F103" s="230">
        <v>25000000</v>
      </c>
      <c r="G103" s="230">
        <v>4703030.1900000004</v>
      </c>
      <c r="H103" s="5">
        <v>10</v>
      </c>
      <c r="I103" s="5">
        <v>10</v>
      </c>
      <c r="J103" s="5">
        <v>0</v>
      </c>
      <c r="K103" s="5">
        <v>0</v>
      </c>
      <c r="L103" s="5">
        <v>0</v>
      </c>
      <c r="M103" s="273">
        <v>0.16</v>
      </c>
      <c r="N103" s="231">
        <v>0.14000000000000001</v>
      </c>
    </row>
    <row r="104" spans="1:14" ht="36" x14ac:dyDescent="0.2">
      <c r="A104" s="228">
        <v>76</v>
      </c>
      <c r="B104" s="5">
        <v>209049</v>
      </c>
      <c r="C104" s="229" t="s">
        <v>255</v>
      </c>
      <c r="D104" s="5" t="s">
        <v>1</v>
      </c>
      <c r="E104" s="230">
        <v>0</v>
      </c>
      <c r="F104" s="230">
        <v>15000000</v>
      </c>
      <c r="G104" s="230">
        <v>3226354.38</v>
      </c>
      <c r="H104" s="5">
        <v>8</v>
      </c>
      <c r="I104" s="5">
        <v>8</v>
      </c>
      <c r="J104" s="5">
        <v>0</v>
      </c>
      <c r="K104" s="5">
        <v>0</v>
      </c>
      <c r="L104" s="5">
        <v>0</v>
      </c>
      <c r="M104" s="273">
        <v>0.52</v>
      </c>
      <c r="N104" s="231">
        <v>0</v>
      </c>
    </row>
    <row r="105" spans="1:14" ht="36" x14ac:dyDescent="0.2">
      <c r="A105" s="228">
        <v>77</v>
      </c>
      <c r="B105" s="5">
        <v>209054</v>
      </c>
      <c r="C105" s="229" t="s">
        <v>256</v>
      </c>
      <c r="D105" s="5" t="s">
        <v>1</v>
      </c>
      <c r="E105" s="230">
        <v>0</v>
      </c>
      <c r="F105" s="230">
        <v>4500000</v>
      </c>
      <c r="G105" s="230">
        <v>327540</v>
      </c>
      <c r="H105" s="5">
        <v>9</v>
      </c>
      <c r="I105" s="5">
        <v>9</v>
      </c>
      <c r="J105" s="5">
        <v>0</v>
      </c>
      <c r="K105" s="5">
        <v>0</v>
      </c>
      <c r="L105" s="5">
        <v>0</v>
      </c>
      <c r="M105" s="273">
        <v>0.2</v>
      </c>
      <c r="N105" s="231">
        <v>7.0000000000000007E-2</v>
      </c>
    </row>
    <row r="106" spans="1:14" ht="24" x14ac:dyDescent="0.2">
      <c r="A106" s="228">
        <v>78</v>
      </c>
      <c r="B106" s="5">
        <v>209055</v>
      </c>
      <c r="C106" s="229" t="s">
        <v>257</v>
      </c>
      <c r="D106" s="5" t="s">
        <v>1</v>
      </c>
      <c r="E106" s="230">
        <v>0</v>
      </c>
      <c r="F106" s="230">
        <v>20000000</v>
      </c>
      <c r="G106" s="230">
        <v>14943522.210000001</v>
      </c>
      <c r="H106" s="5">
        <v>10</v>
      </c>
      <c r="I106" s="5">
        <v>10</v>
      </c>
      <c r="J106" s="5">
        <v>0</v>
      </c>
      <c r="K106" s="5">
        <v>0</v>
      </c>
      <c r="L106" s="5">
        <v>0</v>
      </c>
      <c r="M106" s="273">
        <v>7.91</v>
      </c>
      <c r="N106" s="278">
        <v>0.1</v>
      </c>
    </row>
    <row r="107" spans="1:14" ht="36" x14ac:dyDescent="0.2">
      <c r="A107" s="228">
        <v>79</v>
      </c>
      <c r="B107" s="5">
        <v>209056</v>
      </c>
      <c r="C107" s="229" t="s">
        <v>258</v>
      </c>
      <c r="D107" s="5" t="s">
        <v>1</v>
      </c>
      <c r="E107" s="230">
        <v>0</v>
      </c>
      <c r="F107" s="230">
        <v>30500000</v>
      </c>
      <c r="G107" s="230">
        <v>4591811.6399999997</v>
      </c>
      <c r="H107" s="5">
        <v>12</v>
      </c>
      <c r="I107" s="5">
        <v>12</v>
      </c>
      <c r="J107" s="5">
        <v>0</v>
      </c>
      <c r="K107" s="5">
        <v>0</v>
      </c>
      <c r="L107" s="5">
        <v>0</v>
      </c>
      <c r="M107" s="273">
        <v>0.21</v>
      </c>
      <c r="N107" s="231">
        <v>0.78</v>
      </c>
    </row>
    <row r="108" spans="1:14" ht="36" x14ac:dyDescent="0.2">
      <c r="A108" s="228">
        <v>80</v>
      </c>
      <c r="B108" s="5">
        <v>208027</v>
      </c>
      <c r="C108" s="229" t="s">
        <v>89</v>
      </c>
      <c r="D108" s="5" t="s">
        <v>1</v>
      </c>
      <c r="E108" s="230">
        <v>0</v>
      </c>
      <c r="F108" s="230">
        <v>14500000</v>
      </c>
      <c r="G108" s="230">
        <v>0</v>
      </c>
      <c r="H108" s="5">
        <v>11.8</v>
      </c>
      <c r="I108" s="5">
        <v>11.8</v>
      </c>
      <c r="J108" s="5">
        <v>0</v>
      </c>
      <c r="K108" s="5">
        <v>0</v>
      </c>
      <c r="L108" s="5">
        <v>0</v>
      </c>
      <c r="M108" s="273">
        <v>0</v>
      </c>
      <c r="N108" s="231">
        <v>0</v>
      </c>
    </row>
    <row r="109" spans="1:14" ht="36" x14ac:dyDescent="0.2">
      <c r="A109" s="232">
        <v>81</v>
      </c>
      <c r="B109" s="233">
        <v>208201</v>
      </c>
      <c r="C109" s="234" t="s">
        <v>90</v>
      </c>
      <c r="D109" s="233" t="s">
        <v>1</v>
      </c>
      <c r="E109" s="235">
        <v>0</v>
      </c>
      <c r="F109" s="235">
        <v>10500000</v>
      </c>
      <c r="G109" s="235">
        <v>8814956.3900000006</v>
      </c>
      <c r="H109" s="233">
        <v>5.3</v>
      </c>
      <c r="I109" s="233">
        <v>5.3</v>
      </c>
      <c r="J109" s="233">
        <v>0</v>
      </c>
      <c r="K109" s="233">
        <v>0</v>
      </c>
      <c r="L109" s="233">
        <v>0</v>
      </c>
      <c r="M109" s="274">
        <v>2.8</v>
      </c>
      <c r="N109" s="231">
        <v>0.78</v>
      </c>
    </row>
    <row r="110" spans="1:14" ht="36.75" thickBot="1" x14ac:dyDescent="0.25">
      <c r="A110" s="232">
        <v>82</v>
      </c>
      <c r="B110" s="233">
        <v>208879</v>
      </c>
      <c r="C110" s="234" t="s">
        <v>273</v>
      </c>
      <c r="D110" s="233" t="s">
        <v>1</v>
      </c>
      <c r="E110" s="235">
        <v>0</v>
      </c>
      <c r="F110" s="235">
        <v>0</v>
      </c>
      <c r="G110" s="235">
        <v>0</v>
      </c>
      <c r="H110" s="233">
        <v>14</v>
      </c>
      <c r="I110" s="233">
        <v>8.17</v>
      </c>
      <c r="J110" s="233">
        <v>0</v>
      </c>
      <c r="K110" s="233">
        <v>0</v>
      </c>
      <c r="L110" s="233">
        <v>0</v>
      </c>
      <c r="M110" s="274">
        <v>0</v>
      </c>
      <c r="N110" s="255">
        <v>0.02</v>
      </c>
    </row>
    <row r="111" spans="1:14" ht="12.75" thickBot="1" x14ac:dyDescent="0.25">
      <c r="A111" s="275"/>
      <c r="B111" s="276"/>
      <c r="C111" s="276"/>
      <c r="D111" s="276"/>
      <c r="E111" s="239">
        <f t="shared" ref="E111:N111" si="5">SUM(E98:E110)</f>
        <v>40000000</v>
      </c>
      <c r="F111" s="239">
        <f t="shared" si="5"/>
        <v>155208387</v>
      </c>
      <c r="G111" s="239">
        <f t="shared" si="5"/>
        <v>55074569.230000004</v>
      </c>
      <c r="H111" s="240">
        <f t="shared" si="5"/>
        <v>105.69</v>
      </c>
      <c r="I111" s="240">
        <f t="shared" si="5"/>
        <v>99.86</v>
      </c>
      <c r="J111" s="240">
        <f t="shared" si="5"/>
        <v>0</v>
      </c>
      <c r="K111" s="240">
        <f t="shared" si="5"/>
        <v>0</v>
      </c>
      <c r="L111" s="240">
        <f t="shared" si="5"/>
        <v>0</v>
      </c>
      <c r="M111" s="240">
        <f t="shared" si="5"/>
        <v>22.17</v>
      </c>
      <c r="N111" s="293">
        <f t="shared" si="5"/>
        <v>2.4099999999999997</v>
      </c>
    </row>
    <row r="112" spans="1:14" ht="12.75" thickBot="1" x14ac:dyDescent="0.25">
      <c r="A112" s="244" t="s">
        <v>91</v>
      </c>
    </row>
    <row r="113" spans="1:14" ht="36" x14ac:dyDescent="0.2">
      <c r="A113" s="246">
        <v>83</v>
      </c>
      <c r="B113" s="247">
        <v>18433</v>
      </c>
      <c r="C113" s="248" t="s">
        <v>92</v>
      </c>
      <c r="D113" s="247" t="s">
        <v>1</v>
      </c>
      <c r="E113" s="249">
        <v>5000000</v>
      </c>
      <c r="F113" s="249">
        <v>0</v>
      </c>
      <c r="G113" s="249">
        <v>0</v>
      </c>
      <c r="H113" s="247">
        <v>4</v>
      </c>
      <c r="I113" s="247">
        <v>4</v>
      </c>
      <c r="J113" s="247">
        <v>0</v>
      </c>
      <c r="K113" s="247">
        <v>0</v>
      </c>
      <c r="L113" s="247">
        <v>0</v>
      </c>
      <c r="M113" s="272">
        <v>0</v>
      </c>
      <c r="N113" s="250">
        <v>0</v>
      </c>
    </row>
    <row r="114" spans="1:14" ht="48" x14ac:dyDescent="0.2">
      <c r="A114" s="228">
        <v>84</v>
      </c>
      <c r="B114" s="5">
        <v>18435</v>
      </c>
      <c r="C114" s="229" t="s">
        <v>93</v>
      </c>
      <c r="D114" s="5" t="s">
        <v>1</v>
      </c>
      <c r="E114" s="230">
        <v>5000000</v>
      </c>
      <c r="F114" s="230">
        <v>4500000</v>
      </c>
      <c r="G114" s="230">
        <v>0</v>
      </c>
      <c r="H114" s="5">
        <v>2</v>
      </c>
      <c r="I114" s="5">
        <v>2</v>
      </c>
      <c r="J114" s="5">
        <v>0</v>
      </c>
      <c r="K114" s="5">
        <v>0</v>
      </c>
      <c r="L114" s="5">
        <v>0</v>
      </c>
      <c r="M114" s="273">
        <v>0</v>
      </c>
      <c r="N114" s="231">
        <v>0</v>
      </c>
    </row>
    <row r="115" spans="1:14" ht="36" x14ac:dyDescent="0.2">
      <c r="A115" s="228">
        <v>85</v>
      </c>
      <c r="B115" s="5">
        <v>18437</v>
      </c>
      <c r="C115" s="229" t="s">
        <v>94</v>
      </c>
      <c r="D115" s="5" t="s">
        <v>1</v>
      </c>
      <c r="E115" s="230">
        <v>5000000</v>
      </c>
      <c r="F115" s="230">
        <v>3000000</v>
      </c>
      <c r="G115" s="230">
        <v>261476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273">
        <v>0.03</v>
      </c>
      <c r="N115" s="231">
        <v>0</v>
      </c>
    </row>
    <row r="116" spans="1:14" ht="36.75" customHeight="1" x14ac:dyDescent="0.2">
      <c r="A116" s="228">
        <v>86</v>
      </c>
      <c r="B116" s="5">
        <v>96841</v>
      </c>
      <c r="C116" s="229" t="s">
        <v>266</v>
      </c>
      <c r="D116" s="5" t="s">
        <v>1</v>
      </c>
      <c r="E116" s="230">
        <v>1824000</v>
      </c>
      <c r="F116" s="230">
        <v>1824000</v>
      </c>
      <c r="G116" s="230">
        <v>1824000</v>
      </c>
      <c r="H116" s="5">
        <v>28.5</v>
      </c>
      <c r="I116" s="5">
        <v>10</v>
      </c>
      <c r="J116" s="5">
        <v>0</v>
      </c>
      <c r="K116" s="5">
        <v>0</v>
      </c>
      <c r="L116" s="5">
        <v>0</v>
      </c>
      <c r="M116" s="273">
        <v>0</v>
      </c>
      <c r="N116" s="231">
        <v>0</v>
      </c>
    </row>
    <row r="117" spans="1:14" ht="36" x14ac:dyDescent="0.2">
      <c r="A117" s="228">
        <v>87</v>
      </c>
      <c r="B117" s="5">
        <v>72219</v>
      </c>
      <c r="C117" s="229" t="s">
        <v>95</v>
      </c>
      <c r="D117" s="5" t="s">
        <v>1</v>
      </c>
      <c r="E117" s="230">
        <v>64325478</v>
      </c>
      <c r="F117" s="230">
        <v>20000000</v>
      </c>
      <c r="G117" s="230">
        <v>1159566.8999999999</v>
      </c>
      <c r="H117" s="5">
        <v>18</v>
      </c>
      <c r="I117" s="5">
        <v>18</v>
      </c>
      <c r="J117" s="5">
        <v>0</v>
      </c>
      <c r="K117" s="5">
        <v>0</v>
      </c>
      <c r="L117" s="5">
        <v>0</v>
      </c>
      <c r="M117" s="273">
        <v>0</v>
      </c>
      <c r="N117" s="231">
        <v>0.32</v>
      </c>
    </row>
    <row r="118" spans="1:14" ht="24" x14ac:dyDescent="0.2">
      <c r="A118" s="228">
        <v>88</v>
      </c>
      <c r="B118" s="5">
        <v>72220</v>
      </c>
      <c r="C118" s="229" t="s">
        <v>96</v>
      </c>
      <c r="D118" s="5" t="s">
        <v>1</v>
      </c>
      <c r="E118" s="230">
        <v>5000000</v>
      </c>
      <c r="F118" s="230">
        <v>5000000</v>
      </c>
      <c r="G118" s="230">
        <v>1159566.8999999999</v>
      </c>
      <c r="H118" s="5">
        <v>15</v>
      </c>
      <c r="I118" s="5">
        <v>15</v>
      </c>
      <c r="J118" s="5">
        <v>0</v>
      </c>
      <c r="K118" s="5">
        <v>0</v>
      </c>
      <c r="L118" s="5">
        <v>0</v>
      </c>
      <c r="M118" s="273">
        <v>0</v>
      </c>
      <c r="N118" s="231">
        <v>0</v>
      </c>
    </row>
    <row r="119" spans="1:14" ht="36" x14ac:dyDescent="0.2">
      <c r="A119" s="228">
        <v>89</v>
      </c>
      <c r="B119" s="5">
        <v>100133</v>
      </c>
      <c r="C119" s="229" t="s">
        <v>97</v>
      </c>
      <c r="D119" s="5" t="s">
        <v>1</v>
      </c>
      <c r="E119" s="230">
        <v>17419000</v>
      </c>
      <c r="F119" s="230">
        <v>0</v>
      </c>
      <c r="G119" s="230">
        <v>0</v>
      </c>
      <c r="H119" s="5">
        <v>3</v>
      </c>
      <c r="I119" s="5">
        <v>3</v>
      </c>
      <c r="J119" s="5">
        <v>0</v>
      </c>
      <c r="K119" s="5">
        <v>0</v>
      </c>
      <c r="L119" s="5">
        <v>0</v>
      </c>
      <c r="M119" s="273">
        <v>0</v>
      </c>
      <c r="N119" s="231">
        <v>0</v>
      </c>
    </row>
    <row r="120" spans="1:14" ht="36" x14ac:dyDescent="0.2">
      <c r="A120" s="228">
        <v>90</v>
      </c>
      <c r="B120" s="5">
        <v>116527</v>
      </c>
      <c r="C120" s="229" t="s">
        <v>98</v>
      </c>
      <c r="D120" s="5" t="s">
        <v>1</v>
      </c>
      <c r="E120" s="230">
        <v>58506848</v>
      </c>
      <c r="F120" s="230">
        <v>11500000</v>
      </c>
      <c r="G120" s="230">
        <v>0</v>
      </c>
      <c r="H120" s="5">
        <v>19</v>
      </c>
      <c r="I120" s="5">
        <v>19</v>
      </c>
      <c r="J120" s="5">
        <v>0</v>
      </c>
      <c r="K120" s="5">
        <v>0</v>
      </c>
      <c r="L120" s="5">
        <v>0</v>
      </c>
      <c r="M120" s="273">
        <v>0</v>
      </c>
      <c r="N120" s="231">
        <v>0.19</v>
      </c>
    </row>
    <row r="121" spans="1:14" ht="24" x14ac:dyDescent="0.2">
      <c r="A121" s="228">
        <v>91</v>
      </c>
      <c r="B121" s="5">
        <v>116530</v>
      </c>
      <c r="C121" s="229" t="s">
        <v>99</v>
      </c>
      <c r="D121" s="5" t="s">
        <v>1</v>
      </c>
      <c r="E121" s="230">
        <v>576000</v>
      </c>
      <c r="F121" s="230">
        <v>0</v>
      </c>
      <c r="G121" s="230">
        <v>0</v>
      </c>
      <c r="H121" s="5">
        <v>1</v>
      </c>
      <c r="I121" s="5">
        <v>1</v>
      </c>
      <c r="J121" s="5">
        <v>0</v>
      </c>
      <c r="K121" s="5">
        <v>0</v>
      </c>
      <c r="L121" s="5">
        <v>0</v>
      </c>
      <c r="M121" s="273">
        <v>0</v>
      </c>
      <c r="N121" s="231">
        <v>0</v>
      </c>
    </row>
    <row r="122" spans="1:14" ht="36" x14ac:dyDescent="0.2">
      <c r="A122" s="228">
        <v>92</v>
      </c>
      <c r="B122" s="5">
        <v>116577</v>
      </c>
      <c r="C122" s="229" t="s">
        <v>100</v>
      </c>
      <c r="D122" s="5" t="s">
        <v>1</v>
      </c>
      <c r="E122" s="230">
        <v>0</v>
      </c>
      <c r="F122" s="230">
        <v>0</v>
      </c>
      <c r="G122" s="230">
        <v>0</v>
      </c>
      <c r="H122" s="5">
        <v>0</v>
      </c>
      <c r="I122" s="5">
        <v>1</v>
      </c>
      <c r="J122" s="5">
        <v>0</v>
      </c>
      <c r="K122" s="5">
        <v>0</v>
      </c>
      <c r="L122" s="5">
        <v>0</v>
      </c>
      <c r="M122" s="273">
        <v>0</v>
      </c>
      <c r="N122" s="231">
        <v>0</v>
      </c>
    </row>
    <row r="123" spans="1:14" ht="36" x14ac:dyDescent="0.2">
      <c r="A123" s="228">
        <v>93</v>
      </c>
      <c r="B123" s="5">
        <v>142767</v>
      </c>
      <c r="C123" s="229" t="s">
        <v>101</v>
      </c>
      <c r="D123" s="5" t="s">
        <v>1</v>
      </c>
      <c r="E123" s="230">
        <v>500000</v>
      </c>
      <c r="F123" s="230">
        <v>500000</v>
      </c>
      <c r="G123" s="230">
        <v>500000</v>
      </c>
      <c r="H123" s="5">
        <v>1</v>
      </c>
      <c r="I123" s="5">
        <v>1</v>
      </c>
      <c r="J123" s="5">
        <v>0</v>
      </c>
      <c r="K123" s="5">
        <v>0</v>
      </c>
      <c r="L123" s="5">
        <v>0.26</v>
      </c>
      <c r="M123" s="273">
        <v>0</v>
      </c>
      <c r="N123" s="231">
        <v>0</v>
      </c>
    </row>
    <row r="124" spans="1:14" ht="60" x14ac:dyDescent="0.2">
      <c r="A124" s="228">
        <v>94</v>
      </c>
      <c r="B124" s="5">
        <v>149858</v>
      </c>
      <c r="C124" s="229" t="s">
        <v>102</v>
      </c>
      <c r="D124" s="5" t="s">
        <v>1</v>
      </c>
      <c r="E124" s="230">
        <v>500000</v>
      </c>
      <c r="F124" s="230">
        <v>0</v>
      </c>
      <c r="G124" s="230">
        <v>0</v>
      </c>
      <c r="H124" s="5">
        <v>1</v>
      </c>
      <c r="I124" s="5">
        <v>1</v>
      </c>
      <c r="J124" s="5">
        <v>0</v>
      </c>
      <c r="K124" s="5">
        <v>0</v>
      </c>
      <c r="L124" s="5">
        <v>0</v>
      </c>
      <c r="M124" s="273">
        <v>0</v>
      </c>
      <c r="N124" s="231">
        <v>0</v>
      </c>
    </row>
    <row r="125" spans="1:14" ht="48" x14ac:dyDescent="0.2">
      <c r="A125" s="228">
        <v>95</v>
      </c>
      <c r="B125" s="5">
        <v>167405</v>
      </c>
      <c r="C125" s="229" t="s">
        <v>103</v>
      </c>
      <c r="D125" s="5" t="s">
        <v>1</v>
      </c>
      <c r="E125" s="230">
        <v>0</v>
      </c>
      <c r="F125" s="230">
        <v>17000000</v>
      </c>
      <c r="G125" s="230">
        <v>0</v>
      </c>
      <c r="H125" s="5">
        <v>32.340000000000003</v>
      </c>
      <c r="I125" s="5">
        <v>32.340000000000003</v>
      </c>
      <c r="J125" s="5">
        <v>2.94</v>
      </c>
      <c r="K125" s="5">
        <v>0</v>
      </c>
      <c r="L125" s="5">
        <v>0</v>
      </c>
      <c r="M125" s="273">
        <v>0</v>
      </c>
      <c r="N125" s="231">
        <v>0.16</v>
      </c>
    </row>
    <row r="126" spans="1:14" ht="48" x14ac:dyDescent="0.2">
      <c r="A126" s="228">
        <v>96</v>
      </c>
      <c r="B126" s="5">
        <v>189312</v>
      </c>
      <c r="C126" s="229" t="s">
        <v>104</v>
      </c>
      <c r="D126" s="5" t="s">
        <v>1</v>
      </c>
      <c r="E126" s="230">
        <v>30000000</v>
      </c>
      <c r="F126" s="230">
        <v>21500000</v>
      </c>
      <c r="G126" s="230">
        <v>10212573.33</v>
      </c>
      <c r="H126" s="5">
        <v>10</v>
      </c>
      <c r="I126" s="5">
        <v>10</v>
      </c>
      <c r="J126" s="5">
        <v>0</v>
      </c>
      <c r="K126" s="5">
        <v>1</v>
      </c>
      <c r="L126" s="5">
        <v>0</v>
      </c>
      <c r="M126" s="273">
        <v>0.34</v>
      </c>
      <c r="N126" s="278">
        <v>1.1000000000000001</v>
      </c>
    </row>
    <row r="127" spans="1:14" ht="48" x14ac:dyDescent="0.2">
      <c r="A127" s="228">
        <v>97</v>
      </c>
      <c r="B127" s="5">
        <v>189315</v>
      </c>
      <c r="C127" s="229" t="s">
        <v>105</v>
      </c>
      <c r="D127" s="5" t="s">
        <v>1</v>
      </c>
      <c r="E127" s="230">
        <v>30000000</v>
      </c>
      <c r="F127" s="230">
        <v>40761912</v>
      </c>
      <c r="G127" s="230">
        <v>39425882.799999997</v>
      </c>
      <c r="H127" s="5">
        <v>10</v>
      </c>
      <c r="I127" s="5">
        <v>10</v>
      </c>
      <c r="J127" s="5">
        <v>0</v>
      </c>
      <c r="K127" s="5">
        <v>5</v>
      </c>
      <c r="L127" s="5">
        <v>1.49</v>
      </c>
      <c r="M127" s="273">
        <v>0</v>
      </c>
      <c r="N127" s="231">
        <v>0</v>
      </c>
    </row>
    <row r="128" spans="1:14" ht="36" x14ac:dyDescent="0.2">
      <c r="A128" s="228">
        <v>98</v>
      </c>
      <c r="B128" s="5">
        <v>189455</v>
      </c>
      <c r="C128" s="229" t="s">
        <v>106</v>
      </c>
      <c r="D128" s="5" t="s">
        <v>1</v>
      </c>
      <c r="E128" s="230">
        <v>11304000</v>
      </c>
      <c r="F128" s="230">
        <v>40000000</v>
      </c>
      <c r="G128" s="230">
        <v>15281969.779999999</v>
      </c>
      <c r="H128" s="5">
        <v>5</v>
      </c>
      <c r="I128" s="5">
        <v>5</v>
      </c>
      <c r="J128" s="5">
        <v>0</v>
      </c>
      <c r="K128" s="5">
        <v>0</v>
      </c>
      <c r="L128" s="5">
        <v>0.69</v>
      </c>
      <c r="M128" s="273">
        <v>0.57999999999999996</v>
      </c>
      <c r="N128" s="231">
        <v>0.08</v>
      </c>
    </row>
    <row r="129" spans="1:14" ht="48" x14ac:dyDescent="0.2">
      <c r="A129" s="228">
        <v>99</v>
      </c>
      <c r="B129" s="5">
        <v>189481</v>
      </c>
      <c r="C129" s="229" t="s">
        <v>107</v>
      </c>
      <c r="D129" s="5" t="s">
        <v>1</v>
      </c>
      <c r="E129" s="230">
        <v>1600000</v>
      </c>
      <c r="F129" s="230">
        <v>0</v>
      </c>
      <c r="G129" s="230">
        <v>0</v>
      </c>
      <c r="H129" s="5">
        <v>1</v>
      </c>
      <c r="I129" s="5">
        <v>1</v>
      </c>
      <c r="J129" s="5">
        <v>0</v>
      </c>
      <c r="K129" s="5">
        <v>0</v>
      </c>
      <c r="L129" s="5">
        <v>0</v>
      </c>
      <c r="M129" s="273">
        <v>0</v>
      </c>
      <c r="N129" s="231">
        <v>0</v>
      </c>
    </row>
    <row r="130" spans="1:14" ht="36" x14ac:dyDescent="0.2">
      <c r="A130" s="228">
        <v>100</v>
      </c>
      <c r="B130" s="5">
        <v>189499</v>
      </c>
      <c r="C130" s="229" t="s">
        <v>108</v>
      </c>
      <c r="D130" s="5" t="s">
        <v>1</v>
      </c>
      <c r="E130" s="230">
        <v>13210000</v>
      </c>
      <c r="F130" s="230">
        <v>601500</v>
      </c>
      <c r="G130" s="230">
        <v>360811.02</v>
      </c>
      <c r="H130" s="5">
        <v>4</v>
      </c>
      <c r="I130" s="5">
        <v>0</v>
      </c>
      <c r="J130" s="5">
        <v>0</v>
      </c>
      <c r="K130" s="5">
        <v>0</v>
      </c>
      <c r="L130" s="5">
        <v>0</v>
      </c>
      <c r="M130" s="273">
        <v>0</v>
      </c>
      <c r="N130" s="231">
        <v>0</v>
      </c>
    </row>
    <row r="131" spans="1:14" ht="48" x14ac:dyDescent="0.2">
      <c r="A131" s="228">
        <v>101</v>
      </c>
      <c r="B131" s="5">
        <v>190096</v>
      </c>
      <c r="C131" s="229" t="s">
        <v>109</v>
      </c>
      <c r="D131" s="5" t="s">
        <v>1</v>
      </c>
      <c r="E131" s="230">
        <v>480000</v>
      </c>
      <c r="F131" s="230">
        <v>3500000</v>
      </c>
      <c r="G131" s="230">
        <v>3368213.2</v>
      </c>
      <c r="H131" s="5">
        <v>1</v>
      </c>
      <c r="I131" s="5">
        <v>1</v>
      </c>
      <c r="J131" s="5">
        <v>0</v>
      </c>
      <c r="K131" s="5">
        <v>0</v>
      </c>
      <c r="L131" s="5">
        <v>0</v>
      </c>
      <c r="M131" s="273">
        <v>1.72</v>
      </c>
      <c r="N131" s="231">
        <v>0</v>
      </c>
    </row>
    <row r="132" spans="1:14" ht="36" x14ac:dyDescent="0.2">
      <c r="A132" s="228">
        <v>102</v>
      </c>
      <c r="B132" s="5">
        <v>190101</v>
      </c>
      <c r="C132" s="229" t="s">
        <v>110</v>
      </c>
      <c r="D132" s="5" t="s">
        <v>1</v>
      </c>
      <c r="E132" s="230">
        <v>500000</v>
      </c>
      <c r="F132" s="230">
        <v>0</v>
      </c>
      <c r="G132" s="230">
        <v>0</v>
      </c>
      <c r="H132" s="5">
        <v>1</v>
      </c>
      <c r="I132" s="5">
        <v>1</v>
      </c>
      <c r="J132" s="5">
        <v>0</v>
      </c>
      <c r="K132" s="5">
        <v>0</v>
      </c>
      <c r="L132" s="5">
        <v>0</v>
      </c>
      <c r="M132" s="273">
        <v>0</v>
      </c>
      <c r="N132" s="231">
        <v>0</v>
      </c>
    </row>
    <row r="133" spans="1:14" ht="24" x14ac:dyDescent="0.2">
      <c r="A133" s="228">
        <v>103</v>
      </c>
      <c r="B133" s="5">
        <v>190108</v>
      </c>
      <c r="C133" s="229" t="s">
        <v>111</v>
      </c>
      <c r="D133" s="5" t="s">
        <v>1</v>
      </c>
      <c r="E133" s="230">
        <v>500000</v>
      </c>
      <c r="F133" s="230">
        <v>500000</v>
      </c>
      <c r="G133" s="230">
        <v>500000</v>
      </c>
      <c r="H133" s="5">
        <v>1</v>
      </c>
      <c r="I133" s="5">
        <v>1</v>
      </c>
      <c r="J133" s="5">
        <v>0</v>
      </c>
      <c r="K133" s="5">
        <v>0</v>
      </c>
      <c r="L133" s="5">
        <v>0</v>
      </c>
      <c r="M133" s="273">
        <v>0.35</v>
      </c>
      <c r="N133" s="231">
        <v>0</v>
      </c>
    </row>
    <row r="134" spans="1:14" ht="36" x14ac:dyDescent="0.2">
      <c r="A134" s="228">
        <v>104</v>
      </c>
      <c r="B134" s="5">
        <v>190111</v>
      </c>
      <c r="C134" s="229" t="s">
        <v>112</v>
      </c>
      <c r="D134" s="5" t="s">
        <v>1</v>
      </c>
      <c r="E134" s="230">
        <v>500000</v>
      </c>
      <c r="F134" s="230">
        <v>500000</v>
      </c>
      <c r="G134" s="230">
        <v>0</v>
      </c>
      <c r="H134" s="5">
        <v>1</v>
      </c>
      <c r="I134" s="5">
        <v>1</v>
      </c>
      <c r="J134" s="5">
        <v>0</v>
      </c>
      <c r="K134" s="5">
        <v>0</v>
      </c>
      <c r="L134" s="5">
        <v>0</v>
      </c>
      <c r="M134" s="273">
        <v>0</v>
      </c>
      <c r="N134" s="231">
        <v>0</v>
      </c>
    </row>
    <row r="135" spans="1:14" ht="36" x14ac:dyDescent="0.2">
      <c r="A135" s="228">
        <v>105</v>
      </c>
      <c r="B135" s="5">
        <v>190118</v>
      </c>
      <c r="C135" s="229" t="s">
        <v>113</v>
      </c>
      <c r="D135" s="5" t="s">
        <v>1</v>
      </c>
      <c r="E135" s="230">
        <v>15000000</v>
      </c>
      <c r="F135" s="230">
        <v>0</v>
      </c>
      <c r="G135" s="230">
        <v>0</v>
      </c>
      <c r="H135" s="5">
        <v>4</v>
      </c>
      <c r="I135" s="5">
        <v>4</v>
      </c>
      <c r="J135" s="5">
        <v>0</v>
      </c>
      <c r="K135" s="5">
        <v>0</v>
      </c>
      <c r="L135" s="5">
        <v>0</v>
      </c>
      <c r="M135" s="273">
        <v>0</v>
      </c>
      <c r="N135" s="231">
        <v>0</v>
      </c>
    </row>
    <row r="136" spans="1:14" ht="36" x14ac:dyDescent="0.2">
      <c r="A136" s="228">
        <v>106</v>
      </c>
      <c r="B136" s="5">
        <v>190122</v>
      </c>
      <c r="C136" s="229" t="s">
        <v>114</v>
      </c>
      <c r="D136" s="5" t="s">
        <v>1</v>
      </c>
      <c r="E136" s="230">
        <v>480000</v>
      </c>
      <c r="F136" s="230">
        <v>251644</v>
      </c>
      <c r="G136" s="230">
        <v>251643.41</v>
      </c>
      <c r="H136" s="5">
        <v>1</v>
      </c>
      <c r="I136" s="5">
        <v>1</v>
      </c>
      <c r="J136" s="5">
        <v>0</v>
      </c>
      <c r="K136" s="5">
        <v>0</v>
      </c>
      <c r="L136" s="5">
        <v>0</v>
      </c>
      <c r="M136" s="273">
        <v>1</v>
      </c>
      <c r="N136" s="231">
        <v>0</v>
      </c>
    </row>
    <row r="137" spans="1:14" ht="36" x14ac:dyDescent="0.2">
      <c r="A137" s="228">
        <v>107</v>
      </c>
      <c r="B137" s="5">
        <v>190123</v>
      </c>
      <c r="C137" s="229" t="s">
        <v>115</v>
      </c>
      <c r="D137" s="5" t="s">
        <v>1</v>
      </c>
      <c r="E137" s="230">
        <v>500000</v>
      </c>
      <c r="F137" s="230">
        <v>0</v>
      </c>
      <c r="G137" s="230">
        <v>0</v>
      </c>
      <c r="H137" s="5">
        <v>1</v>
      </c>
      <c r="I137" s="5">
        <v>1</v>
      </c>
      <c r="J137" s="5">
        <v>0</v>
      </c>
      <c r="K137" s="5">
        <v>0</v>
      </c>
      <c r="L137" s="5">
        <v>0</v>
      </c>
      <c r="M137" s="273">
        <v>0</v>
      </c>
      <c r="N137" s="231">
        <v>0</v>
      </c>
    </row>
    <row r="138" spans="1:14" ht="36" x14ac:dyDescent="0.2">
      <c r="A138" s="228">
        <v>108</v>
      </c>
      <c r="B138" s="5">
        <v>190124</v>
      </c>
      <c r="C138" s="229" t="s">
        <v>116</v>
      </c>
      <c r="D138" s="5" t="s">
        <v>1</v>
      </c>
      <c r="E138" s="230">
        <v>500000</v>
      </c>
      <c r="F138" s="230">
        <v>0</v>
      </c>
      <c r="G138" s="230">
        <v>0</v>
      </c>
      <c r="H138" s="5">
        <v>1</v>
      </c>
      <c r="I138" s="5">
        <v>1</v>
      </c>
      <c r="J138" s="5">
        <v>0</v>
      </c>
      <c r="K138" s="5">
        <v>0</v>
      </c>
      <c r="L138" s="5">
        <v>0</v>
      </c>
      <c r="M138" s="273">
        <v>0</v>
      </c>
      <c r="N138" s="231">
        <v>0</v>
      </c>
    </row>
    <row r="139" spans="1:14" ht="36.75" thickBot="1" x14ac:dyDescent="0.25">
      <c r="A139" s="228">
        <v>109</v>
      </c>
      <c r="B139" s="233">
        <v>211714</v>
      </c>
      <c r="C139" s="234" t="s">
        <v>117</v>
      </c>
      <c r="D139" s="233" t="s">
        <v>1</v>
      </c>
      <c r="E139" s="294">
        <v>0</v>
      </c>
      <c r="F139" s="235">
        <v>850000</v>
      </c>
      <c r="G139" s="235">
        <v>0</v>
      </c>
      <c r="H139" s="233">
        <v>0</v>
      </c>
      <c r="I139" s="233">
        <v>1</v>
      </c>
      <c r="J139" s="233">
        <v>0</v>
      </c>
      <c r="K139" s="233">
        <v>0</v>
      </c>
      <c r="L139" s="233">
        <v>0</v>
      </c>
      <c r="M139" s="274">
        <v>0</v>
      </c>
      <c r="N139" s="255">
        <v>0</v>
      </c>
    </row>
    <row r="140" spans="1:14" ht="12.75" thickBot="1" x14ac:dyDescent="0.25">
      <c r="A140" s="275"/>
      <c r="B140" s="276"/>
      <c r="C140" s="276"/>
      <c r="D140" s="276"/>
      <c r="E140" s="239">
        <f>SUM(E113:E139)</f>
        <v>268225326</v>
      </c>
      <c r="F140" s="239">
        <f>SUM(F113:F139)</f>
        <v>171789056</v>
      </c>
      <c r="G140" s="239">
        <f>SUM(G113:G139)</f>
        <v>74305703.339999989</v>
      </c>
      <c r="H140" s="240">
        <f t="shared" ref="H140:N140" si="6">SUM(H113:H139)</f>
        <v>165.84</v>
      </c>
      <c r="I140" s="240">
        <f t="shared" si="6"/>
        <v>145.34</v>
      </c>
      <c r="J140" s="240">
        <f t="shared" si="6"/>
        <v>2.94</v>
      </c>
      <c r="K140" s="240">
        <f t="shared" si="6"/>
        <v>6</v>
      </c>
      <c r="L140" s="240">
        <f t="shared" si="6"/>
        <v>2.44</v>
      </c>
      <c r="M140" s="240">
        <f t="shared" si="6"/>
        <v>4.0199999999999996</v>
      </c>
      <c r="N140" s="240">
        <f t="shared" si="6"/>
        <v>1.85</v>
      </c>
    </row>
    <row r="141" spans="1:14" ht="12.75" thickBot="1" x14ac:dyDescent="0.25">
      <c r="A141" s="244" t="s">
        <v>91</v>
      </c>
    </row>
    <row r="142" spans="1:14" ht="24.75" thickBot="1" x14ac:dyDescent="0.25">
      <c r="A142" s="280">
        <v>110</v>
      </c>
      <c r="B142" s="281">
        <v>116547</v>
      </c>
      <c r="C142" s="282" t="s">
        <v>118</v>
      </c>
      <c r="D142" s="281" t="s">
        <v>25</v>
      </c>
      <c r="E142" s="283">
        <v>500000</v>
      </c>
      <c r="F142" s="283">
        <v>500000</v>
      </c>
      <c r="G142" s="283">
        <v>0</v>
      </c>
      <c r="H142" s="281">
        <v>1</v>
      </c>
      <c r="I142" s="281">
        <v>1</v>
      </c>
      <c r="J142" s="281">
        <v>0</v>
      </c>
      <c r="K142" s="281">
        <v>0</v>
      </c>
      <c r="L142" s="281">
        <v>0</v>
      </c>
      <c r="M142" s="284">
        <v>0</v>
      </c>
      <c r="N142" s="285">
        <v>0</v>
      </c>
    </row>
    <row r="143" spans="1:14" s="243" customFormat="1" ht="12.75" thickBot="1" x14ac:dyDescent="0.25">
      <c r="A143" s="237"/>
      <c r="B143" s="238"/>
      <c r="C143" s="238"/>
      <c r="D143" s="238"/>
      <c r="E143" s="286">
        <f>+E142</f>
        <v>500000</v>
      </c>
      <c r="F143" s="286">
        <f>+F142</f>
        <v>500000</v>
      </c>
      <c r="G143" s="286">
        <f>+G142</f>
        <v>0</v>
      </c>
      <c r="H143" s="240">
        <v>1</v>
      </c>
      <c r="I143" s="240">
        <v>1</v>
      </c>
      <c r="J143" s="240"/>
      <c r="K143" s="240"/>
      <c r="L143" s="240"/>
      <c r="M143" s="277"/>
      <c r="N143" s="242"/>
    </row>
    <row r="144" spans="1:14" ht="12.75" thickBot="1" x14ac:dyDescent="0.25">
      <c r="A144" s="244" t="s">
        <v>259</v>
      </c>
    </row>
    <row r="145" spans="1:14" ht="36" x14ac:dyDescent="0.2">
      <c r="A145" s="246">
        <v>11</v>
      </c>
      <c r="B145" s="247">
        <v>192588</v>
      </c>
      <c r="C145" s="248" t="s">
        <v>260</v>
      </c>
      <c r="D145" s="247" t="s">
        <v>1</v>
      </c>
      <c r="E145" s="249">
        <v>0</v>
      </c>
      <c r="F145" s="249">
        <v>5900000</v>
      </c>
      <c r="G145" s="249">
        <v>893032.91</v>
      </c>
      <c r="H145" s="247">
        <v>1.6</v>
      </c>
      <c r="I145" s="247">
        <v>1.6</v>
      </c>
      <c r="J145" s="247">
        <v>0</v>
      </c>
      <c r="K145" s="247">
        <v>0</v>
      </c>
      <c r="L145" s="247">
        <v>0</v>
      </c>
      <c r="M145" s="272">
        <v>0.33</v>
      </c>
      <c r="N145" s="250">
        <v>0.06</v>
      </c>
    </row>
    <row r="146" spans="1:14" ht="36" x14ac:dyDescent="0.2">
      <c r="A146" s="228">
        <v>112</v>
      </c>
      <c r="B146" s="5">
        <v>192589</v>
      </c>
      <c r="C146" s="229" t="s">
        <v>261</v>
      </c>
      <c r="D146" s="5" t="s">
        <v>1</v>
      </c>
      <c r="E146" s="230">
        <v>0</v>
      </c>
      <c r="F146" s="230">
        <v>5900000</v>
      </c>
      <c r="G146" s="230">
        <v>886065.83</v>
      </c>
      <c r="H146" s="5">
        <v>1.7</v>
      </c>
      <c r="I146" s="5">
        <v>1.7</v>
      </c>
      <c r="J146" s="5">
        <v>0</v>
      </c>
      <c r="K146" s="5">
        <v>0</v>
      </c>
      <c r="L146" s="5">
        <v>0</v>
      </c>
      <c r="M146" s="273">
        <v>0.32</v>
      </c>
      <c r="N146" s="231">
        <v>0.08</v>
      </c>
    </row>
    <row r="147" spans="1:14" ht="36" x14ac:dyDescent="0.2">
      <c r="A147" s="228">
        <v>113</v>
      </c>
      <c r="B147" s="5">
        <v>192590</v>
      </c>
      <c r="C147" s="229" t="s">
        <v>262</v>
      </c>
      <c r="D147" s="5" t="s">
        <v>1</v>
      </c>
      <c r="E147" s="230">
        <v>0</v>
      </c>
      <c r="F147" s="230">
        <v>5900000</v>
      </c>
      <c r="G147" s="230">
        <v>500000</v>
      </c>
      <c r="H147" s="5">
        <v>1.3</v>
      </c>
      <c r="I147" s="5">
        <v>1.3</v>
      </c>
      <c r="J147" s="5">
        <v>0</v>
      </c>
      <c r="K147" s="5">
        <v>0</v>
      </c>
      <c r="L147" s="5">
        <v>0</v>
      </c>
      <c r="M147" s="273">
        <v>0.32</v>
      </c>
      <c r="N147" s="231">
        <v>0.08</v>
      </c>
    </row>
    <row r="148" spans="1:14" ht="60" x14ac:dyDescent="0.2">
      <c r="A148" s="232">
        <v>114</v>
      </c>
      <c r="B148" s="233">
        <v>191416</v>
      </c>
      <c r="C148" s="234" t="s">
        <v>274</v>
      </c>
      <c r="D148" s="233" t="s">
        <v>1</v>
      </c>
      <c r="E148" s="235">
        <v>0</v>
      </c>
      <c r="F148" s="235">
        <v>42000000</v>
      </c>
      <c r="G148" s="235">
        <v>15883867.17</v>
      </c>
      <c r="H148" s="233"/>
      <c r="I148" s="233"/>
      <c r="J148" s="233">
        <v>0</v>
      </c>
      <c r="K148" s="233">
        <v>0</v>
      </c>
      <c r="L148" s="233">
        <v>0</v>
      </c>
      <c r="M148" s="274">
        <v>0</v>
      </c>
      <c r="N148" s="295">
        <v>0.7</v>
      </c>
    </row>
    <row r="149" spans="1:14" ht="36.75" thickBot="1" x14ac:dyDescent="0.25">
      <c r="A149" s="232">
        <v>115</v>
      </c>
      <c r="B149" s="233">
        <v>192591</v>
      </c>
      <c r="C149" s="234" t="s">
        <v>263</v>
      </c>
      <c r="D149" s="233" t="s">
        <v>1</v>
      </c>
      <c r="E149" s="235">
        <v>0</v>
      </c>
      <c r="F149" s="235">
        <v>19500000</v>
      </c>
      <c r="G149" s="235">
        <v>3088036.98</v>
      </c>
      <c r="H149" s="233">
        <v>3.5</v>
      </c>
      <c r="I149" s="233">
        <v>3.5</v>
      </c>
      <c r="J149" s="233">
        <v>0</v>
      </c>
      <c r="K149" s="233">
        <v>0</v>
      </c>
      <c r="L149" s="233">
        <v>0</v>
      </c>
      <c r="M149" s="274">
        <v>0.8</v>
      </c>
      <c r="N149" s="236">
        <v>0.34</v>
      </c>
    </row>
    <row r="150" spans="1:14" s="243" customFormat="1" ht="12.75" thickBot="1" x14ac:dyDescent="0.25">
      <c r="A150" s="237"/>
      <c r="B150" s="238"/>
      <c r="C150" s="238"/>
      <c r="D150" s="238"/>
      <c r="E150" s="239">
        <f>SUM(E145:E149)</f>
        <v>0</v>
      </c>
      <c r="F150" s="239">
        <f>SUM(F145:F149)</f>
        <v>79200000</v>
      </c>
      <c r="G150" s="239">
        <f>SUM(G145:G149)</f>
        <v>21251002.890000001</v>
      </c>
      <c r="H150" s="240">
        <f>SUM(H145:H149)</f>
        <v>8.1</v>
      </c>
      <c r="I150" s="240">
        <f>SUM(I145:I149)</f>
        <v>8.1</v>
      </c>
      <c r="J150" s="240">
        <v>0</v>
      </c>
      <c r="K150" s="240">
        <v>0</v>
      </c>
      <c r="L150" s="240">
        <v>0</v>
      </c>
      <c r="M150" s="277">
        <f>SUM(M145:M149)</f>
        <v>1.77</v>
      </c>
      <c r="N150" s="242">
        <f>SUM(N145:N149)</f>
        <v>1.26</v>
      </c>
    </row>
    <row r="151" spans="1:14" ht="12.75" thickBot="1" x14ac:dyDescent="0.25">
      <c r="A151" s="244" t="s">
        <v>19</v>
      </c>
    </row>
    <row r="152" spans="1:14" ht="24" x14ac:dyDescent="0.2">
      <c r="A152" s="246">
        <v>116</v>
      </c>
      <c r="B152" s="247">
        <v>190110</v>
      </c>
      <c r="C152" s="248" t="s">
        <v>119</v>
      </c>
      <c r="D152" s="247" t="s">
        <v>1</v>
      </c>
      <c r="E152" s="249">
        <v>500000</v>
      </c>
      <c r="F152" s="249">
        <v>500000</v>
      </c>
      <c r="G152" s="249">
        <v>0</v>
      </c>
      <c r="H152" s="247">
        <v>1</v>
      </c>
      <c r="I152" s="247">
        <v>1</v>
      </c>
      <c r="J152" s="247">
        <v>0</v>
      </c>
      <c r="K152" s="247">
        <v>0</v>
      </c>
      <c r="L152" s="247">
        <v>0</v>
      </c>
      <c r="M152" s="272">
        <v>0</v>
      </c>
      <c r="N152" s="250">
        <v>0</v>
      </c>
    </row>
    <row r="153" spans="1:14" ht="24" x14ac:dyDescent="0.2">
      <c r="A153" s="228">
        <v>117</v>
      </c>
      <c r="B153" s="5">
        <v>190121</v>
      </c>
      <c r="C153" s="229" t="s">
        <v>120</v>
      </c>
      <c r="D153" s="5" t="s">
        <v>1</v>
      </c>
      <c r="E153" s="230">
        <v>500000</v>
      </c>
      <c r="F153" s="230">
        <v>0</v>
      </c>
      <c r="G153" s="230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273">
        <v>0</v>
      </c>
      <c r="N153" s="231">
        <v>0</v>
      </c>
    </row>
    <row r="154" spans="1:14" ht="24" x14ac:dyDescent="0.2">
      <c r="A154" s="228">
        <v>118</v>
      </c>
      <c r="B154" s="5">
        <v>190128</v>
      </c>
      <c r="C154" s="229" t="s">
        <v>121</v>
      </c>
      <c r="D154" s="5" t="s">
        <v>1</v>
      </c>
      <c r="E154" s="230">
        <v>500000</v>
      </c>
      <c r="F154" s="230">
        <v>500000</v>
      </c>
      <c r="G154" s="230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273">
        <v>0</v>
      </c>
      <c r="N154" s="231">
        <v>0</v>
      </c>
    </row>
    <row r="155" spans="1:14" ht="12.75" thickBot="1" x14ac:dyDescent="0.25">
      <c r="A155" s="296"/>
      <c r="B155" s="297"/>
      <c r="C155" s="297"/>
      <c r="D155" s="297"/>
      <c r="E155" s="298">
        <f>SUM(E152:E154)</f>
        <v>1500000</v>
      </c>
      <c r="F155" s="298">
        <f>SUM(F152:F154)</f>
        <v>1000000</v>
      </c>
      <c r="G155" s="298">
        <f>SUM(G152:G154)</f>
        <v>0</v>
      </c>
      <c r="H155" s="299">
        <v>0</v>
      </c>
      <c r="I155" s="299">
        <v>1</v>
      </c>
      <c r="J155" s="299">
        <v>0</v>
      </c>
      <c r="K155" s="299">
        <v>0</v>
      </c>
      <c r="L155" s="299">
        <v>0</v>
      </c>
      <c r="M155" s="300">
        <v>0</v>
      </c>
      <c r="N155" s="301">
        <v>0</v>
      </c>
    </row>
    <row r="156" spans="1:14" ht="48" x14ac:dyDescent="0.2">
      <c r="A156" s="246">
        <v>119</v>
      </c>
      <c r="B156" s="247">
        <v>214031</v>
      </c>
      <c r="C156" s="248" t="s">
        <v>122</v>
      </c>
      <c r="D156" s="247" t="s">
        <v>21</v>
      </c>
      <c r="E156" s="249">
        <v>0</v>
      </c>
      <c r="F156" s="249">
        <v>900000</v>
      </c>
      <c r="G156" s="249">
        <v>0</v>
      </c>
      <c r="H156" s="247">
        <v>1</v>
      </c>
      <c r="I156" s="247">
        <v>1</v>
      </c>
      <c r="J156" s="247">
        <v>0</v>
      </c>
      <c r="K156" s="247">
        <v>0</v>
      </c>
      <c r="L156" s="247">
        <v>0</v>
      </c>
      <c r="M156" s="247">
        <v>0</v>
      </c>
      <c r="N156" s="250">
        <v>0</v>
      </c>
    </row>
    <row r="157" spans="1:14" ht="36" x14ac:dyDescent="0.2">
      <c r="A157" s="228">
        <v>120</v>
      </c>
      <c r="B157" s="5">
        <v>208418</v>
      </c>
      <c r="C157" s="229" t="s">
        <v>362</v>
      </c>
      <c r="D157" s="5" t="s">
        <v>1</v>
      </c>
      <c r="E157" s="230">
        <v>0</v>
      </c>
      <c r="F157" s="230">
        <v>10500000</v>
      </c>
      <c r="G157" s="230">
        <v>0</v>
      </c>
      <c r="H157" s="5">
        <v>24.6</v>
      </c>
      <c r="I157" s="5">
        <v>4.38</v>
      </c>
      <c r="J157" s="5">
        <v>0</v>
      </c>
      <c r="K157" s="5">
        <v>0</v>
      </c>
      <c r="L157" s="5">
        <v>0</v>
      </c>
      <c r="M157" s="5">
        <v>0</v>
      </c>
      <c r="N157" s="231">
        <v>0</v>
      </c>
    </row>
    <row r="158" spans="1:14" ht="48" x14ac:dyDescent="0.2">
      <c r="A158" s="228">
        <v>121</v>
      </c>
      <c r="B158" s="5">
        <v>210685</v>
      </c>
      <c r="C158" s="229" t="s">
        <v>363</v>
      </c>
      <c r="D158" s="5" t="s">
        <v>1</v>
      </c>
      <c r="E158" s="230">
        <v>0</v>
      </c>
      <c r="F158" s="230">
        <v>11800000</v>
      </c>
      <c r="G158" s="230">
        <v>0</v>
      </c>
      <c r="H158" s="5">
        <v>34</v>
      </c>
      <c r="I158" s="5">
        <v>9.27</v>
      </c>
      <c r="J158" s="5">
        <v>0</v>
      </c>
      <c r="K158" s="5">
        <v>0</v>
      </c>
      <c r="L158" s="5">
        <v>0</v>
      </c>
      <c r="M158" s="5">
        <v>0</v>
      </c>
      <c r="N158" s="231">
        <v>0</v>
      </c>
    </row>
    <row r="159" spans="1:14" ht="36" x14ac:dyDescent="0.2">
      <c r="A159" s="228">
        <v>122</v>
      </c>
      <c r="B159" s="5">
        <v>210687</v>
      </c>
      <c r="C159" s="229" t="s">
        <v>364</v>
      </c>
      <c r="D159" s="5" t="s">
        <v>1</v>
      </c>
      <c r="E159" s="230">
        <v>0</v>
      </c>
      <c r="F159" s="230">
        <v>7000000</v>
      </c>
      <c r="G159" s="230">
        <v>0</v>
      </c>
      <c r="H159" s="5">
        <v>20</v>
      </c>
      <c r="I159" s="5">
        <v>5.71</v>
      </c>
      <c r="J159" s="5">
        <v>0</v>
      </c>
      <c r="K159" s="5">
        <v>0</v>
      </c>
      <c r="L159" s="5">
        <v>0</v>
      </c>
      <c r="M159" s="5">
        <v>0</v>
      </c>
      <c r="N159" s="231">
        <v>0</v>
      </c>
    </row>
    <row r="160" spans="1:14" ht="36" x14ac:dyDescent="0.2">
      <c r="A160" s="228">
        <v>123</v>
      </c>
      <c r="B160" s="5">
        <v>210688</v>
      </c>
      <c r="C160" s="229" t="s">
        <v>365</v>
      </c>
      <c r="D160" s="5" t="s">
        <v>1</v>
      </c>
      <c r="E160" s="230">
        <v>0</v>
      </c>
      <c r="F160" s="230">
        <v>13500000</v>
      </c>
      <c r="G160" s="230">
        <v>0</v>
      </c>
      <c r="H160" s="5">
        <v>39</v>
      </c>
      <c r="I160" s="5">
        <v>9.75</v>
      </c>
      <c r="J160" s="5">
        <v>0</v>
      </c>
      <c r="K160" s="5">
        <v>0</v>
      </c>
      <c r="L160" s="5">
        <v>0</v>
      </c>
      <c r="M160" s="5">
        <v>0</v>
      </c>
      <c r="N160" s="231">
        <v>0</v>
      </c>
    </row>
    <row r="161" spans="1:14" ht="36" x14ac:dyDescent="0.2">
      <c r="A161" s="228">
        <v>124</v>
      </c>
      <c r="B161" s="5">
        <v>208875</v>
      </c>
      <c r="C161" s="229" t="s">
        <v>366</v>
      </c>
      <c r="D161" s="5" t="s">
        <v>1</v>
      </c>
      <c r="E161" s="230">
        <v>0</v>
      </c>
      <c r="F161" s="230">
        <v>1088688</v>
      </c>
      <c r="G161" s="230">
        <v>0</v>
      </c>
      <c r="H161" s="5">
        <v>11.5</v>
      </c>
      <c r="I161" s="5">
        <v>4.5</v>
      </c>
      <c r="J161" s="5">
        <v>0</v>
      </c>
      <c r="K161" s="5">
        <v>0</v>
      </c>
      <c r="L161" s="5">
        <v>0</v>
      </c>
      <c r="M161" s="5">
        <v>0</v>
      </c>
      <c r="N161" s="231">
        <v>0</v>
      </c>
    </row>
    <row r="162" spans="1:14" ht="24" x14ac:dyDescent="0.2">
      <c r="A162" s="228">
        <v>125</v>
      </c>
      <c r="B162" s="5">
        <v>209016</v>
      </c>
      <c r="C162" s="229" t="s">
        <v>367</v>
      </c>
      <c r="D162" s="5" t="s">
        <v>1</v>
      </c>
      <c r="E162" s="230">
        <v>0</v>
      </c>
      <c r="F162" s="230">
        <v>500000</v>
      </c>
      <c r="G162" s="230">
        <v>0</v>
      </c>
      <c r="H162" s="5">
        <v>29.55</v>
      </c>
      <c r="I162" s="5">
        <v>12</v>
      </c>
      <c r="J162" s="5">
        <v>0</v>
      </c>
      <c r="K162" s="5">
        <v>0</v>
      </c>
      <c r="L162" s="5">
        <v>0</v>
      </c>
      <c r="M162" s="5">
        <v>0</v>
      </c>
      <c r="N162" s="231">
        <v>0</v>
      </c>
    </row>
    <row r="163" spans="1:14" ht="36" x14ac:dyDescent="0.2">
      <c r="A163" s="228">
        <v>126</v>
      </c>
      <c r="B163" s="5">
        <v>209182</v>
      </c>
      <c r="C163" s="229" t="s">
        <v>368</v>
      </c>
      <c r="D163" s="5" t="s">
        <v>1</v>
      </c>
      <c r="E163" s="230">
        <v>0</v>
      </c>
      <c r="F163" s="230">
        <v>6000000</v>
      </c>
      <c r="G163" s="230">
        <v>0</v>
      </c>
      <c r="H163" s="5">
        <v>18.5</v>
      </c>
      <c r="I163" s="5">
        <v>5.35</v>
      </c>
      <c r="J163" s="5">
        <v>0</v>
      </c>
      <c r="K163" s="5">
        <v>0</v>
      </c>
      <c r="L163" s="5">
        <v>0</v>
      </c>
      <c r="M163" s="5">
        <v>0</v>
      </c>
      <c r="N163" s="231">
        <v>0</v>
      </c>
    </row>
    <row r="164" spans="1:14" ht="49.5" customHeight="1" x14ac:dyDescent="0.2">
      <c r="A164" s="228">
        <v>127</v>
      </c>
      <c r="B164" s="5">
        <v>191415</v>
      </c>
      <c r="C164" s="229" t="s">
        <v>369</v>
      </c>
      <c r="D164" s="5" t="s">
        <v>21</v>
      </c>
      <c r="E164" s="230">
        <v>0</v>
      </c>
      <c r="F164" s="230">
        <v>3200000</v>
      </c>
      <c r="G164" s="230">
        <v>0</v>
      </c>
      <c r="H164" s="5">
        <v>404</v>
      </c>
      <c r="I164" s="5">
        <v>100</v>
      </c>
      <c r="J164" s="5">
        <v>0</v>
      </c>
      <c r="K164" s="5">
        <v>0</v>
      </c>
      <c r="L164" s="5">
        <v>0</v>
      </c>
      <c r="M164" s="5">
        <v>0</v>
      </c>
      <c r="N164" s="231">
        <v>0</v>
      </c>
    </row>
    <row r="165" spans="1:14" s="243" customFormat="1" ht="12.75" thickBot="1" x14ac:dyDescent="0.25">
      <c r="A165" s="302"/>
      <c r="B165" s="303"/>
      <c r="C165" s="303"/>
      <c r="D165" s="303"/>
      <c r="E165" s="304">
        <f>+E156</f>
        <v>0</v>
      </c>
      <c r="F165" s="304">
        <f>+F156</f>
        <v>900000</v>
      </c>
      <c r="G165" s="304">
        <f>+G156</f>
        <v>0</v>
      </c>
      <c r="H165" s="299">
        <v>1</v>
      </c>
      <c r="I165" s="299">
        <v>1</v>
      </c>
      <c r="J165" s="305">
        <v>0</v>
      </c>
      <c r="K165" s="305">
        <v>0</v>
      </c>
      <c r="L165" s="305">
        <v>0</v>
      </c>
      <c r="M165" s="305">
        <v>0</v>
      </c>
      <c r="N165" s="301">
        <v>0</v>
      </c>
    </row>
    <row r="166" spans="1:14" ht="28.5" customHeight="1" thickBot="1" x14ac:dyDescent="0.25">
      <c r="A166" s="306" t="s">
        <v>264</v>
      </c>
      <c r="B166" s="307"/>
      <c r="C166" s="307"/>
      <c r="D166" s="307"/>
      <c r="E166" s="308">
        <f>E165+E155+E150+E143+E140+E111+E96+E85+E82+E78+E56+E28+E23+E20+E15</f>
        <v>1658691089</v>
      </c>
      <c r="F166" s="308">
        <f>F165+F155+F150+F143+F140+F111+F96+F85+F82+F78+F56+F28+F23+F20+F15+F157+F158+F159+F160+F161+F162+F163+F164</f>
        <v>2062766661</v>
      </c>
      <c r="G166" s="308">
        <f>G165+G155+G150+G143+G140+G111+G96+G85+G82+G78+G56+G28+G23+G20+G15</f>
        <v>485579569.73999995</v>
      </c>
      <c r="H166" s="309">
        <f t="shared" ref="H166:M166" si="7">H149+H148+H147+H146+H145+H128+H126+H125+H120+H117+H110+H109+H107+H106+H105+H103+H99+H95+H90+H88+H77+H71+H54+H53+H48+H45+H44+H41+H40+H39+H38+H36+H34+H33+H32+H12</f>
        <v>336.59999999999997</v>
      </c>
      <c r="I166" s="309">
        <f t="shared" si="7"/>
        <v>317.71000000000004</v>
      </c>
      <c r="J166" s="309">
        <f t="shared" si="7"/>
        <v>2.94</v>
      </c>
      <c r="K166" s="309">
        <f t="shared" si="7"/>
        <v>2</v>
      </c>
      <c r="L166" s="309">
        <f t="shared" si="7"/>
        <v>4.0599999999999996</v>
      </c>
      <c r="M166" s="309">
        <f t="shared" si="7"/>
        <v>44.61</v>
      </c>
      <c r="N166" s="309">
        <f>+N15+N56+N78+N96+N111+N140+N150+N165</f>
        <v>27.320000000000004</v>
      </c>
    </row>
    <row r="169" spans="1:14" x14ac:dyDescent="0.2">
      <c r="G169" s="310"/>
    </row>
    <row r="170" spans="1:14" x14ac:dyDescent="0.2">
      <c r="F170" s="311"/>
    </row>
    <row r="171" spans="1:14" x14ac:dyDescent="0.2">
      <c r="F171" s="311"/>
      <c r="G171" s="311"/>
    </row>
    <row r="178" spans="1:14" s="220" customFormat="1" x14ac:dyDescent="0.2">
      <c r="A178" s="221"/>
      <c r="B178" s="221"/>
      <c r="C178" s="221"/>
      <c r="D178" s="221"/>
      <c r="E178" s="221"/>
      <c r="F178" s="221"/>
      <c r="G178" s="311"/>
      <c r="M178" s="245"/>
      <c r="N178" s="245"/>
    </row>
  </sheetData>
  <mergeCells count="17">
    <mergeCell ref="A166:D166"/>
    <mergeCell ref="E7:E8"/>
    <mergeCell ref="F7:F8"/>
    <mergeCell ref="G7:G8"/>
    <mergeCell ref="H7:H8"/>
    <mergeCell ref="I7:I8"/>
    <mergeCell ref="J7:N7"/>
    <mergeCell ref="A1:M1"/>
    <mergeCell ref="A2:M2"/>
    <mergeCell ref="A3:M3"/>
    <mergeCell ref="A4:M4"/>
    <mergeCell ref="A6:A8"/>
    <mergeCell ref="B6:B8"/>
    <mergeCell ref="C6:C8"/>
    <mergeCell ref="D6:D8"/>
    <mergeCell ref="E6:G6"/>
    <mergeCell ref="H6:N6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71"/>
  <sheetViews>
    <sheetView zoomScale="80" zoomScaleNormal="80" workbookViewId="0">
      <selection activeCell="C11" sqref="C11"/>
    </sheetView>
  </sheetViews>
  <sheetFormatPr baseColWidth="10" defaultRowHeight="12.75" x14ac:dyDescent="0.2"/>
  <cols>
    <col min="1" max="1" width="14.7109375" style="21" customWidth="1"/>
    <col min="2" max="2" width="18.5703125" style="21" customWidth="1"/>
    <col min="3" max="3" width="47" style="21" customWidth="1"/>
    <col min="4" max="4" width="15" style="21" customWidth="1"/>
    <col min="5" max="5" width="20.5703125" style="21" customWidth="1"/>
    <col min="6" max="6" width="21.85546875" style="21" customWidth="1"/>
    <col min="7" max="7" width="18.42578125" style="21" customWidth="1"/>
    <col min="8" max="8" width="12.42578125" style="20" bestFit="1" customWidth="1"/>
    <col min="9" max="9" width="10.28515625" style="20" bestFit="1" customWidth="1"/>
    <col min="10" max="12" width="11.5703125" style="20" bestFit="1" customWidth="1"/>
    <col min="13" max="13" width="11.42578125" style="22"/>
    <col min="14" max="14" width="11.42578125" style="23"/>
    <col min="15" max="16" width="11.42578125" style="20"/>
    <col min="17" max="16384" width="11.42578125" style="21"/>
  </cols>
  <sheetData>
    <row r="1" spans="1:16" x14ac:dyDescent="0.2">
      <c r="A1" s="189" t="s">
        <v>267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"/>
    </row>
    <row r="2" spans="1:16" x14ac:dyDescent="0.2">
      <c r="A2" s="189" t="s">
        <v>268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"/>
    </row>
    <row r="3" spans="1:16" x14ac:dyDescent="0.2">
      <c r="A3" s="189" t="s">
        <v>271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"/>
    </row>
    <row r="4" spans="1:16" x14ac:dyDescent="0.2">
      <c r="A4" s="189" t="s">
        <v>270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"/>
    </row>
    <row r="5" spans="1:16" ht="13.5" thickBot="1" x14ac:dyDescent="0.25">
      <c r="M5" s="22" t="s">
        <v>302</v>
      </c>
    </row>
    <row r="6" spans="1:16" ht="19.5" customHeight="1" x14ac:dyDescent="0.2">
      <c r="A6" s="190" t="s">
        <v>2</v>
      </c>
      <c r="B6" s="191" t="s">
        <v>3</v>
      </c>
      <c r="C6" s="206" t="s">
        <v>4</v>
      </c>
      <c r="D6" s="206" t="s">
        <v>5</v>
      </c>
      <c r="E6" s="199" t="s">
        <v>6</v>
      </c>
      <c r="F6" s="199"/>
      <c r="G6" s="200"/>
      <c r="H6" s="190" t="s">
        <v>7</v>
      </c>
      <c r="I6" s="191"/>
      <c r="J6" s="191"/>
      <c r="K6" s="191"/>
      <c r="L6" s="191"/>
      <c r="M6" s="191"/>
      <c r="N6" s="192"/>
    </row>
    <row r="7" spans="1:16" ht="46.5" customHeight="1" x14ac:dyDescent="0.2">
      <c r="A7" s="205"/>
      <c r="B7" s="187"/>
      <c r="C7" s="207"/>
      <c r="D7" s="207"/>
      <c r="E7" s="209" t="s">
        <v>8</v>
      </c>
      <c r="F7" s="209" t="s">
        <v>9</v>
      </c>
      <c r="G7" s="201" t="s">
        <v>301</v>
      </c>
      <c r="H7" s="193" t="s">
        <v>8</v>
      </c>
      <c r="I7" s="195" t="s">
        <v>9</v>
      </c>
      <c r="J7" s="187" t="s">
        <v>10</v>
      </c>
      <c r="K7" s="187"/>
      <c r="L7" s="187"/>
      <c r="M7" s="187"/>
      <c r="N7" s="188"/>
    </row>
    <row r="8" spans="1:16" ht="15.75" customHeight="1" thickBot="1" x14ac:dyDescent="0.25">
      <c r="A8" s="193"/>
      <c r="B8" s="195"/>
      <c r="C8" s="208"/>
      <c r="D8" s="208"/>
      <c r="E8" s="210"/>
      <c r="F8" s="210"/>
      <c r="G8" s="202"/>
      <c r="H8" s="194"/>
      <c r="I8" s="196"/>
      <c r="J8" s="52" t="s">
        <v>11</v>
      </c>
      <c r="K8" s="52" t="s">
        <v>12</v>
      </c>
      <c r="L8" s="52" t="s">
        <v>13</v>
      </c>
      <c r="M8" s="52" t="s">
        <v>245</v>
      </c>
      <c r="N8" s="59" t="s">
        <v>272</v>
      </c>
    </row>
    <row r="9" spans="1:16" s="25" customFormat="1" x14ac:dyDescent="0.2">
      <c r="A9" s="203" t="s">
        <v>131</v>
      </c>
      <c r="B9" s="204"/>
      <c r="C9" s="204"/>
      <c r="D9" s="67"/>
      <c r="E9" s="68"/>
      <c r="F9" s="68"/>
      <c r="G9" s="79"/>
      <c r="H9" s="84"/>
      <c r="I9" s="69"/>
      <c r="J9" s="69"/>
      <c r="K9" s="69"/>
      <c r="L9" s="69"/>
      <c r="M9" s="70"/>
      <c r="N9" s="71"/>
      <c r="O9" s="24"/>
      <c r="P9" s="24"/>
    </row>
    <row r="10" spans="1:16" s="25" customFormat="1" ht="51" x14ac:dyDescent="0.2">
      <c r="A10" s="26">
        <f>A8+1</f>
        <v>1</v>
      </c>
      <c r="B10" s="27">
        <v>155962</v>
      </c>
      <c r="C10" s="28" t="s">
        <v>123</v>
      </c>
      <c r="D10" s="29" t="s">
        <v>124</v>
      </c>
      <c r="E10" s="30">
        <v>177967</v>
      </c>
      <c r="F10" s="30">
        <v>177967</v>
      </c>
      <c r="G10" s="53">
        <v>0</v>
      </c>
      <c r="H10" s="26">
        <v>316</v>
      </c>
      <c r="I10" s="27">
        <v>316</v>
      </c>
      <c r="J10" s="27">
        <v>0</v>
      </c>
      <c r="K10" s="27">
        <v>0</v>
      </c>
      <c r="L10" s="27">
        <v>0</v>
      </c>
      <c r="M10" s="27">
        <v>0</v>
      </c>
      <c r="N10" s="31">
        <v>0</v>
      </c>
      <c r="O10" s="24"/>
      <c r="P10" s="24"/>
    </row>
    <row r="11" spans="1:16" s="25" customFormat="1" ht="51" x14ac:dyDescent="0.2">
      <c r="A11" s="26">
        <f t="shared" ref="A11:A16" si="0">A10+1</f>
        <v>2</v>
      </c>
      <c r="B11" s="27">
        <v>155972</v>
      </c>
      <c r="C11" s="28" t="s">
        <v>125</v>
      </c>
      <c r="D11" s="29" t="s">
        <v>124</v>
      </c>
      <c r="E11" s="30">
        <v>619634</v>
      </c>
      <c r="F11" s="30">
        <v>619634</v>
      </c>
      <c r="G11" s="53">
        <v>0</v>
      </c>
      <c r="H11" s="26">
        <v>682</v>
      </c>
      <c r="I11" s="27">
        <v>682</v>
      </c>
      <c r="J11" s="27">
        <v>0</v>
      </c>
      <c r="K11" s="27">
        <v>0</v>
      </c>
      <c r="L11" s="27">
        <v>0</v>
      </c>
      <c r="M11" s="27">
        <v>0</v>
      </c>
      <c r="N11" s="31">
        <v>0</v>
      </c>
      <c r="O11" s="24"/>
      <c r="P11" s="24"/>
    </row>
    <row r="12" spans="1:16" s="38" customFormat="1" ht="51" x14ac:dyDescent="0.2">
      <c r="A12" s="26">
        <f t="shared" si="0"/>
        <v>3</v>
      </c>
      <c r="B12" s="32">
        <v>155973</v>
      </c>
      <c r="C12" s="33" t="s">
        <v>126</v>
      </c>
      <c r="D12" s="34" t="s">
        <v>124</v>
      </c>
      <c r="E12" s="35">
        <v>110559</v>
      </c>
      <c r="F12" s="35">
        <v>18186</v>
      </c>
      <c r="G12" s="54">
        <v>0</v>
      </c>
      <c r="H12" s="56">
        <v>308</v>
      </c>
      <c r="I12" s="32">
        <v>6</v>
      </c>
      <c r="J12" s="32">
        <v>0</v>
      </c>
      <c r="K12" s="32">
        <v>0</v>
      </c>
      <c r="L12" s="32">
        <v>0</v>
      </c>
      <c r="M12" s="32">
        <v>0</v>
      </c>
      <c r="N12" s="36">
        <v>0</v>
      </c>
      <c r="O12" s="37"/>
      <c r="P12" s="37"/>
    </row>
    <row r="13" spans="1:16" s="25" customFormat="1" ht="38.25" x14ac:dyDescent="0.2">
      <c r="A13" s="26">
        <f t="shared" si="0"/>
        <v>4</v>
      </c>
      <c r="B13" s="27">
        <v>155978</v>
      </c>
      <c r="C13" s="28" t="s">
        <v>127</v>
      </c>
      <c r="D13" s="29" t="s">
        <v>124</v>
      </c>
      <c r="E13" s="30">
        <v>205496</v>
      </c>
      <c r="F13" s="30">
        <v>205496</v>
      </c>
      <c r="G13" s="53">
        <v>0</v>
      </c>
      <c r="H13" s="26">
        <v>233</v>
      </c>
      <c r="I13" s="27">
        <v>233</v>
      </c>
      <c r="J13" s="27">
        <v>0</v>
      </c>
      <c r="K13" s="27">
        <v>0</v>
      </c>
      <c r="L13" s="27">
        <v>0</v>
      </c>
      <c r="M13" s="27">
        <v>0</v>
      </c>
      <c r="N13" s="31">
        <v>0</v>
      </c>
      <c r="O13" s="24"/>
      <c r="P13" s="24"/>
    </row>
    <row r="14" spans="1:16" s="25" customFormat="1" ht="51" x14ac:dyDescent="0.2">
      <c r="A14" s="26">
        <f t="shared" si="0"/>
        <v>5</v>
      </c>
      <c r="B14" s="27">
        <v>155983</v>
      </c>
      <c r="C14" s="28" t="s">
        <v>128</v>
      </c>
      <c r="D14" s="29" t="s">
        <v>124</v>
      </c>
      <c r="E14" s="30">
        <v>426406</v>
      </c>
      <c r="F14" s="30">
        <v>426406</v>
      </c>
      <c r="G14" s="53">
        <v>0</v>
      </c>
      <c r="H14" s="26">
        <v>512</v>
      </c>
      <c r="I14" s="27">
        <v>512</v>
      </c>
      <c r="J14" s="27">
        <v>0</v>
      </c>
      <c r="K14" s="27">
        <v>0</v>
      </c>
      <c r="L14" s="27">
        <v>0</v>
      </c>
      <c r="M14" s="27">
        <v>0</v>
      </c>
      <c r="N14" s="31">
        <v>0</v>
      </c>
      <c r="O14" s="24"/>
      <c r="P14" s="24"/>
    </row>
    <row r="15" spans="1:16" s="25" customFormat="1" ht="51" x14ac:dyDescent="0.2">
      <c r="A15" s="26">
        <f t="shared" si="0"/>
        <v>6</v>
      </c>
      <c r="B15" s="27">
        <v>155990</v>
      </c>
      <c r="C15" s="28" t="s">
        <v>129</v>
      </c>
      <c r="D15" s="29" t="s">
        <v>124</v>
      </c>
      <c r="E15" s="30">
        <v>1785770</v>
      </c>
      <c r="F15" s="30">
        <v>1785770</v>
      </c>
      <c r="G15" s="53">
        <v>0</v>
      </c>
      <c r="H15" s="26">
        <v>902</v>
      </c>
      <c r="I15" s="27">
        <v>902</v>
      </c>
      <c r="J15" s="27">
        <v>0</v>
      </c>
      <c r="K15" s="27">
        <v>0</v>
      </c>
      <c r="L15" s="27">
        <v>0</v>
      </c>
      <c r="M15" s="27">
        <v>0</v>
      </c>
      <c r="N15" s="31">
        <v>0</v>
      </c>
      <c r="O15" s="24"/>
      <c r="P15" s="24"/>
    </row>
    <row r="16" spans="1:16" s="25" customFormat="1" ht="38.25" x14ac:dyDescent="0.2">
      <c r="A16" s="26">
        <f t="shared" si="0"/>
        <v>7</v>
      </c>
      <c r="B16" s="27">
        <v>155992</v>
      </c>
      <c r="C16" s="28" t="s">
        <v>130</v>
      </c>
      <c r="D16" s="29" t="s">
        <v>124</v>
      </c>
      <c r="E16" s="30">
        <v>484498</v>
      </c>
      <c r="F16" s="30">
        <v>484498</v>
      </c>
      <c r="G16" s="53">
        <v>0</v>
      </c>
      <c r="H16" s="26">
        <v>522</v>
      </c>
      <c r="I16" s="27">
        <v>522</v>
      </c>
      <c r="J16" s="27">
        <v>0</v>
      </c>
      <c r="K16" s="27">
        <v>0</v>
      </c>
      <c r="L16" s="27">
        <v>0</v>
      </c>
      <c r="M16" s="27">
        <v>0</v>
      </c>
      <c r="N16" s="31">
        <v>0</v>
      </c>
      <c r="O16" s="24"/>
      <c r="P16" s="24"/>
    </row>
    <row r="17" spans="1:16" s="40" customFormat="1" x14ac:dyDescent="0.2">
      <c r="A17" s="72"/>
      <c r="B17" s="60"/>
      <c r="C17" s="60"/>
      <c r="D17" s="60"/>
      <c r="E17" s="61">
        <f>SUM(E10:E16)</f>
        <v>3810330</v>
      </c>
      <c r="F17" s="61">
        <f>SUM(F10:F16)</f>
        <v>3717957</v>
      </c>
      <c r="G17" s="80">
        <f t="shared" ref="G17:M17" si="1">SUM(G10:G16)</f>
        <v>0</v>
      </c>
      <c r="H17" s="85">
        <f t="shared" si="1"/>
        <v>3475</v>
      </c>
      <c r="I17" s="62">
        <f t="shared" si="1"/>
        <v>3173</v>
      </c>
      <c r="J17" s="62">
        <f t="shared" si="1"/>
        <v>0</v>
      </c>
      <c r="K17" s="62">
        <f t="shared" si="1"/>
        <v>0</v>
      </c>
      <c r="L17" s="62">
        <f t="shared" si="1"/>
        <v>0</v>
      </c>
      <c r="M17" s="62">
        <f t="shared" si="1"/>
        <v>0</v>
      </c>
      <c r="N17" s="73">
        <f t="shared" ref="N17" si="2">SUM(N10:N16)</f>
        <v>0</v>
      </c>
      <c r="O17" s="39"/>
      <c r="P17" s="39"/>
    </row>
    <row r="18" spans="1:16" s="25" customFormat="1" x14ac:dyDescent="0.2">
      <c r="A18" s="72" t="s">
        <v>132</v>
      </c>
      <c r="B18" s="63"/>
      <c r="C18" s="63"/>
      <c r="D18" s="63"/>
      <c r="E18" s="63"/>
      <c r="F18" s="63"/>
      <c r="G18" s="81"/>
      <c r="H18" s="86"/>
      <c r="I18" s="64"/>
      <c r="J18" s="64"/>
      <c r="K18" s="64"/>
      <c r="L18" s="64"/>
      <c r="M18" s="27"/>
      <c r="N18" s="42"/>
      <c r="O18" s="24"/>
      <c r="P18" s="24"/>
    </row>
    <row r="19" spans="1:16" s="25" customFormat="1" ht="51" x14ac:dyDescent="0.2">
      <c r="A19" s="26">
        <v>8</v>
      </c>
      <c r="B19" s="27">
        <v>131336</v>
      </c>
      <c r="C19" s="28" t="s">
        <v>133</v>
      </c>
      <c r="D19" s="29" t="s">
        <v>124</v>
      </c>
      <c r="E19" s="30">
        <v>1990759</v>
      </c>
      <c r="F19" s="30">
        <v>1990759</v>
      </c>
      <c r="G19" s="53">
        <v>0</v>
      </c>
      <c r="H19" s="26">
        <v>569</v>
      </c>
      <c r="I19" s="27">
        <v>569</v>
      </c>
      <c r="J19" s="27">
        <v>0</v>
      </c>
      <c r="K19" s="27">
        <v>0</v>
      </c>
      <c r="L19" s="27">
        <v>0</v>
      </c>
      <c r="M19" s="27">
        <v>0</v>
      </c>
      <c r="N19" s="31">
        <v>0</v>
      </c>
      <c r="O19" s="24"/>
      <c r="P19" s="24"/>
    </row>
    <row r="20" spans="1:16" s="25" customFormat="1" ht="38.25" x14ac:dyDescent="0.2">
      <c r="A20" s="26">
        <f t="shared" ref="A20:A68" si="3">A19+1</f>
        <v>9</v>
      </c>
      <c r="B20" s="27">
        <v>131352</v>
      </c>
      <c r="C20" s="28" t="s">
        <v>134</v>
      </c>
      <c r="D20" s="29" t="s">
        <v>124</v>
      </c>
      <c r="E20" s="30">
        <v>1665322</v>
      </c>
      <c r="F20" s="30">
        <v>1665322</v>
      </c>
      <c r="G20" s="53">
        <v>0</v>
      </c>
      <c r="H20" s="26">
        <v>476</v>
      </c>
      <c r="I20" s="27">
        <v>476</v>
      </c>
      <c r="J20" s="27">
        <v>0</v>
      </c>
      <c r="K20" s="27">
        <v>0</v>
      </c>
      <c r="L20" s="27">
        <v>0</v>
      </c>
      <c r="M20" s="27">
        <v>0</v>
      </c>
      <c r="N20" s="31">
        <v>0</v>
      </c>
      <c r="O20" s="24"/>
      <c r="P20" s="24"/>
    </row>
    <row r="21" spans="1:16" s="25" customFormat="1" ht="51" x14ac:dyDescent="0.2">
      <c r="A21" s="26">
        <f t="shared" si="3"/>
        <v>10</v>
      </c>
      <c r="B21" s="27">
        <v>131358</v>
      </c>
      <c r="C21" s="28" t="s">
        <v>135</v>
      </c>
      <c r="D21" s="29" t="s">
        <v>124</v>
      </c>
      <c r="E21" s="30">
        <v>1305036</v>
      </c>
      <c r="F21" s="30">
        <v>1305036</v>
      </c>
      <c r="G21" s="53">
        <v>0</v>
      </c>
      <c r="H21" s="26">
        <v>373</v>
      </c>
      <c r="I21" s="27">
        <v>373</v>
      </c>
      <c r="J21" s="27">
        <v>0</v>
      </c>
      <c r="K21" s="27">
        <v>0</v>
      </c>
      <c r="L21" s="27">
        <v>0</v>
      </c>
      <c r="M21" s="27">
        <v>0</v>
      </c>
      <c r="N21" s="31">
        <v>0</v>
      </c>
      <c r="O21" s="24"/>
      <c r="P21" s="24"/>
    </row>
    <row r="22" spans="1:16" s="25" customFormat="1" ht="38.25" x14ac:dyDescent="0.2">
      <c r="A22" s="26">
        <f t="shared" si="3"/>
        <v>11</v>
      </c>
      <c r="B22" s="27">
        <v>131640</v>
      </c>
      <c r="C22" s="28" t="s">
        <v>136</v>
      </c>
      <c r="D22" s="29" t="s">
        <v>124</v>
      </c>
      <c r="E22" s="30">
        <v>1192760</v>
      </c>
      <c r="F22" s="30">
        <v>1192760</v>
      </c>
      <c r="G22" s="53">
        <v>0</v>
      </c>
      <c r="H22" s="26">
        <v>299</v>
      </c>
      <c r="I22" s="27">
        <v>299</v>
      </c>
      <c r="J22" s="27">
        <v>0</v>
      </c>
      <c r="K22" s="27">
        <v>0</v>
      </c>
      <c r="L22" s="27">
        <v>0</v>
      </c>
      <c r="M22" s="27">
        <v>0</v>
      </c>
      <c r="N22" s="31">
        <v>0</v>
      </c>
      <c r="O22" s="24"/>
      <c r="P22" s="24"/>
    </row>
    <row r="23" spans="1:16" s="25" customFormat="1" ht="51" x14ac:dyDescent="0.2">
      <c r="A23" s="26">
        <f t="shared" si="3"/>
        <v>12</v>
      </c>
      <c r="B23" s="27">
        <v>131641</v>
      </c>
      <c r="C23" s="28" t="s">
        <v>137</v>
      </c>
      <c r="D23" s="29" t="s">
        <v>124</v>
      </c>
      <c r="E23" s="30">
        <v>845882</v>
      </c>
      <c r="F23" s="30">
        <v>845882</v>
      </c>
      <c r="G23" s="53">
        <v>0</v>
      </c>
      <c r="H23" s="26">
        <v>153</v>
      </c>
      <c r="I23" s="27">
        <v>153</v>
      </c>
      <c r="J23" s="27">
        <v>0</v>
      </c>
      <c r="K23" s="27">
        <v>0</v>
      </c>
      <c r="L23" s="27">
        <v>0</v>
      </c>
      <c r="M23" s="27">
        <v>0</v>
      </c>
      <c r="N23" s="31">
        <v>0</v>
      </c>
      <c r="O23" s="24"/>
      <c r="P23" s="24"/>
    </row>
    <row r="24" spans="1:16" s="25" customFormat="1" ht="38.25" x14ac:dyDescent="0.2">
      <c r="A24" s="26">
        <f t="shared" si="3"/>
        <v>13</v>
      </c>
      <c r="B24" s="27">
        <v>131643</v>
      </c>
      <c r="C24" s="28" t="s">
        <v>138</v>
      </c>
      <c r="D24" s="29" t="s">
        <v>124</v>
      </c>
      <c r="E24" s="30">
        <v>1957522</v>
      </c>
      <c r="F24" s="30">
        <v>1957522</v>
      </c>
      <c r="G24" s="53">
        <v>0</v>
      </c>
      <c r="H24" s="26">
        <v>334</v>
      </c>
      <c r="I24" s="27">
        <v>334</v>
      </c>
      <c r="J24" s="27">
        <v>0</v>
      </c>
      <c r="K24" s="27">
        <v>0</v>
      </c>
      <c r="L24" s="27">
        <v>0</v>
      </c>
      <c r="M24" s="27">
        <v>0</v>
      </c>
      <c r="N24" s="31">
        <v>0</v>
      </c>
      <c r="O24" s="24"/>
      <c r="P24" s="24"/>
    </row>
    <row r="25" spans="1:16" s="25" customFormat="1" ht="51" x14ac:dyDescent="0.2">
      <c r="A25" s="26">
        <f t="shared" si="3"/>
        <v>14</v>
      </c>
      <c r="B25" s="27">
        <v>131645</v>
      </c>
      <c r="C25" s="28" t="s">
        <v>139</v>
      </c>
      <c r="D25" s="29" t="s">
        <v>124</v>
      </c>
      <c r="E25" s="30">
        <v>2748135</v>
      </c>
      <c r="F25" s="30">
        <v>2748135</v>
      </c>
      <c r="G25" s="53">
        <v>0</v>
      </c>
      <c r="H25" s="26">
        <v>529</v>
      </c>
      <c r="I25" s="27">
        <v>529</v>
      </c>
      <c r="J25" s="27">
        <v>0</v>
      </c>
      <c r="K25" s="27">
        <v>0</v>
      </c>
      <c r="L25" s="27">
        <v>0</v>
      </c>
      <c r="M25" s="27">
        <v>0</v>
      </c>
      <c r="N25" s="31">
        <v>0</v>
      </c>
      <c r="O25" s="24"/>
      <c r="P25" s="24"/>
    </row>
    <row r="26" spans="1:16" s="25" customFormat="1" ht="38.25" x14ac:dyDescent="0.2">
      <c r="A26" s="26">
        <f t="shared" si="3"/>
        <v>15</v>
      </c>
      <c r="B26" s="27">
        <v>131646</v>
      </c>
      <c r="C26" s="28" t="s">
        <v>140</v>
      </c>
      <c r="D26" s="29" t="s">
        <v>124</v>
      </c>
      <c r="E26" s="30">
        <v>381923</v>
      </c>
      <c r="F26" s="30">
        <v>381923</v>
      </c>
      <c r="G26" s="53">
        <v>0</v>
      </c>
      <c r="H26" s="26">
        <v>207</v>
      </c>
      <c r="I26" s="27">
        <v>207</v>
      </c>
      <c r="J26" s="27">
        <v>0</v>
      </c>
      <c r="K26" s="27">
        <v>0</v>
      </c>
      <c r="L26" s="27">
        <v>0</v>
      </c>
      <c r="M26" s="27">
        <v>0</v>
      </c>
      <c r="N26" s="31">
        <v>0</v>
      </c>
      <c r="O26" s="24"/>
      <c r="P26" s="24"/>
    </row>
    <row r="27" spans="1:16" s="25" customFormat="1" ht="51" x14ac:dyDescent="0.2">
      <c r="A27" s="26">
        <f t="shared" si="3"/>
        <v>16</v>
      </c>
      <c r="B27" s="27">
        <v>131648</v>
      </c>
      <c r="C27" s="28" t="s">
        <v>141</v>
      </c>
      <c r="D27" s="29" t="s">
        <v>124</v>
      </c>
      <c r="E27" s="30">
        <v>14073857</v>
      </c>
      <c r="F27" s="30">
        <v>4163457</v>
      </c>
      <c r="G27" s="53">
        <v>0</v>
      </c>
      <c r="H27" s="26">
        <v>2815</v>
      </c>
      <c r="I27" s="27">
        <v>2815</v>
      </c>
      <c r="J27" s="27">
        <v>0</v>
      </c>
      <c r="K27" s="27">
        <v>0</v>
      </c>
      <c r="L27" s="27">
        <v>0</v>
      </c>
      <c r="M27" s="27">
        <v>0</v>
      </c>
      <c r="N27" s="31">
        <v>0</v>
      </c>
      <c r="O27" s="24"/>
      <c r="P27" s="24"/>
    </row>
    <row r="28" spans="1:16" s="25" customFormat="1" ht="51" x14ac:dyDescent="0.2">
      <c r="A28" s="26">
        <f t="shared" si="3"/>
        <v>17</v>
      </c>
      <c r="B28" s="27">
        <v>131662</v>
      </c>
      <c r="C28" s="28" t="s">
        <v>142</v>
      </c>
      <c r="D28" s="29" t="s">
        <v>124</v>
      </c>
      <c r="E28" s="30">
        <v>2851584</v>
      </c>
      <c r="F28" s="30">
        <v>2851584</v>
      </c>
      <c r="G28" s="53">
        <v>0</v>
      </c>
      <c r="H28" s="26">
        <v>815</v>
      </c>
      <c r="I28" s="27">
        <v>815</v>
      </c>
      <c r="J28" s="27">
        <v>0</v>
      </c>
      <c r="K28" s="27">
        <v>0</v>
      </c>
      <c r="L28" s="27">
        <v>0</v>
      </c>
      <c r="M28" s="27">
        <v>0</v>
      </c>
      <c r="N28" s="31">
        <v>0</v>
      </c>
      <c r="O28" s="24"/>
      <c r="P28" s="24"/>
    </row>
    <row r="29" spans="1:16" s="25" customFormat="1" ht="38.25" x14ac:dyDescent="0.2">
      <c r="A29" s="26">
        <f t="shared" si="3"/>
        <v>18</v>
      </c>
      <c r="B29" s="27">
        <v>131673</v>
      </c>
      <c r="C29" s="28" t="s">
        <v>143</v>
      </c>
      <c r="D29" s="29" t="s">
        <v>124</v>
      </c>
      <c r="E29" s="30">
        <v>947602</v>
      </c>
      <c r="F29" s="30">
        <v>947602</v>
      </c>
      <c r="G29" s="53">
        <v>0</v>
      </c>
      <c r="H29" s="26">
        <v>189</v>
      </c>
      <c r="I29" s="27">
        <v>189</v>
      </c>
      <c r="J29" s="27">
        <v>0</v>
      </c>
      <c r="K29" s="27">
        <v>0</v>
      </c>
      <c r="L29" s="27">
        <v>0</v>
      </c>
      <c r="M29" s="27">
        <v>0</v>
      </c>
      <c r="N29" s="31">
        <v>0</v>
      </c>
      <c r="O29" s="24"/>
      <c r="P29" s="24"/>
    </row>
    <row r="30" spans="1:16" s="25" customFormat="1" ht="51" x14ac:dyDescent="0.2">
      <c r="A30" s="26">
        <f t="shared" si="3"/>
        <v>19</v>
      </c>
      <c r="B30" s="27">
        <v>131677</v>
      </c>
      <c r="C30" s="28" t="s">
        <v>144</v>
      </c>
      <c r="D30" s="29" t="s">
        <v>124</v>
      </c>
      <c r="E30" s="30">
        <v>1385292</v>
      </c>
      <c r="F30" s="30">
        <v>1385292</v>
      </c>
      <c r="G30" s="53">
        <v>0</v>
      </c>
      <c r="H30" s="26">
        <v>272</v>
      </c>
      <c r="I30" s="27">
        <v>272</v>
      </c>
      <c r="J30" s="27">
        <v>0</v>
      </c>
      <c r="K30" s="27">
        <v>0</v>
      </c>
      <c r="L30" s="27">
        <v>0</v>
      </c>
      <c r="M30" s="27">
        <v>0</v>
      </c>
      <c r="N30" s="31">
        <v>0</v>
      </c>
      <c r="O30" s="24"/>
      <c r="P30" s="24"/>
    </row>
    <row r="31" spans="1:16" s="25" customFormat="1" ht="38.25" x14ac:dyDescent="0.2">
      <c r="A31" s="26">
        <f t="shared" si="3"/>
        <v>20</v>
      </c>
      <c r="B31" s="27">
        <v>131678</v>
      </c>
      <c r="C31" s="28" t="s">
        <v>145</v>
      </c>
      <c r="D31" s="29" t="s">
        <v>124</v>
      </c>
      <c r="E31" s="30">
        <v>1030219</v>
      </c>
      <c r="F31" s="30">
        <v>1030219</v>
      </c>
      <c r="G31" s="53">
        <v>0</v>
      </c>
      <c r="H31" s="26">
        <v>182</v>
      </c>
      <c r="I31" s="27">
        <v>182</v>
      </c>
      <c r="J31" s="27">
        <v>0</v>
      </c>
      <c r="K31" s="27">
        <v>0</v>
      </c>
      <c r="L31" s="27">
        <v>0</v>
      </c>
      <c r="M31" s="27">
        <v>0</v>
      </c>
      <c r="N31" s="31">
        <v>0</v>
      </c>
      <c r="O31" s="24"/>
      <c r="P31" s="24"/>
    </row>
    <row r="32" spans="1:16" s="25" customFormat="1" ht="51" x14ac:dyDescent="0.2">
      <c r="A32" s="26">
        <f t="shared" si="3"/>
        <v>21</v>
      </c>
      <c r="B32" s="27">
        <v>131702</v>
      </c>
      <c r="C32" s="28" t="s">
        <v>146</v>
      </c>
      <c r="D32" s="29" t="s">
        <v>124</v>
      </c>
      <c r="E32" s="30">
        <v>1000000</v>
      </c>
      <c r="F32" s="30">
        <v>1000000</v>
      </c>
      <c r="G32" s="53">
        <v>0</v>
      </c>
      <c r="H32" s="26">
        <v>367</v>
      </c>
      <c r="I32" s="27">
        <v>367</v>
      </c>
      <c r="J32" s="27">
        <v>0</v>
      </c>
      <c r="K32" s="27">
        <v>0</v>
      </c>
      <c r="L32" s="27">
        <v>0</v>
      </c>
      <c r="M32" s="27">
        <v>0</v>
      </c>
      <c r="N32" s="31">
        <v>0</v>
      </c>
      <c r="O32" s="24"/>
      <c r="P32" s="24"/>
    </row>
    <row r="33" spans="1:16" s="25" customFormat="1" ht="38.25" x14ac:dyDescent="0.2">
      <c r="A33" s="26">
        <f t="shared" si="3"/>
        <v>22</v>
      </c>
      <c r="B33" s="27">
        <v>132570</v>
      </c>
      <c r="C33" s="28" t="s">
        <v>147</v>
      </c>
      <c r="D33" s="29" t="s">
        <v>124</v>
      </c>
      <c r="E33" s="30">
        <v>947602</v>
      </c>
      <c r="F33" s="30">
        <v>947602</v>
      </c>
      <c r="G33" s="53">
        <v>0</v>
      </c>
      <c r="H33" s="26">
        <v>540</v>
      </c>
      <c r="I33" s="27">
        <v>540</v>
      </c>
      <c r="J33" s="27">
        <v>0</v>
      </c>
      <c r="K33" s="27">
        <v>0</v>
      </c>
      <c r="L33" s="27">
        <v>0</v>
      </c>
      <c r="M33" s="27">
        <v>0</v>
      </c>
      <c r="N33" s="31">
        <v>0</v>
      </c>
      <c r="O33" s="24"/>
      <c r="P33" s="24"/>
    </row>
    <row r="34" spans="1:16" s="25" customFormat="1" ht="51" x14ac:dyDescent="0.2">
      <c r="A34" s="26">
        <f t="shared" si="3"/>
        <v>23</v>
      </c>
      <c r="B34" s="27">
        <v>132571</v>
      </c>
      <c r="C34" s="28" t="s">
        <v>148</v>
      </c>
      <c r="D34" s="29" t="s">
        <v>124</v>
      </c>
      <c r="E34" s="30">
        <v>372387</v>
      </c>
      <c r="F34" s="30">
        <v>372387</v>
      </c>
      <c r="G34" s="53">
        <v>0</v>
      </c>
      <c r="H34" s="26">
        <v>188</v>
      </c>
      <c r="I34" s="27">
        <v>188</v>
      </c>
      <c r="J34" s="27">
        <v>0</v>
      </c>
      <c r="K34" s="27">
        <v>0</v>
      </c>
      <c r="L34" s="27">
        <v>0</v>
      </c>
      <c r="M34" s="27">
        <v>0</v>
      </c>
      <c r="N34" s="31">
        <v>0</v>
      </c>
      <c r="O34" s="24"/>
      <c r="P34" s="24"/>
    </row>
    <row r="35" spans="1:16" s="25" customFormat="1" ht="51" x14ac:dyDescent="0.2">
      <c r="A35" s="26">
        <f t="shared" si="3"/>
        <v>24</v>
      </c>
      <c r="B35" s="27">
        <v>132573</v>
      </c>
      <c r="C35" s="28" t="s">
        <v>149</v>
      </c>
      <c r="D35" s="29" t="s">
        <v>124</v>
      </c>
      <c r="E35" s="30">
        <v>491144</v>
      </c>
      <c r="F35" s="30">
        <v>491144</v>
      </c>
      <c r="G35" s="53">
        <v>0</v>
      </c>
      <c r="H35" s="26">
        <v>232</v>
      </c>
      <c r="I35" s="27">
        <v>232</v>
      </c>
      <c r="J35" s="27">
        <v>0</v>
      </c>
      <c r="K35" s="27">
        <v>0</v>
      </c>
      <c r="L35" s="27">
        <v>0</v>
      </c>
      <c r="M35" s="27">
        <v>0</v>
      </c>
      <c r="N35" s="31">
        <v>0</v>
      </c>
      <c r="O35" s="24"/>
      <c r="P35" s="24"/>
    </row>
    <row r="36" spans="1:16" s="25" customFormat="1" ht="38.25" x14ac:dyDescent="0.2">
      <c r="A36" s="26">
        <f t="shared" si="3"/>
        <v>25</v>
      </c>
      <c r="B36" s="27">
        <v>132574</v>
      </c>
      <c r="C36" s="28" t="s">
        <v>150</v>
      </c>
      <c r="D36" s="29" t="s">
        <v>124</v>
      </c>
      <c r="E36" s="30">
        <v>367209</v>
      </c>
      <c r="F36" s="30">
        <v>367209</v>
      </c>
      <c r="G36" s="53">
        <v>0</v>
      </c>
      <c r="H36" s="26">
        <v>182</v>
      </c>
      <c r="I36" s="27">
        <v>182</v>
      </c>
      <c r="J36" s="27">
        <v>0</v>
      </c>
      <c r="K36" s="27">
        <v>0</v>
      </c>
      <c r="L36" s="27">
        <v>0</v>
      </c>
      <c r="M36" s="27">
        <v>0</v>
      </c>
      <c r="N36" s="31">
        <v>0</v>
      </c>
      <c r="O36" s="24"/>
      <c r="P36" s="24"/>
    </row>
    <row r="37" spans="1:16" s="25" customFormat="1" ht="51" x14ac:dyDescent="0.2">
      <c r="A37" s="26">
        <f t="shared" si="3"/>
        <v>26</v>
      </c>
      <c r="B37" s="27">
        <v>132576</v>
      </c>
      <c r="C37" s="28" t="s">
        <v>151</v>
      </c>
      <c r="D37" s="29" t="s">
        <v>124</v>
      </c>
      <c r="E37" s="30">
        <v>986318</v>
      </c>
      <c r="F37" s="30">
        <v>986318</v>
      </c>
      <c r="G37" s="53">
        <v>0</v>
      </c>
      <c r="H37" s="26">
        <v>282</v>
      </c>
      <c r="I37" s="27">
        <v>282</v>
      </c>
      <c r="J37" s="27">
        <v>0</v>
      </c>
      <c r="K37" s="27">
        <v>0</v>
      </c>
      <c r="L37" s="27">
        <v>0</v>
      </c>
      <c r="M37" s="27">
        <v>0</v>
      </c>
      <c r="N37" s="31">
        <v>0</v>
      </c>
      <c r="O37" s="24"/>
      <c r="P37" s="24"/>
    </row>
    <row r="38" spans="1:16" s="25" customFormat="1" ht="51" x14ac:dyDescent="0.2">
      <c r="A38" s="26">
        <f t="shared" si="3"/>
        <v>27</v>
      </c>
      <c r="B38" s="27">
        <v>132577</v>
      </c>
      <c r="C38" s="28" t="s">
        <v>152</v>
      </c>
      <c r="D38" s="29" t="s">
        <v>124</v>
      </c>
      <c r="E38" s="30">
        <v>517130</v>
      </c>
      <c r="F38" s="30">
        <v>517130</v>
      </c>
      <c r="G38" s="53">
        <v>0</v>
      </c>
      <c r="H38" s="26">
        <v>147</v>
      </c>
      <c r="I38" s="27">
        <v>147</v>
      </c>
      <c r="J38" s="27">
        <v>0</v>
      </c>
      <c r="K38" s="27">
        <v>0</v>
      </c>
      <c r="L38" s="27">
        <v>0</v>
      </c>
      <c r="M38" s="27">
        <v>0</v>
      </c>
      <c r="N38" s="31">
        <v>0</v>
      </c>
      <c r="O38" s="24"/>
      <c r="P38" s="24"/>
    </row>
    <row r="39" spans="1:16" s="25" customFormat="1" ht="38.25" x14ac:dyDescent="0.2">
      <c r="A39" s="26">
        <f t="shared" si="3"/>
        <v>28</v>
      </c>
      <c r="B39" s="27">
        <v>132578</v>
      </c>
      <c r="C39" s="28" t="s">
        <v>153</v>
      </c>
      <c r="D39" s="29" t="s">
        <v>124</v>
      </c>
      <c r="E39" s="30">
        <v>693493</v>
      </c>
      <c r="F39" s="30">
        <v>693493</v>
      </c>
      <c r="G39" s="53">
        <v>0</v>
      </c>
      <c r="H39" s="26">
        <v>354</v>
      </c>
      <c r="I39" s="27">
        <v>354</v>
      </c>
      <c r="J39" s="27">
        <v>0</v>
      </c>
      <c r="K39" s="27">
        <v>0</v>
      </c>
      <c r="L39" s="27">
        <v>0</v>
      </c>
      <c r="M39" s="27">
        <v>0</v>
      </c>
      <c r="N39" s="31">
        <v>0</v>
      </c>
      <c r="O39" s="24"/>
      <c r="P39" s="24"/>
    </row>
    <row r="40" spans="1:16" s="25" customFormat="1" ht="51" x14ac:dyDescent="0.2">
      <c r="A40" s="26">
        <f t="shared" si="3"/>
        <v>29</v>
      </c>
      <c r="B40" s="27">
        <v>132695</v>
      </c>
      <c r="C40" s="28" t="s">
        <v>154</v>
      </c>
      <c r="D40" s="29" t="s">
        <v>124</v>
      </c>
      <c r="E40" s="30">
        <v>1047384</v>
      </c>
      <c r="F40" s="30">
        <v>1047384</v>
      </c>
      <c r="G40" s="53">
        <v>0</v>
      </c>
      <c r="H40" s="26">
        <v>299</v>
      </c>
      <c r="I40" s="27">
        <v>299</v>
      </c>
      <c r="J40" s="27">
        <v>0</v>
      </c>
      <c r="K40" s="27">
        <v>0</v>
      </c>
      <c r="L40" s="27">
        <v>0</v>
      </c>
      <c r="M40" s="27">
        <v>0</v>
      </c>
      <c r="N40" s="31">
        <v>0</v>
      </c>
      <c r="O40" s="24"/>
      <c r="P40" s="24"/>
    </row>
    <row r="41" spans="1:16" s="25" customFormat="1" ht="51" x14ac:dyDescent="0.2">
      <c r="A41" s="26">
        <f t="shared" si="3"/>
        <v>30</v>
      </c>
      <c r="B41" s="27">
        <v>132711</v>
      </c>
      <c r="C41" s="28" t="s">
        <v>155</v>
      </c>
      <c r="D41" s="29" t="s">
        <v>124</v>
      </c>
      <c r="E41" s="30">
        <v>623598</v>
      </c>
      <c r="F41" s="30">
        <v>623598</v>
      </c>
      <c r="G41" s="53">
        <v>0</v>
      </c>
      <c r="H41" s="26">
        <v>144</v>
      </c>
      <c r="I41" s="27">
        <v>144</v>
      </c>
      <c r="J41" s="27">
        <v>0</v>
      </c>
      <c r="K41" s="27">
        <v>0</v>
      </c>
      <c r="L41" s="27">
        <v>0</v>
      </c>
      <c r="M41" s="27">
        <v>0</v>
      </c>
      <c r="N41" s="31">
        <v>0</v>
      </c>
      <c r="O41" s="24"/>
      <c r="P41" s="24"/>
    </row>
    <row r="42" spans="1:16" s="25" customFormat="1" ht="51" x14ac:dyDescent="0.2">
      <c r="A42" s="26">
        <f t="shared" si="3"/>
        <v>31</v>
      </c>
      <c r="B42" s="27">
        <v>132715</v>
      </c>
      <c r="C42" s="28" t="s">
        <v>156</v>
      </c>
      <c r="D42" s="29" t="s">
        <v>124</v>
      </c>
      <c r="E42" s="30">
        <v>2038679</v>
      </c>
      <c r="F42" s="30">
        <v>2038679</v>
      </c>
      <c r="G42" s="53">
        <v>0</v>
      </c>
      <c r="H42" s="26">
        <v>582</v>
      </c>
      <c r="I42" s="27">
        <v>582</v>
      </c>
      <c r="J42" s="27">
        <v>0</v>
      </c>
      <c r="K42" s="27">
        <v>0</v>
      </c>
      <c r="L42" s="27">
        <v>0</v>
      </c>
      <c r="M42" s="27">
        <v>0</v>
      </c>
      <c r="N42" s="31">
        <v>0</v>
      </c>
      <c r="O42" s="24"/>
      <c r="P42" s="24"/>
    </row>
    <row r="43" spans="1:16" s="25" customFormat="1" ht="38.25" x14ac:dyDescent="0.2">
      <c r="A43" s="26">
        <f t="shared" si="3"/>
        <v>32</v>
      </c>
      <c r="B43" s="27">
        <v>132781</v>
      </c>
      <c r="C43" s="28" t="s">
        <v>157</v>
      </c>
      <c r="D43" s="29" t="s">
        <v>124</v>
      </c>
      <c r="E43" s="30">
        <v>745085</v>
      </c>
      <c r="F43" s="30">
        <v>745085</v>
      </c>
      <c r="G43" s="53">
        <v>0</v>
      </c>
      <c r="H43" s="26">
        <v>135</v>
      </c>
      <c r="I43" s="27">
        <v>135</v>
      </c>
      <c r="J43" s="27">
        <v>0</v>
      </c>
      <c r="K43" s="27">
        <v>0</v>
      </c>
      <c r="L43" s="27">
        <v>0</v>
      </c>
      <c r="M43" s="27">
        <v>0</v>
      </c>
      <c r="N43" s="31">
        <v>0</v>
      </c>
      <c r="O43" s="24"/>
      <c r="P43" s="24"/>
    </row>
    <row r="44" spans="1:16" s="25" customFormat="1" ht="51" x14ac:dyDescent="0.2">
      <c r="A44" s="26">
        <f t="shared" si="3"/>
        <v>33</v>
      </c>
      <c r="B44" s="27">
        <v>132819</v>
      </c>
      <c r="C44" s="28" t="s">
        <v>158</v>
      </c>
      <c r="D44" s="29" t="s">
        <v>124</v>
      </c>
      <c r="E44" s="30">
        <v>1058207</v>
      </c>
      <c r="F44" s="30">
        <v>1058207</v>
      </c>
      <c r="G44" s="53">
        <v>0</v>
      </c>
      <c r="H44" s="26">
        <v>192</v>
      </c>
      <c r="I44" s="27">
        <v>192</v>
      </c>
      <c r="J44" s="27">
        <v>0</v>
      </c>
      <c r="K44" s="27">
        <v>0</v>
      </c>
      <c r="L44" s="27">
        <v>0</v>
      </c>
      <c r="M44" s="27">
        <v>0</v>
      </c>
      <c r="N44" s="31">
        <v>0</v>
      </c>
      <c r="O44" s="24"/>
      <c r="P44" s="24"/>
    </row>
    <row r="45" spans="1:16" s="25" customFormat="1" ht="51" x14ac:dyDescent="0.2">
      <c r="A45" s="26">
        <f t="shared" si="3"/>
        <v>34</v>
      </c>
      <c r="B45" s="27">
        <v>132820</v>
      </c>
      <c r="C45" s="28" t="s">
        <v>159</v>
      </c>
      <c r="D45" s="29" t="s">
        <v>124</v>
      </c>
      <c r="E45" s="30">
        <v>2209122</v>
      </c>
      <c r="F45" s="30">
        <v>709122</v>
      </c>
      <c r="G45" s="53">
        <v>0</v>
      </c>
      <c r="H45" s="26">
        <v>402</v>
      </c>
      <c r="I45" s="27">
        <v>202</v>
      </c>
      <c r="J45" s="27">
        <v>0</v>
      </c>
      <c r="K45" s="27">
        <v>0</v>
      </c>
      <c r="L45" s="27">
        <v>0</v>
      </c>
      <c r="M45" s="27">
        <v>0</v>
      </c>
      <c r="N45" s="31">
        <v>0</v>
      </c>
      <c r="O45" s="24"/>
      <c r="P45" s="24"/>
    </row>
    <row r="46" spans="1:16" s="25" customFormat="1" ht="51" x14ac:dyDescent="0.2">
      <c r="A46" s="26">
        <f t="shared" si="3"/>
        <v>35</v>
      </c>
      <c r="B46" s="27">
        <v>132828</v>
      </c>
      <c r="C46" s="28" t="s">
        <v>160</v>
      </c>
      <c r="D46" s="29" t="s">
        <v>124</v>
      </c>
      <c r="E46" s="30">
        <v>139817</v>
      </c>
      <c r="F46" s="30">
        <v>139817</v>
      </c>
      <c r="G46" s="53">
        <v>0</v>
      </c>
      <c r="H46" s="26">
        <v>32</v>
      </c>
      <c r="I46" s="27">
        <v>32</v>
      </c>
      <c r="J46" s="27">
        <v>0</v>
      </c>
      <c r="K46" s="27">
        <v>0</v>
      </c>
      <c r="L46" s="27">
        <v>0</v>
      </c>
      <c r="M46" s="27">
        <v>0</v>
      </c>
      <c r="N46" s="31">
        <v>0</v>
      </c>
      <c r="O46" s="24"/>
      <c r="P46" s="24"/>
    </row>
    <row r="47" spans="1:16" s="25" customFormat="1" ht="51" x14ac:dyDescent="0.2">
      <c r="A47" s="26">
        <f t="shared" si="3"/>
        <v>36</v>
      </c>
      <c r="B47" s="27">
        <v>132830</v>
      </c>
      <c r="C47" s="28" t="s">
        <v>161</v>
      </c>
      <c r="D47" s="29" t="s">
        <v>124</v>
      </c>
      <c r="E47" s="30">
        <v>259840</v>
      </c>
      <c r="F47" s="30">
        <v>259840</v>
      </c>
      <c r="G47" s="53">
        <v>0</v>
      </c>
      <c r="H47" s="26">
        <v>74</v>
      </c>
      <c r="I47" s="27">
        <v>74</v>
      </c>
      <c r="J47" s="27">
        <v>0</v>
      </c>
      <c r="K47" s="27">
        <v>0</v>
      </c>
      <c r="L47" s="27">
        <v>0</v>
      </c>
      <c r="M47" s="27">
        <v>0</v>
      </c>
      <c r="N47" s="31">
        <v>0</v>
      </c>
      <c r="O47" s="24"/>
      <c r="P47" s="24"/>
    </row>
    <row r="48" spans="1:16" s="25" customFormat="1" ht="51" x14ac:dyDescent="0.2">
      <c r="A48" s="26">
        <f t="shared" si="3"/>
        <v>37</v>
      </c>
      <c r="B48" s="27">
        <v>133274</v>
      </c>
      <c r="C48" s="28" t="s">
        <v>162</v>
      </c>
      <c r="D48" s="29" t="s">
        <v>124</v>
      </c>
      <c r="E48" s="30">
        <v>769464</v>
      </c>
      <c r="F48" s="30">
        <v>769464</v>
      </c>
      <c r="G48" s="53">
        <v>0</v>
      </c>
      <c r="H48" s="26">
        <v>140</v>
      </c>
      <c r="I48" s="27">
        <v>140</v>
      </c>
      <c r="J48" s="27">
        <v>0</v>
      </c>
      <c r="K48" s="27">
        <v>0</v>
      </c>
      <c r="L48" s="27">
        <v>0</v>
      </c>
      <c r="M48" s="27">
        <v>0</v>
      </c>
      <c r="N48" s="31">
        <v>0</v>
      </c>
      <c r="O48" s="24"/>
      <c r="P48" s="24"/>
    </row>
    <row r="49" spans="1:16" s="25" customFormat="1" ht="51" x14ac:dyDescent="0.2">
      <c r="A49" s="26">
        <f t="shared" si="3"/>
        <v>38</v>
      </c>
      <c r="B49" s="27">
        <v>133275</v>
      </c>
      <c r="C49" s="28" t="s">
        <v>163</v>
      </c>
      <c r="D49" s="29" t="s">
        <v>124</v>
      </c>
      <c r="E49" s="30">
        <v>986318</v>
      </c>
      <c r="F49" s="30">
        <v>986318</v>
      </c>
      <c r="G49" s="53">
        <v>0</v>
      </c>
      <c r="H49" s="26">
        <v>281</v>
      </c>
      <c r="I49" s="27">
        <v>281</v>
      </c>
      <c r="J49" s="27">
        <v>0</v>
      </c>
      <c r="K49" s="27">
        <v>0</v>
      </c>
      <c r="L49" s="27">
        <v>0</v>
      </c>
      <c r="M49" s="27">
        <v>0</v>
      </c>
      <c r="N49" s="31">
        <v>0</v>
      </c>
      <c r="O49" s="24"/>
      <c r="P49" s="24"/>
    </row>
    <row r="50" spans="1:16" s="25" customFormat="1" ht="51" x14ac:dyDescent="0.2">
      <c r="A50" s="26">
        <f t="shared" si="3"/>
        <v>39</v>
      </c>
      <c r="B50" s="27">
        <v>133277</v>
      </c>
      <c r="C50" s="28" t="s">
        <v>164</v>
      </c>
      <c r="D50" s="29" t="s">
        <v>124</v>
      </c>
      <c r="E50" s="30">
        <v>1062353</v>
      </c>
      <c r="F50" s="30">
        <v>1062353</v>
      </c>
      <c r="G50" s="53">
        <v>0</v>
      </c>
      <c r="H50" s="26">
        <v>192</v>
      </c>
      <c r="I50" s="27">
        <v>192</v>
      </c>
      <c r="J50" s="27">
        <v>0</v>
      </c>
      <c r="K50" s="27">
        <v>0</v>
      </c>
      <c r="L50" s="27">
        <v>0</v>
      </c>
      <c r="M50" s="27">
        <v>0</v>
      </c>
      <c r="N50" s="31">
        <v>0</v>
      </c>
      <c r="O50" s="24"/>
      <c r="P50" s="24"/>
    </row>
    <row r="51" spans="1:16" s="25" customFormat="1" ht="38.25" x14ac:dyDescent="0.2">
      <c r="A51" s="26">
        <f t="shared" si="3"/>
        <v>40</v>
      </c>
      <c r="B51" s="27">
        <v>133278</v>
      </c>
      <c r="C51" s="28" t="s">
        <v>165</v>
      </c>
      <c r="D51" s="29" t="s">
        <v>124</v>
      </c>
      <c r="E51" s="30">
        <v>472035</v>
      </c>
      <c r="F51" s="30">
        <v>472035</v>
      </c>
      <c r="G51" s="53">
        <v>0</v>
      </c>
      <c r="H51" s="26">
        <v>86</v>
      </c>
      <c r="I51" s="27">
        <v>86</v>
      </c>
      <c r="J51" s="27">
        <v>0</v>
      </c>
      <c r="K51" s="27">
        <v>0</v>
      </c>
      <c r="L51" s="27">
        <v>0</v>
      </c>
      <c r="M51" s="27">
        <v>0</v>
      </c>
      <c r="N51" s="31">
        <v>0</v>
      </c>
      <c r="O51" s="24"/>
      <c r="P51" s="24"/>
    </row>
    <row r="52" spans="1:16" s="25" customFormat="1" ht="51" x14ac:dyDescent="0.2">
      <c r="A52" s="26">
        <f t="shared" si="3"/>
        <v>41</v>
      </c>
      <c r="B52" s="27">
        <v>133279</v>
      </c>
      <c r="C52" s="28" t="s">
        <v>166</v>
      </c>
      <c r="D52" s="29" t="s">
        <v>124</v>
      </c>
      <c r="E52" s="30">
        <v>579417</v>
      </c>
      <c r="F52" s="30">
        <v>579417</v>
      </c>
      <c r="G52" s="53">
        <v>0</v>
      </c>
      <c r="H52" s="26">
        <v>116</v>
      </c>
      <c r="I52" s="27">
        <v>116</v>
      </c>
      <c r="J52" s="27">
        <v>0</v>
      </c>
      <c r="K52" s="27">
        <v>0</v>
      </c>
      <c r="L52" s="27">
        <v>0</v>
      </c>
      <c r="M52" s="27">
        <v>0</v>
      </c>
      <c r="N52" s="31">
        <v>0</v>
      </c>
      <c r="O52" s="24"/>
      <c r="P52" s="24"/>
    </row>
    <row r="53" spans="1:16" s="25" customFormat="1" ht="51" x14ac:dyDescent="0.2">
      <c r="A53" s="26">
        <f t="shared" si="3"/>
        <v>42</v>
      </c>
      <c r="B53" s="27">
        <v>133368</v>
      </c>
      <c r="C53" s="28" t="s">
        <v>167</v>
      </c>
      <c r="D53" s="29" t="s">
        <v>124</v>
      </c>
      <c r="E53" s="30">
        <v>322199</v>
      </c>
      <c r="F53" s="30">
        <v>322199</v>
      </c>
      <c r="G53" s="53">
        <v>0</v>
      </c>
      <c r="H53" s="26">
        <v>134</v>
      </c>
      <c r="I53" s="27">
        <v>134</v>
      </c>
      <c r="J53" s="27">
        <v>0</v>
      </c>
      <c r="K53" s="27">
        <v>0</v>
      </c>
      <c r="L53" s="27">
        <v>0</v>
      </c>
      <c r="M53" s="27">
        <v>0</v>
      </c>
      <c r="N53" s="31">
        <v>0</v>
      </c>
      <c r="O53" s="24"/>
      <c r="P53" s="24"/>
    </row>
    <row r="54" spans="1:16" s="25" customFormat="1" ht="38.25" x14ac:dyDescent="0.2">
      <c r="A54" s="26">
        <f t="shared" si="3"/>
        <v>43</v>
      </c>
      <c r="B54" s="27">
        <v>133369</v>
      </c>
      <c r="C54" s="28" t="s">
        <v>168</v>
      </c>
      <c r="D54" s="29" t="s">
        <v>124</v>
      </c>
      <c r="E54" s="30">
        <v>628324</v>
      </c>
      <c r="F54" s="30">
        <v>628324</v>
      </c>
      <c r="G54" s="53">
        <v>0</v>
      </c>
      <c r="H54" s="26">
        <v>240</v>
      </c>
      <c r="I54" s="27">
        <v>240</v>
      </c>
      <c r="J54" s="27">
        <v>0</v>
      </c>
      <c r="K54" s="27">
        <v>0</v>
      </c>
      <c r="L54" s="27">
        <v>0</v>
      </c>
      <c r="M54" s="27">
        <v>0</v>
      </c>
      <c r="N54" s="31">
        <v>0</v>
      </c>
      <c r="O54" s="24"/>
      <c r="P54" s="24"/>
    </row>
    <row r="55" spans="1:16" s="25" customFormat="1" ht="63.75" x14ac:dyDescent="0.2">
      <c r="A55" s="26">
        <f t="shared" si="3"/>
        <v>44</v>
      </c>
      <c r="B55" s="27">
        <v>133372</v>
      </c>
      <c r="C55" s="28" t="s">
        <v>169</v>
      </c>
      <c r="D55" s="29" t="s">
        <v>124</v>
      </c>
      <c r="E55" s="30">
        <v>799607</v>
      </c>
      <c r="F55" s="30">
        <v>799607</v>
      </c>
      <c r="G55" s="53">
        <v>0</v>
      </c>
      <c r="H55" s="26">
        <v>483</v>
      </c>
      <c r="I55" s="27">
        <v>483</v>
      </c>
      <c r="J55" s="27">
        <v>0</v>
      </c>
      <c r="K55" s="27">
        <v>0</v>
      </c>
      <c r="L55" s="27">
        <v>0</v>
      </c>
      <c r="M55" s="27">
        <v>0</v>
      </c>
      <c r="N55" s="31">
        <v>0</v>
      </c>
      <c r="O55" s="24"/>
      <c r="P55" s="24"/>
    </row>
    <row r="56" spans="1:16" s="25" customFormat="1" ht="38.25" x14ac:dyDescent="0.2">
      <c r="A56" s="26">
        <f t="shared" si="3"/>
        <v>45</v>
      </c>
      <c r="B56" s="27">
        <v>133661</v>
      </c>
      <c r="C56" s="28" t="s">
        <v>170</v>
      </c>
      <c r="D56" s="29" t="s">
        <v>124</v>
      </c>
      <c r="E56" s="30">
        <v>1248022</v>
      </c>
      <c r="F56" s="30">
        <v>1248022</v>
      </c>
      <c r="G56" s="53">
        <v>0</v>
      </c>
      <c r="H56" s="26">
        <v>445</v>
      </c>
      <c r="I56" s="27">
        <v>445</v>
      </c>
      <c r="J56" s="27">
        <v>0</v>
      </c>
      <c r="K56" s="27">
        <v>0</v>
      </c>
      <c r="L56" s="27">
        <v>0</v>
      </c>
      <c r="M56" s="27">
        <v>0</v>
      </c>
      <c r="N56" s="31">
        <v>0</v>
      </c>
      <c r="O56" s="24"/>
      <c r="P56" s="24"/>
    </row>
    <row r="57" spans="1:16" s="25" customFormat="1" ht="38.25" x14ac:dyDescent="0.2">
      <c r="A57" s="26">
        <f t="shared" si="3"/>
        <v>46</v>
      </c>
      <c r="B57" s="27">
        <v>133662</v>
      </c>
      <c r="C57" s="28" t="s">
        <v>171</v>
      </c>
      <c r="D57" s="29" t="s">
        <v>124</v>
      </c>
      <c r="E57" s="30">
        <v>467711</v>
      </c>
      <c r="F57" s="30">
        <v>467711</v>
      </c>
      <c r="G57" s="53">
        <v>0</v>
      </c>
      <c r="H57" s="26">
        <v>153</v>
      </c>
      <c r="I57" s="27">
        <v>153</v>
      </c>
      <c r="J57" s="27">
        <v>0</v>
      </c>
      <c r="K57" s="27">
        <v>0</v>
      </c>
      <c r="L57" s="27">
        <v>0</v>
      </c>
      <c r="M57" s="27">
        <v>0</v>
      </c>
      <c r="N57" s="31">
        <v>0</v>
      </c>
      <c r="O57" s="24"/>
      <c r="P57" s="24"/>
    </row>
    <row r="58" spans="1:16" s="25" customFormat="1" ht="38.25" x14ac:dyDescent="0.2">
      <c r="A58" s="26">
        <f t="shared" si="3"/>
        <v>47</v>
      </c>
      <c r="B58" s="27">
        <v>133665</v>
      </c>
      <c r="C58" s="28" t="s">
        <v>172</v>
      </c>
      <c r="D58" s="29" t="s">
        <v>124</v>
      </c>
      <c r="E58" s="30">
        <v>487318</v>
      </c>
      <c r="F58" s="30">
        <v>487318</v>
      </c>
      <c r="G58" s="53">
        <v>0</v>
      </c>
      <c r="H58" s="26">
        <v>139</v>
      </c>
      <c r="I58" s="27">
        <v>139</v>
      </c>
      <c r="J58" s="27">
        <v>0</v>
      </c>
      <c r="K58" s="27">
        <v>0</v>
      </c>
      <c r="L58" s="27">
        <v>0</v>
      </c>
      <c r="M58" s="27">
        <v>0</v>
      </c>
      <c r="N58" s="31">
        <v>0</v>
      </c>
      <c r="O58" s="24"/>
      <c r="P58" s="24"/>
    </row>
    <row r="59" spans="1:16" s="25" customFormat="1" ht="38.25" x14ac:dyDescent="0.2">
      <c r="A59" s="26">
        <f t="shared" si="3"/>
        <v>48</v>
      </c>
      <c r="B59" s="27">
        <v>133666</v>
      </c>
      <c r="C59" s="28" t="s">
        <v>173</v>
      </c>
      <c r="D59" s="29" t="s">
        <v>124</v>
      </c>
      <c r="E59" s="30">
        <v>377776</v>
      </c>
      <c r="F59" s="30">
        <v>377776</v>
      </c>
      <c r="G59" s="53"/>
      <c r="H59" s="26">
        <v>107</v>
      </c>
      <c r="I59" s="27">
        <v>107</v>
      </c>
      <c r="J59" s="27">
        <v>0</v>
      </c>
      <c r="K59" s="27">
        <v>0</v>
      </c>
      <c r="L59" s="27">
        <v>0</v>
      </c>
      <c r="M59" s="27">
        <v>0</v>
      </c>
      <c r="N59" s="31">
        <v>0</v>
      </c>
      <c r="O59" s="24"/>
      <c r="P59" s="24"/>
    </row>
    <row r="60" spans="1:16" s="25" customFormat="1" ht="51" x14ac:dyDescent="0.2">
      <c r="A60" s="26">
        <f t="shared" si="3"/>
        <v>49</v>
      </c>
      <c r="B60" s="27">
        <v>133670</v>
      </c>
      <c r="C60" s="28" t="s">
        <v>174</v>
      </c>
      <c r="D60" s="29" t="s">
        <v>124</v>
      </c>
      <c r="E60" s="30">
        <v>740779</v>
      </c>
      <c r="F60" s="30">
        <v>740779</v>
      </c>
      <c r="G60" s="53">
        <v>0</v>
      </c>
      <c r="H60" s="26">
        <v>223</v>
      </c>
      <c r="I60" s="27">
        <v>223</v>
      </c>
      <c r="J60" s="27">
        <v>0</v>
      </c>
      <c r="K60" s="27">
        <v>0</v>
      </c>
      <c r="L60" s="27">
        <v>0</v>
      </c>
      <c r="M60" s="27">
        <v>0</v>
      </c>
      <c r="N60" s="31">
        <v>0</v>
      </c>
      <c r="O60" s="24"/>
      <c r="P60" s="24"/>
    </row>
    <row r="61" spans="1:16" s="25" customFormat="1" ht="51" x14ac:dyDescent="0.2">
      <c r="A61" s="26">
        <f t="shared" si="3"/>
        <v>50</v>
      </c>
      <c r="B61" s="27">
        <v>133918</v>
      </c>
      <c r="C61" s="28" t="s">
        <v>175</v>
      </c>
      <c r="D61" s="29" t="s">
        <v>124</v>
      </c>
      <c r="E61" s="30">
        <v>846739</v>
      </c>
      <c r="F61" s="30">
        <v>846739</v>
      </c>
      <c r="G61" s="53">
        <v>0</v>
      </c>
      <c r="H61" s="26">
        <v>241</v>
      </c>
      <c r="I61" s="27">
        <v>241</v>
      </c>
      <c r="J61" s="27">
        <v>0</v>
      </c>
      <c r="K61" s="27">
        <v>0</v>
      </c>
      <c r="L61" s="27">
        <v>0</v>
      </c>
      <c r="M61" s="27">
        <v>0</v>
      </c>
      <c r="N61" s="31">
        <v>0</v>
      </c>
      <c r="O61" s="24"/>
      <c r="P61" s="24"/>
    </row>
    <row r="62" spans="1:16" s="25" customFormat="1" ht="51" x14ac:dyDescent="0.2">
      <c r="A62" s="26">
        <f t="shared" si="3"/>
        <v>51</v>
      </c>
      <c r="B62" s="27">
        <v>133949</v>
      </c>
      <c r="C62" s="28" t="s">
        <v>176</v>
      </c>
      <c r="D62" s="29" t="s">
        <v>124</v>
      </c>
      <c r="E62" s="30">
        <v>5376854</v>
      </c>
      <c r="F62" s="30">
        <v>5376854</v>
      </c>
      <c r="G62" s="53">
        <v>0</v>
      </c>
      <c r="H62" s="26">
        <v>507</v>
      </c>
      <c r="I62" s="27">
        <v>507</v>
      </c>
      <c r="J62" s="27">
        <v>0</v>
      </c>
      <c r="K62" s="27">
        <v>0</v>
      </c>
      <c r="L62" s="27">
        <v>0</v>
      </c>
      <c r="M62" s="27">
        <v>0</v>
      </c>
      <c r="N62" s="31">
        <v>0</v>
      </c>
      <c r="O62" s="24"/>
      <c r="P62" s="24"/>
    </row>
    <row r="63" spans="1:16" s="25" customFormat="1" ht="51" x14ac:dyDescent="0.2">
      <c r="A63" s="26">
        <f t="shared" si="3"/>
        <v>52</v>
      </c>
      <c r="B63" s="27">
        <v>135233</v>
      </c>
      <c r="C63" s="28" t="s">
        <v>177</v>
      </c>
      <c r="D63" s="29" t="s">
        <v>124</v>
      </c>
      <c r="E63" s="30">
        <v>839677</v>
      </c>
      <c r="F63" s="30">
        <v>839677</v>
      </c>
      <c r="G63" s="53">
        <v>0</v>
      </c>
      <c r="H63" s="26">
        <v>215</v>
      </c>
      <c r="I63" s="27">
        <v>215</v>
      </c>
      <c r="J63" s="27">
        <v>0</v>
      </c>
      <c r="K63" s="27">
        <v>0</v>
      </c>
      <c r="L63" s="27">
        <v>0</v>
      </c>
      <c r="M63" s="27">
        <v>0</v>
      </c>
      <c r="N63" s="31">
        <v>0</v>
      </c>
      <c r="O63" s="24"/>
      <c r="P63" s="24"/>
    </row>
    <row r="64" spans="1:16" s="25" customFormat="1" ht="51" x14ac:dyDescent="0.2">
      <c r="A64" s="26">
        <f t="shared" si="3"/>
        <v>53</v>
      </c>
      <c r="B64" s="27">
        <v>138095</v>
      </c>
      <c r="C64" s="28" t="s">
        <v>178</v>
      </c>
      <c r="D64" s="29" t="s">
        <v>124</v>
      </c>
      <c r="E64" s="30">
        <v>985660</v>
      </c>
      <c r="F64" s="30">
        <v>985660</v>
      </c>
      <c r="G64" s="53">
        <v>0</v>
      </c>
      <c r="H64" s="26">
        <v>281</v>
      </c>
      <c r="I64" s="27">
        <v>281</v>
      </c>
      <c r="J64" s="27">
        <v>0</v>
      </c>
      <c r="K64" s="27">
        <v>0</v>
      </c>
      <c r="L64" s="27">
        <v>0</v>
      </c>
      <c r="M64" s="27">
        <v>0</v>
      </c>
      <c r="N64" s="31">
        <v>0</v>
      </c>
      <c r="O64" s="24"/>
      <c r="P64" s="24"/>
    </row>
    <row r="65" spans="1:16" s="25" customFormat="1" ht="51" x14ac:dyDescent="0.2">
      <c r="A65" s="26">
        <f t="shared" si="3"/>
        <v>54</v>
      </c>
      <c r="B65" s="27">
        <v>138136</v>
      </c>
      <c r="C65" s="28" t="s">
        <v>179</v>
      </c>
      <c r="D65" s="29" t="s">
        <v>124</v>
      </c>
      <c r="E65" s="30">
        <v>2694379</v>
      </c>
      <c r="F65" s="30">
        <v>2694379</v>
      </c>
      <c r="G65" s="53">
        <v>0</v>
      </c>
      <c r="H65" s="26">
        <v>769</v>
      </c>
      <c r="I65" s="27">
        <v>769</v>
      </c>
      <c r="J65" s="27">
        <v>0</v>
      </c>
      <c r="K65" s="27">
        <v>0</v>
      </c>
      <c r="L65" s="27">
        <v>0</v>
      </c>
      <c r="M65" s="27">
        <v>0</v>
      </c>
      <c r="N65" s="31">
        <v>0</v>
      </c>
      <c r="O65" s="24"/>
      <c r="P65" s="24"/>
    </row>
    <row r="66" spans="1:16" s="25" customFormat="1" ht="51" x14ac:dyDescent="0.2">
      <c r="A66" s="26">
        <f t="shared" si="3"/>
        <v>55</v>
      </c>
      <c r="B66" s="27">
        <v>138155</v>
      </c>
      <c r="C66" s="28" t="s">
        <v>180</v>
      </c>
      <c r="D66" s="29" t="s">
        <v>124</v>
      </c>
      <c r="E66" s="30">
        <v>738515</v>
      </c>
      <c r="F66" s="30">
        <v>738515</v>
      </c>
      <c r="G66" s="53">
        <v>0</v>
      </c>
      <c r="H66" s="26">
        <v>134</v>
      </c>
      <c r="I66" s="27">
        <v>134</v>
      </c>
      <c r="J66" s="27">
        <v>0</v>
      </c>
      <c r="K66" s="27">
        <v>0</v>
      </c>
      <c r="L66" s="27">
        <v>0</v>
      </c>
      <c r="M66" s="27">
        <v>0</v>
      </c>
      <c r="N66" s="31">
        <v>0</v>
      </c>
      <c r="O66" s="24"/>
      <c r="P66" s="24"/>
    </row>
    <row r="67" spans="1:16" s="25" customFormat="1" ht="38.25" x14ac:dyDescent="0.2">
      <c r="A67" s="26">
        <f t="shared" si="3"/>
        <v>56</v>
      </c>
      <c r="B67" s="27">
        <v>138182</v>
      </c>
      <c r="C67" s="28" t="s">
        <v>181</v>
      </c>
      <c r="D67" s="29" t="s">
        <v>124</v>
      </c>
      <c r="E67" s="30">
        <v>698675</v>
      </c>
      <c r="F67" s="30">
        <v>698675</v>
      </c>
      <c r="G67" s="53">
        <v>0</v>
      </c>
      <c r="H67" s="26">
        <v>204</v>
      </c>
      <c r="I67" s="27">
        <v>204</v>
      </c>
      <c r="J67" s="27">
        <v>0</v>
      </c>
      <c r="K67" s="27">
        <v>0</v>
      </c>
      <c r="L67" s="27">
        <v>0</v>
      </c>
      <c r="M67" s="27">
        <v>0</v>
      </c>
      <c r="N67" s="31">
        <v>0</v>
      </c>
      <c r="O67" s="24"/>
      <c r="P67" s="24"/>
    </row>
    <row r="68" spans="1:16" s="25" customFormat="1" ht="51" x14ac:dyDescent="0.2">
      <c r="A68" s="26">
        <f t="shared" si="3"/>
        <v>57</v>
      </c>
      <c r="B68" s="27">
        <v>138240</v>
      </c>
      <c r="C68" s="28" t="s">
        <v>182</v>
      </c>
      <c r="D68" s="29" t="s">
        <v>124</v>
      </c>
      <c r="E68" s="30">
        <v>296824</v>
      </c>
      <c r="F68" s="30">
        <v>296824</v>
      </c>
      <c r="G68" s="53">
        <v>0</v>
      </c>
      <c r="H68" s="26">
        <v>84</v>
      </c>
      <c r="I68" s="27">
        <v>84</v>
      </c>
      <c r="J68" s="27">
        <v>0</v>
      </c>
      <c r="K68" s="27">
        <v>0</v>
      </c>
      <c r="L68" s="27">
        <v>0</v>
      </c>
      <c r="M68" s="27">
        <v>0</v>
      </c>
      <c r="N68" s="31">
        <v>0</v>
      </c>
      <c r="O68" s="24"/>
      <c r="P68" s="24"/>
    </row>
    <row r="69" spans="1:16" s="40" customFormat="1" x14ac:dyDescent="0.2">
      <c r="A69" s="72"/>
      <c r="B69" s="60"/>
      <c r="C69" s="60"/>
      <c r="D69" s="60"/>
      <c r="E69" s="61">
        <f>SUM(E19:E68)</f>
        <v>67291554</v>
      </c>
      <c r="F69" s="61">
        <f t="shared" ref="F69:M69" si="4">SUM(F19:F68)</f>
        <v>55881154</v>
      </c>
      <c r="G69" s="80">
        <f t="shared" si="4"/>
        <v>0</v>
      </c>
      <c r="H69" s="87">
        <f t="shared" si="4"/>
        <v>16539</v>
      </c>
      <c r="I69" s="62">
        <f t="shared" si="4"/>
        <v>16339</v>
      </c>
      <c r="J69" s="62">
        <f t="shared" si="4"/>
        <v>0</v>
      </c>
      <c r="K69" s="62">
        <f t="shared" si="4"/>
        <v>0</v>
      </c>
      <c r="L69" s="62">
        <f t="shared" si="4"/>
        <v>0</v>
      </c>
      <c r="M69" s="62">
        <f t="shared" si="4"/>
        <v>0</v>
      </c>
      <c r="N69" s="73">
        <f t="shared" ref="N69" si="5">SUM(N19:N68)</f>
        <v>0</v>
      </c>
      <c r="O69" s="39"/>
      <c r="P69" s="39"/>
    </row>
    <row r="70" spans="1:16" s="40" customFormat="1" x14ac:dyDescent="0.2">
      <c r="A70" s="72" t="s">
        <v>183</v>
      </c>
      <c r="B70" s="60"/>
      <c r="C70" s="60"/>
      <c r="D70" s="60"/>
      <c r="E70" s="60"/>
      <c r="F70" s="60"/>
      <c r="G70" s="82"/>
      <c r="H70" s="87"/>
      <c r="I70" s="62"/>
      <c r="J70" s="62"/>
      <c r="K70" s="62"/>
      <c r="L70" s="62"/>
      <c r="M70" s="65"/>
      <c r="N70" s="74"/>
      <c r="O70" s="39"/>
      <c r="P70" s="39"/>
    </row>
    <row r="71" spans="1:16" s="25" customFormat="1" ht="25.5" x14ac:dyDescent="0.2">
      <c r="A71" s="26">
        <v>58</v>
      </c>
      <c r="B71" s="27">
        <v>133890</v>
      </c>
      <c r="C71" s="28" t="s">
        <v>184</v>
      </c>
      <c r="D71" s="29" t="s">
        <v>124</v>
      </c>
      <c r="E71" s="30">
        <v>2902127</v>
      </c>
      <c r="F71" s="30">
        <v>4494500</v>
      </c>
      <c r="G71" s="53">
        <v>29500</v>
      </c>
      <c r="H71" s="26">
        <v>829</v>
      </c>
      <c r="I71" s="27">
        <v>1284</v>
      </c>
      <c r="J71" s="27">
        <v>0</v>
      </c>
      <c r="K71" s="27">
        <v>616</v>
      </c>
      <c r="L71" s="27">
        <v>25.68</v>
      </c>
      <c r="M71" s="27">
        <v>0</v>
      </c>
      <c r="N71" s="31">
        <v>0</v>
      </c>
      <c r="O71" s="24"/>
      <c r="P71" s="24"/>
    </row>
    <row r="72" spans="1:16" s="25" customFormat="1" ht="51" x14ac:dyDescent="0.2">
      <c r="A72" s="26">
        <v>59</v>
      </c>
      <c r="B72" s="27">
        <v>170090</v>
      </c>
      <c r="C72" s="28" t="s">
        <v>185</v>
      </c>
      <c r="D72" s="29" t="s">
        <v>124</v>
      </c>
      <c r="E72" s="30">
        <v>1000000</v>
      </c>
      <c r="F72" s="30">
        <v>1000000</v>
      </c>
      <c r="G72" s="53">
        <v>0</v>
      </c>
      <c r="H72" s="26">
        <v>571</v>
      </c>
      <c r="I72" s="27">
        <v>571</v>
      </c>
      <c r="J72" s="27">
        <v>0</v>
      </c>
      <c r="K72" s="27">
        <v>0</v>
      </c>
      <c r="L72" s="27">
        <v>0</v>
      </c>
      <c r="M72" s="27">
        <v>0</v>
      </c>
      <c r="N72" s="31">
        <v>0</v>
      </c>
      <c r="O72" s="24"/>
      <c r="P72" s="24"/>
    </row>
    <row r="73" spans="1:16" s="25" customFormat="1" ht="38.25" x14ac:dyDescent="0.2">
      <c r="A73" s="26">
        <v>60</v>
      </c>
      <c r="B73" s="27">
        <v>170167</v>
      </c>
      <c r="C73" s="28" t="s">
        <v>186</v>
      </c>
      <c r="D73" s="29" t="s">
        <v>124</v>
      </c>
      <c r="E73" s="30">
        <v>500000</v>
      </c>
      <c r="F73" s="30">
        <v>500000</v>
      </c>
      <c r="G73" s="53">
        <v>0</v>
      </c>
      <c r="H73" s="26">
        <v>571</v>
      </c>
      <c r="I73" s="27">
        <v>571</v>
      </c>
      <c r="J73" s="27">
        <v>0</v>
      </c>
      <c r="K73" s="27">
        <v>0</v>
      </c>
      <c r="L73" s="27">
        <v>0</v>
      </c>
      <c r="M73" s="27">
        <v>0</v>
      </c>
      <c r="N73" s="31">
        <v>0</v>
      </c>
      <c r="O73" s="24"/>
      <c r="P73" s="24"/>
    </row>
    <row r="74" spans="1:16" s="40" customFormat="1" x14ac:dyDescent="0.2">
      <c r="A74" s="72"/>
      <c r="B74" s="60"/>
      <c r="C74" s="60"/>
      <c r="D74" s="60"/>
      <c r="E74" s="61">
        <f t="shared" ref="E74:M74" si="6">SUM(E71:E73)</f>
        <v>4402127</v>
      </c>
      <c r="F74" s="61">
        <f t="shared" si="6"/>
        <v>5994500</v>
      </c>
      <c r="G74" s="80">
        <f t="shared" si="6"/>
        <v>29500</v>
      </c>
      <c r="H74" s="87">
        <f t="shared" si="6"/>
        <v>1971</v>
      </c>
      <c r="I74" s="62">
        <f t="shared" si="6"/>
        <v>2426</v>
      </c>
      <c r="J74" s="62">
        <f t="shared" si="6"/>
        <v>0</v>
      </c>
      <c r="K74" s="62">
        <f t="shared" si="6"/>
        <v>616</v>
      </c>
      <c r="L74" s="62">
        <f t="shared" si="6"/>
        <v>25.68</v>
      </c>
      <c r="M74" s="62">
        <f t="shared" si="6"/>
        <v>0</v>
      </c>
      <c r="N74" s="73">
        <f t="shared" ref="N74" si="7">SUM(N71:N73)</f>
        <v>0</v>
      </c>
      <c r="O74" s="39"/>
      <c r="P74" s="39"/>
    </row>
    <row r="75" spans="1:16" s="25" customFormat="1" x14ac:dyDescent="0.2">
      <c r="A75" s="72" t="s">
        <v>187</v>
      </c>
      <c r="B75" s="63"/>
      <c r="C75" s="63"/>
      <c r="D75" s="63"/>
      <c r="E75" s="63"/>
      <c r="F75" s="63"/>
      <c r="G75" s="81"/>
      <c r="H75" s="86"/>
      <c r="I75" s="64"/>
      <c r="J75" s="64"/>
      <c r="K75" s="64"/>
      <c r="L75" s="64"/>
      <c r="M75" s="27"/>
      <c r="N75" s="42"/>
      <c r="O75" s="24"/>
      <c r="P75" s="24"/>
    </row>
    <row r="76" spans="1:16" s="25" customFormat="1" ht="51" x14ac:dyDescent="0.2">
      <c r="A76" s="26">
        <v>61</v>
      </c>
      <c r="B76" s="27">
        <v>131372</v>
      </c>
      <c r="C76" s="28" t="s">
        <v>188</v>
      </c>
      <c r="D76" s="29" t="s">
        <v>124</v>
      </c>
      <c r="E76" s="30">
        <v>173353</v>
      </c>
      <c r="F76" s="30">
        <v>175827</v>
      </c>
      <c r="G76" s="53">
        <v>0</v>
      </c>
      <c r="H76" s="26">
        <v>50</v>
      </c>
      <c r="I76" s="27">
        <v>50</v>
      </c>
      <c r="J76" s="27">
        <v>0</v>
      </c>
      <c r="K76" s="27">
        <v>0</v>
      </c>
      <c r="L76" s="27">
        <v>50</v>
      </c>
      <c r="M76" s="27">
        <v>0</v>
      </c>
      <c r="N76" s="41">
        <v>0</v>
      </c>
      <c r="O76" s="24"/>
      <c r="P76" s="24"/>
    </row>
    <row r="77" spans="1:16" s="25" customFormat="1" ht="38.25" x14ac:dyDescent="0.2">
      <c r="A77" s="26">
        <v>62</v>
      </c>
      <c r="B77" s="27">
        <v>131701</v>
      </c>
      <c r="C77" s="28" t="s">
        <v>275</v>
      </c>
      <c r="D77" s="29" t="s">
        <v>124</v>
      </c>
      <c r="E77" s="30">
        <v>0</v>
      </c>
      <c r="F77" s="30">
        <v>74496</v>
      </c>
      <c r="G77" s="53">
        <v>0</v>
      </c>
      <c r="H77" s="26"/>
      <c r="I77" s="27"/>
      <c r="J77" s="27">
        <v>0</v>
      </c>
      <c r="K77" s="27">
        <v>0</v>
      </c>
      <c r="L77" s="27">
        <v>0</v>
      </c>
      <c r="M77" s="27">
        <v>0</v>
      </c>
      <c r="N77" s="42">
        <v>17.88</v>
      </c>
      <c r="O77" s="24"/>
      <c r="P77" s="24"/>
    </row>
    <row r="78" spans="1:16" s="25" customFormat="1" ht="51" x14ac:dyDescent="0.2">
      <c r="A78" s="26">
        <v>63</v>
      </c>
      <c r="B78" s="27">
        <v>131671</v>
      </c>
      <c r="C78" s="28" t="s">
        <v>189</v>
      </c>
      <c r="D78" s="29" t="s">
        <v>124</v>
      </c>
      <c r="E78" s="30">
        <v>697345</v>
      </c>
      <c r="F78" s="30">
        <v>0</v>
      </c>
      <c r="G78" s="53">
        <v>0</v>
      </c>
      <c r="H78" s="26">
        <v>144</v>
      </c>
      <c r="I78" s="27">
        <v>144</v>
      </c>
      <c r="J78" s="27">
        <v>0</v>
      </c>
      <c r="K78" s="27">
        <v>0</v>
      </c>
      <c r="L78" s="27">
        <v>0</v>
      </c>
      <c r="M78" s="27">
        <v>0</v>
      </c>
      <c r="N78" s="41">
        <v>0</v>
      </c>
      <c r="O78" s="24"/>
      <c r="P78" s="24"/>
    </row>
    <row r="79" spans="1:16" s="40" customFormat="1" x14ac:dyDescent="0.2">
      <c r="A79" s="72"/>
      <c r="B79" s="60"/>
      <c r="C79" s="60"/>
      <c r="D79" s="60"/>
      <c r="E79" s="61">
        <f t="shared" ref="E79:L79" si="8">SUM(E76:E78)</f>
        <v>870698</v>
      </c>
      <c r="F79" s="61">
        <f t="shared" si="8"/>
        <v>250323</v>
      </c>
      <c r="G79" s="80">
        <f t="shared" si="8"/>
        <v>0</v>
      </c>
      <c r="H79" s="87">
        <f t="shared" si="8"/>
        <v>194</v>
      </c>
      <c r="I79" s="62">
        <f t="shared" si="8"/>
        <v>194</v>
      </c>
      <c r="J79" s="62">
        <f t="shared" si="8"/>
        <v>0</v>
      </c>
      <c r="K79" s="62">
        <f t="shared" si="8"/>
        <v>0</v>
      </c>
      <c r="L79" s="62">
        <f t="shared" si="8"/>
        <v>50</v>
      </c>
      <c r="M79" s="65">
        <v>0</v>
      </c>
      <c r="N79" s="74">
        <f>SUM(N76:N78)</f>
        <v>17.88</v>
      </c>
      <c r="O79" s="39"/>
      <c r="P79" s="39"/>
    </row>
    <row r="80" spans="1:16" s="25" customFormat="1" x14ac:dyDescent="0.2">
      <c r="A80" s="72" t="s">
        <v>190</v>
      </c>
      <c r="B80" s="63"/>
      <c r="C80" s="63"/>
      <c r="D80" s="63"/>
      <c r="E80" s="63"/>
      <c r="F80" s="63"/>
      <c r="G80" s="81"/>
      <c r="H80" s="86"/>
      <c r="I80" s="64"/>
      <c r="J80" s="64"/>
      <c r="K80" s="64"/>
      <c r="L80" s="64"/>
      <c r="M80" s="27"/>
      <c r="N80" s="42"/>
      <c r="O80" s="24"/>
      <c r="P80" s="24"/>
    </row>
    <row r="81" spans="1:16" s="25" customFormat="1" ht="51" x14ac:dyDescent="0.2">
      <c r="A81" s="26">
        <v>64</v>
      </c>
      <c r="B81" s="27">
        <v>129949</v>
      </c>
      <c r="C81" s="28" t="s">
        <v>191</v>
      </c>
      <c r="D81" s="29" t="s">
        <v>124</v>
      </c>
      <c r="E81" s="30">
        <v>4000</v>
      </c>
      <c r="F81" s="30">
        <v>4000</v>
      </c>
      <c r="G81" s="53">
        <v>0</v>
      </c>
      <c r="H81" s="26">
        <v>166</v>
      </c>
      <c r="I81" s="27">
        <v>166</v>
      </c>
      <c r="J81" s="27">
        <v>0</v>
      </c>
      <c r="K81" s="27">
        <v>0</v>
      </c>
      <c r="L81" s="27">
        <v>0</v>
      </c>
      <c r="M81" s="27">
        <v>0</v>
      </c>
      <c r="N81" s="41">
        <v>0</v>
      </c>
      <c r="O81" s="24"/>
      <c r="P81" s="24"/>
    </row>
    <row r="82" spans="1:16" s="25" customFormat="1" ht="51" x14ac:dyDescent="0.2">
      <c r="A82" s="26">
        <v>65</v>
      </c>
      <c r="B82" s="27">
        <v>131339</v>
      </c>
      <c r="C82" s="28" t="s">
        <v>192</v>
      </c>
      <c r="D82" s="29" t="s">
        <v>124</v>
      </c>
      <c r="E82" s="30">
        <v>1449857</v>
      </c>
      <c r="F82" s="30">
        <v>5053</v>
      </c>
      <c r="G82" s="53">
        <v>284229.01</v>
      </c>
      <c r="H82" s="26">
        <v>414</v>
      </c>
      <c r="I82" s="27">
        <v>414</v>
      </c>
      <c r="J82" s="27">
        <v>0</v>
      </c>
      <c r="K82" s="27">
        <v>414</v>
      </c>
      <c r="L82" s="27">
        <v>0</v>
      </c>
      <c r="M82" s="27">
        <v>0</v>
      </c>
      <c r="N82" s="41">
        <v>0</v>
      </c>
      <c r="O82" s="24"/>
      <c r="P82" s="24"/>
    </row>
    <row r="83" spans="1:16" s="25" customFormat="1" ht="38.25" x14ac:dyDescent="0.2">
      <c r="A83" s="26">
        <v>66</v>
      </c>
      <c r="B83" s="27">
        <v>131287</v>
      </c>
      <c r="C83" s="28" t="s">
        <v>296</v>
      </c>
      <c r="D83" s="29" t="s">
        <v>124</v>
      </c>
      <c r="E83" s="30">
        <v>0</v>
      </c>
      <c r="F83" s="30">
        <v>9476</v>
      </c>
      <c r="G83" s="53">
        <v>9475.81</v>
      </c>
      <c r="H83" s="26">
        <v>288</v>
      </c>
      <c r="I83" s="27">
        <v>100</v>
      </c>
      <c r="J83" s="27">
        <v>0</v>
      </c>
      <c r="K83" s="27">
        <v>0</v>
      </c>
      <c r="L83" s="27">
        <v>0</v>
      </c>
      <c r="M83" s="27">
        <v>0</v>
      </c>
      <c r="N83" s="41">
        <v>0</v>
      </c>
      <c r="O83" s="24"/>
      <c r="P83" s="24"/>
    </row>
    <row r="84" spans="1:16" s="25" customFormat="1" ht="63.75" x14ac:dyDescent="0.2">
      <c r="A84" s="26">
        <v>67</v>
      </c>
      <c r="B84" s="27">
        <v>131296</v>
      </c>
      <c r="C84" s="28" t="s">
        <v>297</v>
      </c>
      <c r="D84" s="29" t="s">
        <v>124</v>
      </c>
      <c r="E84" s="30">
        <v>0</v>
      </c>
      <c r="F84" s="30">
        <v>16789</v>
      </c>
      <c r="G84" s="53">
        <v>16788.09</v>
      </c>
      <c r="H84" s="26">
        <v>613</v>
      </c>
      <c r="I84" s="27">
        <v>100</v>
      </c>
      <c r="J84" s="27">
        <v>0</v>
      </c>
      <c r="K84" s="27">
        <v>0</v>
      </c>
      <c r="L84" s="27">
        <v>0</v>
      </c>
      <c r="M84" s="27">
        <v>0</v>
      </c>
      <c r="N84" s="41">
        <v>0</v>
      </c>
      <c r="O84" s="24"/>
      <c r="P84" s="24"/>
    </row>
    <row r="85" spans="1:16" s="25" customFormat="1" ht="51" x14ac:dyDescent="0.2">
      <c r="A85" s="26">
        <v>68</v>
      </c>
      <c r="B85" s="27">
        <v>131341</v>
      </c>
      <c r="C85" s="28" t="s">
        <v>298</v>
      </c>
      <c r="D85" s="29" t="s">
        <v>124</v>
      </c>
      <c r="E85" s="30">
        <v>0</v>
      </c>
      <c r="F85" s="30">
        <v>10257</v>
      </c>
      <c r="G85" s="53">
        <v>10256.68</v>
      </c>
      <c r="H85" s="26">
        <v>428</v>
      </c>
      <c r="I85" s="27">
        <v>100</v>
      </c>
      <c r="J85" s="27">
        <v>0</v>
      </c>
      <c r="K85" s="27">
        <v>0</v>
      </c>
      <c r="L85" s="27">
        <v>0</v>
      </c>
      <c r="M85" s="27">
        <v>0</v>
      </c>
      <c r="N85" s="41">
        <v>0</v>
      </c>
      <c r="O85" s="24"/>
      <c r="P85" s="24"/>
    </row>
    <row r="86" spans="1:16" s="25" customFormat="1" ht="38.25" x14ac:dyDescent="0.2">
      <c r="A86" s="26">
        <v>69</v>
      </c>
      <c r="B86" s="27">
        <v>131342</v>
      </c>
      <c r="C86" s="28" t="s">
        <v>299</v>
      </c>
      <c r="D86" s="29" t="s">
        <v>124</v>
      </c>
      <c r="E86" s="30">
        <v>0</v>
      </c>
      <c r="F86" s="30">
        <v>11368</v>
      </c>
      <c r="G86" s="53">
        <v>11367.12</v>
      </c>
      <c r="H86" s="26">
        <v>936</v>
      </c>
      <c r="I86" s="27">
        <v>100</v>
      </c>
      <c r="J86" s="27">
        <v>0</v>
      </c>
      <c r="K86" s="27">
        <v>0</v>
      </c>
      <c r="L86" s="27">
        <v>0</v>
      </c>
      <c r="M86" s="27">
        <v>0</v>
      </c>
      <c r="N86" s="41">
        <v>0</v>
      </c>
      <c r="O86" s="24"/>
      <c r="P86" s="24"/>
    </row>
    <row r="87" spans="1:16" s="25" customFormat="1" ht="63.75" x14ac:dyDescent="0.2">
      <c r="A87" s="26">
        <v>70</v>
      </c>
      <c r="B87" s="27">
        <v>131343</v>
      </c>
      <c r="C87" s="28" t="s">
        <v>300</v>
      </c>
      <c r="D87" s="29" t="s">
        <v>124</v>
      </c>
      <c r="E87" s="30">
        <v>0</v>
      </c>
      <c r="F87" s="30">
        <v>29175</v>
      </c>
      <c r="G87" s="53">
        <v>29174.99</v>
      </c>
      <c r="H87" s="26">
        <v>179</v>
      </c>
      <c r="I87" s="27">
        <v>100</v>
      </c>
      <c r="J87" s="27">
        <v>0</v>
      </c>
      <c r="K87" s="27">
        <v>0</v>
      </c>
      <c r="L87" s="27">
        <v>0</v>
      </c>
      <c r="M87" s="27">
        <v>0</v>
      </c>
      <c r="N87" s="41">
        <v>0</v>
      </c>
      <c r="O87" s="24"/>
      <c r="P87" s="24"/>
    </row>
    <row r="88" spans="1:16" s="25" customFormat="1" ht="51" x14ac:dyDescent="0.2">
      <c r="A88" s="26">
        <v>71</v>
      </c>
      <c r="B88" s="27">
        <v>131368</v>
      </c>
      <c r="C88" s="28" t="s">
        <v>193</v>
      </c>
      <c r="D88" s="29" t="s">
        <v>124</v>
      </c>
      <c r="E88" s="30">
        <v>555369</v>
      </c>
      <c r="F88" s="30">
        <v>555369</v>
      </c>
      <c r="G88" s="53">
        <v>0</v>
      </c>
      <c r="H88" s="26">
        <v>165</v>
      </c>
      <c r="I88" s="27">
        <v>165</v>
      </c>
      <c r="J88" s="27">
        <v>0</v>
      </c>
      <c r="K88" s="27">
        <v>0</v>
      </c>
      <c r="L88" s="27">
        <v>159</v>
      </c>
      <c r="M88" s="27">
        <v>0</v>
      </c>
      <c r="N88" s="41">
        <v>0</v>
      </c>
      <c r="O88" s="24"/>
      <c r="P88" s="24"/>
    </row>
    <row r="89" spans="1:16" s="25" customFormat="1" ht="63.75" x14ac:dyDescent="0.2">
      <c r="A89" s="26">
        <v>72</v>
      </c>
      <c r="B89" s="27">
        <v>131638</v>
      </c>
      <c r="C89" s="28" t="s">
        <v>194</v>
      </c>
      <c r="D89" s="29" t="s">
        <v>124</v>
      </c>
      <c r="E89" s="30">
        <v>618794</v>
      </c>
      <c r="F89" s="30">
        <v>618794</v>
      </c>
      <c r="G89" s="53">
        <v>0</v>
      </c>
      <c r="H89" s="26">
        <v>177</v>
      </c>
      <c r="I89" s="27">
        <v>177</v>
      </c>
      <c r="J89" s="27">
        <v>0</v>
      </c>
      <c r="K89" s="27">
        <v>0</v>
      </c>
      <c r="L89" s="27">
        <v>1</v>
      </c>
      <c r="M89" s="27">
        <v>0</v>
      </c>
      <c r="N89" s="41">
        <v>0</v>
      </c>
      <c r="O89" s="24"/>
      <c r="P89" s="24"/>
    </row>
    <row r="90" spans="1:16" s="25" customFormat="1" ht="51" x14ac:dyDescent="0.2">
      <c r="A90" s="26">
        <v>73</v>
      </c>
      <c r="B90" s="27">
        <v>131650</v>
      </c>
      <c r="C90" s="28" t="s">
        <v>195</v>
      </c>
      <c r="D90" s="29" t="s">
        <v>124</v>
      </c>
      <c r="E90" s="30">
        <v>59832</v>
      </c>
      <c r="F90" s="30">
        <v>59832</v>
      </c>
      <c r="G90" s="53">
        <v>12355.54</v>
      </c>
      <c r="H90" s="26">
        <v>17</v>
      </c>
      <c r="I90" s="27">
        <v>17</v>
      </c>
      <c r="J90" s="27">
        <v>0</v>
      </c>
      <c r="K90" s="27">
        <v>17</v>
      </c>
      <c r="L90" s="27">
        <v>0</v>
      </c>
      <c r="M90" s="27">
        <v>0</v>
      </c>
      <c r="N90" s="41">
        <v>0</v>
      </c>
      <c r="O90" s="24"/>
      <c r="P90" s="24"/>
    </row>
    <row r="91" spans="1:16" s="25" customFormat="1" ht="38.25" x14ac:dyDescent="0.2">
      <c r="A91" s="26">
        <v>74</v>
      </c>
      <c r="B91" s="27">
        <v>131659</v>
      </c>
      <c r="C91" s="28" t="s">
        <v>196</v>
      </c>
      <c r="D91" s="29" t="s">
        <v>124</v>
      </c>
      <c r="E91" s="30">
        <v>338909</v>
      </c>
      <c r="F91" s="30">
        <v>338909</v>
      </c>
      <c r="G91" s="53">
        <v>249247.75</v>
      </c>
      <c r="H91" s="26">
        <v>102</v>
      </c>
      <c r="I91" s="27">
        <v>102</v>
      </c>
      <c r="J91" s="27">
        <v>0</v>
      </c>
      <c r="K91" s="27">
        <v>97</v>
      </c>
      <c r="L91" s="27">
        <v>0</v>
      </c>
      <c r="M91" s="27">
        <v>0</v>
      </c>
      <c r="N91" s="41">
        <v>0</v>
      </c>
      <c r="O91" s="24"/>
      <c r="P91" s="24"/>
    </row>
    <row r="92" spans="1:16" s="25" customFormat="1" ht="51" x14ac:dyDescent="0.2">
      <c r="A92" s="26">
        <v>75</v>
      </c>
      <c r="B92" s="27">
        <v>131667</v>
      </c>
      <c r="C92" s="28" t="s">
        <v>197</v>
      </c>
      <c r="D92" s="29" t="s">
        <v>124</v>
      </c>
      <c r="E92" s="30">
        <v>148930</v>
      </c>
      <c r="F92" s="30">
        <v>148930</v>
      </c>
      <c r="G92" s="53">
        <v>9500.0400000000009</v>
      </c>
      <c r="H92" s="26">
        <v>43</v>
      </c>
      <c r="I92" s="27">
        <v>43</v>
      </c>
      <c r="J92" s="27">
        <v>0</v>
      </c>
      <c r="K92" s="27">
        <v>0</v>
      </c>
      <c r="L92" s="27">
        <v>1</v>
      </c>
      <c r="M92" s="27">
        <v>0</v>
      </c>
      <c r="N92" s="41">
        <v>0</v>
      </c>
      <c r="O92" s="24"/>
      <c r="P92" s="24"/>
    </row>
    <row r="93" spans="1:16" s="25" customFormat="1" ht="51" x14ac:dyDescent="0.2">
      <c r="A93" s="26">
        <v>76</v>
      </c>
      <c r="B93" s="27">
        <v>132580</v>
      </c>
      <c r="C93" s="28" t="s">
        <v>198</v>
      </c>
      <c r="D93" s="29" t="s">
        <v>124</v>
      </c>
      <c r="E93" s="30">
        <v>312941</v>
      </c>
      <c r="F93" s="30">
        <v>14859</v>
      </c>
      <c r="G93" s="53">
        <v>0</v>
      </c>
      <c r="H93" s="26">
        <v>89</v>
      </c>
      <c r="I93" s="27">
        <v>89</v>
      </c>
      <c r="J93" s="27">
        <v>0</v>
      </c>
      <c r="K93" s="27">
        <v>0</v>
      </c>
      <c r="L93" s="27">
        <v>1</v>
      </c>
      <c r="M93" s="27">
        <v>0</v>
      </c>
      <c r="N93" s="41">
        <v>0</v>
      </c>
      <c r="O93" s="24"/>
      <c r="P93" s="24"/>
    </row>
    <row r="94" spans="1:16" s="25" customFormat="1" ht="51" x14ac:dyDescent="0.2">
      <c r="A94" s="26">
        <v>77</v>
      </c>
      <c r="B94" s="27">
        <v>132690</v>
      </c>
      <c r="C94" s="28" t="s">
        <v>199</v>
      </c>
      <c r="D94" s="29" t="s">
        <v>124</v>
      </c>
      <c r="E94" s="30">
        <v>220109</v>
      </c>
      <c r="F94" s="30">
        <v>220109</v>
      </c>
      <c r="G94" s="53">
        <v>1325.36</v>
      </c>
      <c r="H94" s="26">
        <v>603</v>
      </c>
      <c r="I94" s="27">
        <v>603</v>
      </c>
      <c r="J94" s="27">
        <v>0</v>
      </c>
      <c r="K94" s="27">
        <v>603</v>
      </c>
      <c r="L94" s="27">
        <v>0</v>
      </c>
      <c r="M94" s="27">
        <v>0</v>
      </c>
      <c r="N94" s="41">
        <v>0</v>
      </c>
      <c r="O94" s="24"/>
      <c r="P94" s="24"/>
    </row>
    <row r="95" spans="1:16" s="25" customFormat="1" ht="51" x14ac:dyDescent="0.2">
      <c r="A95" s="26">
        <v>78</v>
      </c>
      <c r="B95" s="27">
        <v>132691</v>
      </c>
      <c r="C95" s="28" t="s">
        <v>200</v>
      </c>
      <c r="D95" s="29" t="s">
        <v>124</v>
      </c>
      <c r="E95" s="30">
        <v>353095</v>
      </c>
      <c r="F95" s="30">
        <v>353095</v>
      </c>
      <c r="G95" s="53">
        <v>1538.14</v>
      </c>
      <c r="H95" s="26">
        <v>101</v>
      </c>
      <c r="I95" s="27">
        <v>101</v>
      </c>
      <c r="J95" s="27">
        <v>0</v>
      </c>
      <c r="K95" s="27">
        <v>101</v>
      </c>
      <c r="L95" s="27">
        <v>0</v>
      </c>
      <c r="M95" s="27">
        <v>0</v>
      </c>
      <c r="N95" s="41">
        <v>0</v>
      </c>
      <c r="O95" s="24"/>
      <c r="P95" s="24"/>
    </row>
    <row r="96" spans="1:16" s="25" customFormat="1" ht="51" x14ac:dyDescent="0.2">
      <c r="A96" s="26">
        <v>79</v>
      </c>
      <c r="B96" s="27">
        <v>132702</v>
      </c>
      <c r="C96" s="28" t="s">
        <v>201</v>
      </c>
      <c r="D96" s="29" t="s">
        <v>124</v>
      </c>
      <c r="E96" s="30">
        <v>105420</v>
      </c>
      <c r="F96" s="30">
        <v>105420</v>
      </c>
      <c r="G96" s="53">
        <v>3300</v>
      </c>
      <c r="H96" s="26">
        <v>30</v>
      </c>
      <c r="I96" s="27">
        <v>30</v>
      </c>
      <c r="J96" s="27">
        <v>0</v>
      </c>
      <c r="K96" s="27">
        <v>30</v>
      </c>
      <c r="L96" s="27">
        <v>0</v>
      </c>
      <c r="M96" s="27">
        <v>0</v>
      </c>
      <c r="N96" s="41">
        <v>0</v>
      </c>
      <c r="O96" s="24"/>
      <c r="P96" s="24"/>
    </row>
    <row r="97" spans="1:16" s="25" customFormat="1" ht="51" x14ac:dyDescent="0.2">
      <c r="A97" s="26">
        <v>80</v>
      </c>
      <c r="B97" s="27">
        <v>132704</v>
      </c>
      <c r="C97" s="28" t="s">
        <v>202</v>
      </c>
      <c r="D97" s="29" t="s">
        <v>124</v>
      </c>
      <c r="E97" s="30">
        <v>109100</v>
      </c>
      <c r="F97" s="30">
        <v>109100</v>
      </c>
      <c r="G97" s="53">
        <v>4620</v>
      </c>
      <c r="H97" s="26">
        <v>31</v>
      </c>
      <c r="I97" s="27">
        <v>31</v>
      </c>
      <c r="J97" s="27">
        <v>0</v>
      </c>
      <c r="K97" s="27">
        <v>0</v>
      </c>
      <c r="L97" s="27">
        <v>1</v>
      </c>
      <c r="M97" s="27">
        <v>0</v>
      </c>
      <c r="N97" s="41">
        <v>0</v>
      </c>
      <c r="O97" s="24"/>
      <c r="P97" s="24"/>
    </row>
    <row r="98" spans="1:16" s="25" customFormat="1" ht="51" x14ac:dyDescent="0.2">
      <c r="A98" s="26">
        <v>81</v>
      </c>
      <c r="B98" s="27">
        <v>132705</v>
      </c>
      <c r="C98" s="28" t="s">
        <v>203</v>
      </c>
      <c r="D98" s="29" t="s">
        <v>124</v>
      </c>
      <c r="E98" s="30">
        <v>38935</v>
      </c>
      <c r="F98" s="30">
        <v>38935</v>
      </c>
      <c r="G98" s="53">
        <v>3300</v>
      </c>
      <c r="H98" s="26">
        <v>11</v>
      </c>
      <c r="I98" s="27">
        <v>11</v>
      </c>
      <c r="J98" s="27">
        <v>0</v>
      </c>
      <c r="K98" s="27">
        <v>0</v>
      </c>
      <c r="L98" s="27">
        <v>11</v>
      </c>
      <c r="M98" s="27">
        <v>0</v>
      </c>
      <c r="N98" s="41">
        <v>0</v>
      </c>
      <c r="O98" s="24"/>
      <c r="P98" s="24"/>
    </row>
    <row r="99" spans="1:16" s="25" customFormat="1" ht="51" x14ac:dyDescent="0.2">
      <c r="A99" s="26">
        <v>82</v>
      </c>
      <c r="B99" s="27">
        <v>132707</v>
      </c>
      <c r="C99" s="28" t="s">
        <v>204</v>
      </c>
      <c r="D99" s="29" t="s">
        <v>124</v>
      </c>
      <c r="E99" s="30">
        <v>48579</v>
      </c>
      <c r="F99" s="30">
        <v>48579</v>
      </c>
      <c r="G99" s="53">
        <v>6400</v>
      </c>
      <c r="H99" s="26">
        <v>14</v>
      </c>
      <c r="I99" s="27">
        <v>14</v>
      </c>
      <c r="J99" s="27">
        <v>0</v>
      </c>
      <c r="K99" s="27">
        <v>0</v>
      </c>
      <c r="L99" s="27">
        <v>14</v>
      </c>
      <c r="M99" s="27">
        <v>0</v>
      </c>
      <c r="N99" s="41">
        <v>0</v>
      </c>
      <c r="O99" s="24"/>
      <c r="P99" s="24"/>
    </row>
    <row r="100" spans="1:16" s="25" customFormat="1" ht="51" x14ac:dyDescent="0.2">
      <c r="A100" s="26">
        <v>83</v>
      </c>
      <c r="B100" s="27">
        <v>132709</v>
      </c>
      <c r="C100" s="28" t="s">
        <v>205</v>
      </c>
      <c r="D100" s="29" t="s">
        <v>124</v>
      </c>
      <c r="E100" s="30">
        <v>197171</v>
      </c>
      <c r="F100" s="30">
        <v>197171</v>
      </c>
      <c r="G100" s="53">
        <v>58233.54</v>
      </c>
      <c r="H100" s="26">
        <v>57</v>
      </c>
      <c r="I100" s="27">
        <v>57</v>
      </c>
      <c r="J100" s="27">
        <v>0</v>
      </c>
      <c r="K100" s="27">
        <v>0</v>
      </c>
      <c r="L100" s="27">
        <v>1</v>
      </c>
      <c r="M100" s="27">
        <v>0</v>
      </c>
      <c r="N100" s="41">
        <v>0</v>
      </c>
      <c r="O100" s="24"/>
      <c r="P100" s="24"/>
    </row>
    <row r="101" spans="1:16" s="25" customFormat="1" ht="38.25" x14ac:dyDescent="0.2">
      <c r="A101" s="26">
        <v>84</v>
      </c>
      <c r="B101" s="27">
        <v>132710</v>
      </c>
      <c r="C101" s="28" t="s">
        <v>206</v>
      </c>
      <c r="D101" s="29" t="s">
        <v>124</v>
      </c>
      <c r="E101" s="30">
        <v>807432</v>
      </c>
      <c r="F101" s="30">
        <v>103089</v>
      </c>
      <c r="G101" s="53">
        <v>103088.7</v>
      </c>
      <c r="H101" s="26">
        <v>232</v>
      </c>
      <c r="I101" s="27">
        <v>232</v>
      </c>
      <c r="J101" s="27">
        <v>0</v>
      </c>
      <c r="K101" s="27">
        <v>0</v>
      </c>
      <c r="L101" s="27">
        <v>1</v>
      </c>
      <c r="M101" s="27">
        <v>0</v>
      </c>
      <c r="N101" s="41">
        <v>0</v>
      </c>
      <c r="O101" s="24"/>
      <c r="P101" s="24"/>
    </row>
    <row r="102" spans="1:16" s="25" customFormat="1" ht="51" x14ac:dyDescent="0.2">
      <c r="A102" s="26">
        <v>85</v>
      </c>
      <c r="B102" s="27">
        <v>132716</v>
      </c>
      <c r="C102" s="28" t="s">
        <v>207</v>
      </c>
      <c r="D102" s="29" t="s">
        <v>124</v>
      </c>
      <c r="E102" s="30">
        <v>217213</v>
      </c>
      <c r="F102" s="30">
        <v>217213</v>
      </c>
      <c r="G102" s="53">
        <v>0</v>
      </c>
      <c r="H102" s="26">
        <v>63</v>
      </c>
      <c r="I102" s="27">
        <v>63</v>
      </c>
      <c r="J102" s="27">
        <v>0</v>
      </c>
      <c r="K102" s="27">
        <v>0</v>
      </c>
      <c r="L102" s="27">
        <v>0</v>
      </c>
      <c r="M102" s="27">
        <v>0</v>
      </c>
      <c r="N102" s="42">
        <v>58.83</v>
      </c>
      <c r="O102" s="24"/>
      <c r="P102" s="24"/>
    </row>
    <row r="103" spans="1:16" s="25" customFormat="1" ht="38.25" x14ac:dyDescent="0.2">
      <c r="A103" s="26">
        <v>86</v>
      </c>
      <c r="B103" s="27">
        <v>133256</v>
      </c>
      <c r="C103" s="28" t="s">
        <v>208</v>
      </c>
      <c r="D103" s="29" t="s">
        <v>124</v>
      </c>
      <c r="E103" s="30">
        <v>0</v>
      </c>
      <c r="F103" s="30">
        <v>51737</v>
      </c>
      <c r="G103" s="53">
        <v>51736.15</v>
      </c>
      <c r="H103" s="26">
        <v>486</v>
      </c>
      <c r="I103" s="27">
        <v>1</v>
      </c>
      <c r="J103" s="27">
        <v>0</v>
      </c>
      <c r="K103" s="27">
        <v>0</v>
      </c>
      <c r="L103" s="27">
        <v>1</v>
      </c>
      <c r="M103" s="27">
        <v>0</v>
      </c>
      <c r="N103" s="41">
        <v>0</v>
      </c>
      <c r="O103" s="24"/>
      <c r="P103" s="24"/>
    </row>
    <row r="104" spans="1:16" s="25" customFormat="1" ht="51" x14ac:dyDescent="0.2">
      <c r="A104" s="26">
        <v>87</v>
      </c>
      <c r="B104" s="27">
        <v>132725</v>
      </c>
      <c r="C104" s="28" t="s">
        <v>209</v>
      </c>
      <c r="D104" s="29" t="s">
        <v>124</v>
      </c>
      <c r="E104" s="30">
        <v>204827</v>
      </c>
      <c r="F104" s="30">
        <v>204827</v>
      </c>
      <c r="G104" s="53">
        <v>0</v>
      </c>
      <c r="H104" s="26">
        <v>58</v>
      </c>
      <c r="I104" s="27">
        <v>58</v>
      </c>
      <c r="J104" s="27">
        <v>0</v>
      </c>
      <c r="K104" s="27">
        <v>0</v>
      </c>
      <c r="L104" s="27">
        <v>0</v>
      </c>
      <c r="M104" s="27">
        <v>0</v>
      </c>
      <c r="N104" s="42">
        <v>59</v>
      </c>
      <c r="O104" s="24"/>
      <c r="P104" s="24"/>
    </row>
    <row r="105" spans="1:16" s="25" customFormat="1" ht="51" x14ac:dyDescent="0.2">
      <c r="A105" s="26">
        <v>88</v>
      </c>
      <c r="B105" s="27">
        <v>132727</v>
      </c>
      <c r="C105" s="28" t="s">
        <v>210</v>
      </c>
      <c r="D105" s="29" t="s">
        <v>124</v>
      </c>
      <c r="E105" s="30">
        <v>564455</v>
      </c>
      <c r="F105" s="30">
        <v>564455</v>
      </c>
      <c r="G105" s="53">
        <v>4018.97</v>
      </c>
      <c r="H105" s="26">
        <v>161</v>
      </c>
      <c r="I105" s="27">
        <v>161</v>
      </c>
      <c r="J105" s="27">
        <v>0</v>
      </c>
      <c r="K105" s="27">
        <v>161</v>
      </c>
      <c r="L105" s="27">
        <v>0</v>
      </c>
      <c r="M105" s="27">
        <v>0</v>
      </c>
      <c r="N105" s="41">
        <v>0</v>
      </c>
      <c r="O105" s="24"/>
      <c r="P105" s="24"/>
    </row>
    <row r="106" spans="1:16" s="25" customFormat="1" ht="51" x14ac:dyDescent="0.2">
      <c r="A106" s="26">
        <v>89</v>
      </c>
      <c r="B106" s="27">
        <v>132728</v>
      </c>
      <c r="C106" s="28" t="s">
        <v>211</v>
      </c>
      <c r="D106" s="29" t="s">
        <v>124</v>
      </c>
      <c r="E106" s="30">
        <v>207318</v>
      </c>
      <c r="F106" s="30">
        <v>207318</v>
      </c>
      <c r="G106" s="53">
        <v>2197.0700000000002</v>
      </c>
      <c r="H106" s="26">
        <v>59</v>
      </c>
      <c r="I106" s="27">
        <v>59</v>
      </c>
      <c r="J106" s="27">
        <v>0</v>
      </c>
      <c r="K106" s="27">
        <v>59</v>
      </c>
      <c r="L106" s="27">
        <v>0</v>
      </c>
      <c r="M106" s="27">
        <v>0</v>
      </c>
      <c r="N106" s="41">
        <v>0</v>
      </c>
      <c r="O106" s="24"/>
      <c r="P106" s="24"/>
    </row>
    <row r="107" spans="1:16" s="25" customFormat="1" ht="63.75" x14ac:dyDescent="0.2">
      <c r="A107" s="26">
        <v>90</v>
      </c>
      <c r="B107" s="27">
        <v>132732</v>
      </c>
      <c r="C107" s="28" t="s">
        <v>212</v>
      </c>
      <c r="D107" s="29" t="s">
        <v>124</v>
      </c>
      <c r="E107" s="30">
        <v>1948009</v>
      </c>
      <c r="F107" s="30">
        <v>1948009</v>
      </c>
      <c r="G107" s="53">
        <v>0</v>
      </c>
      <c r="H107" s="26">
        <v>556</v>
      </c>
      <c r="I107" s="27">
        <v>556</v>
      </c>
      <c r="J107" s="27">
        <v>0</v>
      </c>
      <c r="K107" s="27">
        <v>0</v>
      </c>
      <c r="L107" s="27">
        <v>0</v>
      </c>
      <c r="M107" s="27">
        <v>0</v>
      </c>
      <c r="N107" s="42">
        <v>150.59</v>
      </c>
      <c r="O107" s="24"/>
      <c r="P107" s="24"/>
    </row>
    <row r="108" spans="1:16" s="25" customFormat="1" ht="51" x14ac:dyDescent="0.2">
      <c r="A108" s="26">
        <v>91</v>
      </c>
      <c r="B108" s="27">
        <v>133243</v>
      </c>
      <c r="C108" s="28" t="s">
        <v>213</v>
      </c>
      <c r="D108" s="29" t="s">
        <v>124</v>
      </c>
      <c r="E108" s="30">
        <v>228377</v>
      </c>
      <c r="F108" s="30">
        <v>228377</v>
      </c>
      <c r="G108" s="53">
        <v>0</v>
      </c>
      <c r="H108" s="26">
        <v>65</v>
      </c>
      <c r="I108" s="27">
        <v>65</v>
      </c>
      <c r="J108" s="27">
        <v>0</v>
      </c>
      <c r="K108" s="27">
        <v>65</v>
      </c>
      <c r="L108" s="27">
        <v>0</v>
      </c>
      <c r="M108" s="27">
        <v>0</v>
      </c>
      <c r="N108" s="41">
        <v>0</v>
      </c>
      <c r="O108" s="24"/>
      <c r="P108" s="24"/>
    </row>
    <row r="109" spans="1:16" s="25" customFormat="1" ht="63.75" x14ac:dyDescent="0.2">
      <c r="A109" s="26">
        <v>92</v>
      </c>
      <c r="B109" s="27">
        <v>133287</v>
      </c>
      <c r="C109" s="28" t="s">
        <v>214</v>
      </c>
      <c r="D109" s="29" t="s">
        <v>124</v>
      </c>
      <c r="E109" s="30">
        <v>111833</v>
      </c>
      <c r="F109" s="30">
        <v>111833</v>
      </c>
      <c r="G109" s="53">
        <v>1821.43</v>
      </c>
      <c r="H109" s="26">
        <v>32</v>
      </c>
      <c r="I109" s="27">
        <v>32</v>
      </c>
      <c r="J109" s="27">
        <v>0</v>
      </c>
      <c r="K109" s="27">
        <v>32</v>
      </c>
      <c r="L109" s="27">
        <v>0</v>
      </c>
      <c r="M109" s="27">
        <v>0</v>
      </c>
      <c r="N109" s="41">
        <v>0</v>
      </c>
      <c r="O109" s="24"/>
      <c r="P109" s="24"/>
    </row>
    <row r="110" spans="1:16" s="25" customFormat="1" ht="51" x14ac:dyDescent="0.2">
      <c r="A110" s="26">
        <v>93</v>
      </c>
      <c r="B110" s="27">
        <v>133378</v>
      </c>
      <c r="C110" s="28" t="s">
        <v>215</v>
      </c>
      <c r="D110" s="29" t="s">
        <v>124</v>
      </c>
      <c r="E110" s="30">
        <v>68160</v>
      </c>
      <c r="F110" s="30">
        <v>68160</v>
      </c>
      <c r="G110" s="53">
        <v>0</v>
      </c>
      <c r="H110" s="26">
        <v>20</v>
      </c>
      <c r="I110" s="27">
        <v>20</v>
      </c>
      <c r="J110" s="27">
        <v>0</v>
      </c>
      <c r="K110" s="27">
        <v>0</v>
      </c>
      <c r="L110" s="27">
        <v>0</v>
      </c>
      <c r="M110" s="27">
        <v>0</v>
      </c>
      <c r="N110" s="42">
        <v>17.91</v>
      </c>
      <c r="O110" s="24"/>
      <c r="P110" s="24"/>
    </row>
    <row r="111" spans="1:16" s="25" customFormat="1" ht="51" x14ac:dyDescent="0.2">
      <c r="A111" s="26">
        <v>94</v>
      </c>
      <c r="B111" s="27">
        <v>133673</v>
      </c>
      <c r="C111" s="28" t="s">
        <v>216</v>
      </c>
      <c r="D111" s="29" t="s">
        <v>124</v>
      </c>
      <c r="E111" s="30">
        <v>1132582</v>
      </c>
      <c r="F111" s="30">
        <v>1132582</v>
      </c>
      <c r="G111" s="53">
        <v>173757.84</v>
      </c>
      <c r="H111" s="26">
        <v>310</v>
      </c>
      <c r="I111" s="27">
        <v>310</v>
      </c>
      <c r="J111" s="27">
        <v>0</v>
      </c>
      <c r="K111" s="27">
        <v>55</v>
      </c>
      <c r="L111" s="27">
        <v>0</v>
      </c>
      <c r="M111" s="27">
        <v>0</v>
      </c>
      <c r="N111" s="42">
        <v>27.05</v>
      </c>
      <c r="O111" s="24"/>
      <c r="P111" s="24"/>
    </row>
    <row r="112" spans="1:16" s="25" customFormat="1" ht="51" x14ac:dyDescent="0.2">
      <c r="A112" s="26">
        <v>95</v>
      </c>
      <c r="B112" s="27">
        <v>133674</v>
      </c>
      <c r="C112" s="28" t="s">
        <v>217</v>
      </c>
      <c r="D112" s="29" t="s">
        <v>124</v>
      </c>
      <c r="E112" s="30">
        <v>503066</v>
      </c>
      <c r="F112" s="30">
        <v>50744</v>
      </c>
      <c r="G112" s="53">
        <v>0</v>
      </c>
      <c r="H112" s="26">
        <v>143</v>
      </c>
      <c r="I112" s="27">
        <v>143</v>
      </c>
      <c r="J112" s="27">
        <v>0</v>
      </c>
      <c r="K112" s="27">
        <v>108</v>
      </c>
      <c r="L112" s="27">
        <v>0</v>
      </c>
      <c r="M112" s="27">
        <v>0</v>
      </c>
      <c r="N112" s="41">
        <v>0</v>
      </c>
      <c r="O112" s="24"/>
      <c r="P112" s="24"/>
    </row>
    <row r="113" spans="1:16" s="25" customFormat="1" ht="51" x14ac:dyDescent="0.2">
      <c r="A113" s="26">
        <v>96</v>
      </c>
      <c r="B113" s="27">
        <v>133678</v>
      </c>
      <c r="C113" s="28" t="s">
        <v>218</v>
      </c>
      <c r="D113" s="29" t="s">
        <v>124</v>
      </c>
      <c r="E113" s="30">
        <v>84747</v>
      </c>
      <c r="F113" s="30">
        <v>16398</v>
      </c>
      <c r="G113" s="53">
        <v>0</v>
      </c>
      <c r="H113" s="26">
        <v>24</v>
      </c>
      <c r="I113" s="27">
        <v>24</v>
      </c>
      <c r="J113" s="27">
        <v>0</v>
      </c>
      <c r="K113" s="27">
        <v>21</v>
      </c>
      <c r="L113" s="27">
        <v>0</v>
      </c>
      <c r="M113" s="27">
        <v>0</v>
      </c>
      <c r="N113" s="42">
        <v>0.22</v>
      </c>
      <c r="O113" s="24"/>
      <c r="P113" s="24"/>
    </row>
    <row r="114" spans="1:16" s="25" customFormat="1" ht="51" x14ac:dyDescent="0.2">
      <c r="A114" s="26">
        <v>97</v>
      </c>
      <c r="B114" s="27">
        <v>135234</v>
      </c>
      <c r="C114" s="28" t="s">
        <v>219</v>
      </c>
      <c r="D114" s="29" t="s">
        <v>124</v>
      </c>
      <c r="E114" s="30">
        <v>572347</v>
      </c>
      <c r="F114" s="30">
        <v>572347</v>
      </c>
      <c r="G114" s="53">
        <v>0</v>
      </c>
      <c r="H114" s="26">
        <v>164</v>
      </c>
      <c r="I114" s="27">
        <v>164</v>
      </c>
      <c r="J114" s="27">
        <v>0</v>
      </c>
      <c r="K114" s="27">
        <v>164</v>
      </c>
      <c r="L114" s="27">
        <v>0</v>
      </c>
      <c r="M114" s="27">
        <v>0</v>
      </c>
      <c r="N114" s="41">
        <v>0</v>
      </c>
      <c r="O114" s="24"/>
      <c r="P114" s="24"/>
    </row>
    <row r="115" spans="1:16" s="25" customFormat="1" ht="51" x14ac:dyDescent="0.2">
      <c r="A115" s="26">
        <v>98</v>
      </c>
      <c r="B115" s="27">
        <v>138137</v>
      </c>
      <c r="C115" s="28" t="s">
        <v>220</v>
      </c>
      <c r="D115" s="29" t="s">
        <v>124</v>
      </c>
      <c r="E115" s="30">
        <v>1929057</v>
      </c>
      <c r="F115" s="30">
        <v>47961</v>
      </c>
      <c r="G115" s="53">
        <v>47960.71</v>
      </c>
      <c r="H115" s="26">
        <v>551</v>
      </c>
      <c r="I115" s="27">
        <v>551</v>
      </c>
      <c r="J115" s="27">
        <v>0</v>
      </c>
      <c r="K115" s="27">
        <v>551</v>
      </c>
      <c r="L115" s="27">
        <v>0</v>
      </c>
      <c r="M115" s="27">
        <v>0</v>
      </c>
      <c r="N115" s="41">
        <v>0</v>
      </c>
      <c r="O115" s="24"/>
      <c r="P115" s="24"/>
    </row>
    <row r="116" spans="1:16" s="25" customFormat="1" ht="38.25" x14ac:dyDescent="0.2">
      <c r="A116" s="26">
        <v>99</v>
      </c>
      <c r="B116" s="27">
        <v>138220</v>
      </c>
      <c r="C116" s="28" t="s">
        <v>221</v>
      </c>
      <c r="D116" s="29" t="s">
        <v>124</v>
      </c>
      <c r="E116" s="30">
        <v>2399503</v>
      </c>
      <c r="F116" s="30">
        <v>606657</v>
      </c>
      <c r="G116" s="53">
        <v>610909.31999999995</v>
      </c>
      <c r="H116" s="26">
        <v>686</v>
      </c>
      <c r="I116" s="27">
        <v>686</v>
      </c>
      <c r="J116" s="27">
        <v>0</v>
      </c>
      <c r="K116" s="27">
        <v>686</v>
      </c>
      <c r="L116" s="27">
        <v>0</v>
      </c>
      <c r="M116" s="27">
        <v>0</v>
      </c>
      <c r="N116" s="41">
        <v>0</v>
      </c>
      <c r="O116" s="24"/>
      <c r="P116" s="24"/>
    </row>
    <row r="117" spans="1:16" s="25" customFormat="1" ht="51" x14ac:dyDescent="0.2">
      <c r="A117" s="26">
        <v>100</v>
      </c>
      <c r="B117" s="27">
        <v>131684</v>
      </c>
      <c r="C117" s="28" t="s">
        <v>276</v>
      </c>
      <c r="D117" s="29" t="s">
        <v>124</v>
      </c>
      <c r="E117" s="30">
        <v>0</v>
      </c>
      <c r="F117" s="30">
        <v>36064</v>
      </c>
      <c r="G117" s="53">
        <v>0</v>
      </c>
      <c r="H117" s="26">
        <v>85</v>
      </c>
      <c r="I117" s="27">
        <v>1</v>
      </c>
      <c r="J117" s="27">
        <v>0</v>
      </c>
      <c r="K117" s="27">
        <v>0</v>
      </c>
      <c r="L117" s="27">
        <v>0</v>
      </c>
      <c r="M117" s="27">
        <v>0</v>
      </c>
      <c r="N117" s="42">
        <v>9.01</v>
      </c>
      <c r="O117" s="24"/>
      <c r="P117" s="24"/>
    </row>
    <row r="118" spans="1:16" s="25" customFormat="1" ht="51" x14ac:dyDescent="0.2">
      <c r="A118" s="26">
        <v>101</v>
      </c>
      <c r="B118" s="27">
        <v>131686</v>
      </c>
      <c r="C118" s="28" t="s">
        <v>277</v>
      </c>
      <c r="D118" s="29" t="s">
        <v>124</v>
      </c>
      <c r="E118" s="30">
        <v>0</v>
      </c>
      <c r="F118" s="30">
        <v>43261</v>
      </c>
      <c r="G118" s="53">
        <v>0</v>
      </c>
      <c r="H118" s="26">
        <v>145</v>
      </c>
      <c r="I118" s="27">
        <v>12</v>
      </c>
      <c r="J118" s="27">
        <v>0</v>
      </c>
      <c r="K118" s="27">
        <v>0</v>
      </c>
      <c r="L118" s="27">
        <v>0</v>
      </c>
      <c r="M118" s="27">
        <v>0</v>
      </c>
      <c r="N118" s="42">
        <v>11.18</v>
      </c>
      <c r="O118" s="24"/>
      <c r="P118" s="24"/>
    </row>
    <row r="119" spans="1:16" s="25" customFormat="1" ht="38.25" x14ac:dyDescent="0.2">
      <c r="A119" s="26">
        <v>102</v>
      </c>
      <c r="B119" s="27">
        <v>131699</v>
      </c>
      <c r="C119" s="28" t="s">
        <v>278</v>
      </c>
      <c r="D119" s="29" t="s">
        <v>124</v>
      </c>
      <c r="E119" s="30">
        <v>0</v>
      </c>
      <c r="F119" s="30">
        <v>318639</v>
      </c>
      <c r="G119" s="53">
        <v>0</v>
      </c>
      <c r="H119" s="26">
        <v>249</v>
      </c>
      <c r="I119" s="27">
        <v>91.04</v>
      </c>
      <c r="J119" s="27">
        <v>0</v>
      </c>
      <c r="K119" s="27">
        <v>0</v>
      </c>
      <c r="L119" s="27">
        <v>0</v>
      </c>
      <c r="M119" s="27">
        <v>0</v>
      </c>
      <c r="N119" s="42">
        <v>82.41</v>
      </c>
      <c r="O119" s="24"/>
      <c r="P119" s="24"/>
    </row>
    <row r="120" spans="1:16" s="25" customFormat="1" ht="38.25" x14ac:dyDescent="0.2">
      <c r="A120" s="26">
        <v>103</v>
      </c>
      <c r="B120" s="27">
        <v>132563</v>
      </c>
      <c r="C120" s="28" t="s">
        <v>279</v>
      </c>
      <c r="D120" s="29" t="s">
        <v>124</v>
      </c>
      <c r="E120" s="30">
        <v>0</v>
      </c>
      <c r="F120" s="30">
        <v>229025</v>
      </c>
      <c r="G120" s="53">
        <v>0</v>
      </c>
      <c r="H120" s="26">
        <v>648</v>
      </c>
      <c r="I120" s="27">
        <v>65.44</v>
      </c>
      <c r="J120" s="27">
        <v>0</v>
      </c>
      <c r="K120" s="27">
        <v>0</v>
      </c>
      <c r="L120" s="27">
        <v>0</v>
      </c>
      <c r="M120" s="27">
        <v>0</v>
      </c>
      <c r="N120" s="42">
        <v>63.24</v>
      </c>
      <c r="O120" s="24"/>
      <c r="P120" s="24"/>
    </row>
    <row r="121" spans="1:16" s="25" customFormat="1" ht="38.25" x14ac:dyDescent="0.2">
      <c r="A121" s="26">
        <v>104</v>
      </c>
      <c r="B121" s="27">
        <v>132575</v>
      </c>
      <c r="C121" s="28" t="s">
        <v>280</v>
      </c>
      <c r="D121" s="29" t="s">
        <v>124</v>
      </c>
      <c r="E121" s="30">
        <v>0</v>
      </c>
      <c r="F121" s="30">
        <v>20287</v>
      </c>
      <c r="G121" s="53">
        <v>0</v>
      </c>
      <c r="H121" s="26">
        <v>118</v>
      </c>
      <c r="I121" s="27">
        <v>5.8</v>
      </c>
      <c r="J121" s="27">
        <v>0</v>
      </c>
      <c r="K121" s="27">
        <v>0</v>
      </c>
      <c r="L121" s="27">
        <v>0</v>
      </c>
      <c r="M121" s="27">
        <v>0</v>
      </c>
      <c r="N121" s="42">
        <v>5.8</v>
      </c>
      <c r="O121" s="24"/>
      <c r="P121" s="24"/>
    </row>
    <row r="122" spans="1:16" s="25" customFormat="1" ht="51" x14ac:dyDescent="0.2">
      <c r="A122" s="26">
        <v>105</v>
      </c>
      <c r="B122" s="27">
        <v>132697</v>
      </c>
      <c r="C122" s="28" t="s">
        <v>281</v>
      </c>
      <c r="D122" s="29" t="s">
        <v>124</v>
      </c>
      <c r="E122" s="30">
        <v>0</v>
      </c>
      <c r="F122" s="30">
        <v>10216</v>
      </c>
      <c r="G122" s="53">
        <v>0</v>
      </c>
      <c r="H122" s="26">
        <v>50</v>
      </c>
      <c r="I122" s="27">
        <v>2.92</v>
      </c>
      <c r="J122" s="27">
        <v>0</v>
      </c>
      <c r="K122" s="27">
        <v>0</v>
      </c>
      <c r="L122" s="27">
        <v>0</v>
      </c>
      <c r="M122" s="27">
        <v>0</v>
      </c>
      <c r="N122" s="42">
        <v>2.92</v>
      </c>
      <c r="O122" s="24"/>
      <c r="P122" s="24"/>
    </row>
    <row r="123" spans="1:16" s="25" customFormat="1" ht="51" x14ac:dyDescent="0.2">
      <c r="A123" s="26">
        <v>106</v>
      </c>
      <c r="B123" s="27">
        <v>132713</v>
      </c>
      <c r="C123" s="28" t="s">
        <v>282</v>
      </c>
      <c r="D123" s="29" t="s">
        <v>124</v>
      </c>
      <c r="E123" s="30">
        <v>0</v>
      </c>
      <c r="F123" s="30">
        <v>45482</v>
      </c>
      <c r="G123" s="53">
        <v>0</v>
      </c>
      <c r="H123" s="26">
        <v>341</v>
      </c>
      <c r="I123" s="27">
        <v>12.99</v>
      </c>
      <c r="J123" s="27">
        <v>0</v>
      </c>
      <c r="K123" s="27">
        <v>0</v>
      </c>
      <c r="L123" s="27">
        <v>0</v>
      </c>
      <c r="M123" s="27">
        <v>0</v>
      </c>
      <c r="N123" s="42">
        <v>12.74</v>
      </c>
      <c r="O123" s="24"/>
      <c r="P123" s="24"/>
    </row>
    <row r="124" spans="1:16" s="25" customFormat="1" ht="51" x14ac:dyDescent="0.2">
      <c r="A124" s="26">
        <v>107</v>
      </c>
      <c r="B124" s="27">
        <v>132714</v>
      </c>
      <c r="C124" s="28" t="s">
        <v>283</v>
      </c>
      <c r="D124" s="29" t="s">
        <v>124</v>
      </c>
      <c r="E124" s="30">
        <v>0</v>
      </c>
      <c r="F124" s="30">
        <v>229411</v>
      </c>
      <c r="G124" s="53">
        <v>0</v>
      </c>
      <c r="H124" s="26">
        <v>143</v>
      </c>
      <c r="I124" s="27">
        <v>65.55</v>
      </c>
      <c r="J124" s="27">
        <v>0</v>
      </c>
      <c r="K124" s="27">
        <v>0</v>
      </c>
      <c r="L124" s="27">
        <v>0</v>
      </c>
      <c r="M124" s="27">
        <v>0</v>
      </c>
      <c r="N124" s="42">
        <v>49.99</v>
      </c>
      <c r="O124" s="24"/>
      <c r="P124" s="24"/>
    </row>
    <row r="125" spans="1:16" s="25" customFormat="1" ht="51" x14ac:dyDescent="0.2">
      <c r="A125" s="26">
        <v>108</v>
      </c>
      <c r="B125" s="27">
        <v>132718</v>
      </c>
      <c r="C125" s="28" t="s">
        <v>284</v>
      </c>
      <c r="D125" s="29" t="s">
        <v>124</v>
      </c>
      <c r="E125" s="30">
        <v>0</v>
      </c>
      <c r="F125" s="30">
        <v>58773</v>
      </c>
      <c r="G125" s="53">
        <v>0</v>
      </c>
      <c r="H125" s="26">
        <v>119</v>
      </c>
      <c r="I125" s="27">
        <v>19.79</v>
      </c>
      <c r="J125" s="27">
        <v>0</v>
      </c>
      <c r="K125" s="27">
        <v>0</v>
      </c>
      <c r="L125" s="27">
        <v>0</v>
      </c>
      <c r="M125" s="27">
        <v>0</v>
      </c>
      <c r="N125" s="42">
        <v>16.79</v>
      </c>
      <c r="O125" s="24"/>
      <c r="P125" s="24"/>
    </row>
    <row r="126" spans="1:16" s="25" customFormat="1" ht="51" x14ac:dyDescent="0.2">
      <c r="A126" s="26">
        <v>109</v>
      </c>
      <c r="B126" s="27">
        <v>132723</v>
      </c>
      <c r="C126" s="28" t="s">
        <v>285</v>
      </c>
      <c r="D126" s="29" t="s">
        <v>124</v>
      </c>
      <c r="E126" s="30">
        <v>0</v>
      </c>
      <c r="F126" s="30">
        <v>5589</v>
      </c>
      <c r="G126" s="53">
        <v>0</v>
      </c>
      <c r="H126" s="26">
        <v>266</v>
      </c>
      <c r="I126" s="27">
        <v>1.6</v>
      </c>
      <c r="J126" s="27">
        <v>0</v>
      </c>
      <c r="K126" s="27">
        <v>0</v>
      </c>
      <c r="L126" s="27">
        <v>0</v>
      </c>
      <c r="M126" s="27">
        <v>0</v>
      </c>
      <c r="N126" s="42">
        <v>1.6</v>
      </c>
      <c r="O126" s="24"/>
      <c r="P126" s="24"/>
    </row>
    <row r="127" spans="1:16" s="25" customFormat="1" ht="51" x14ac:dyDescent="0.2">
      <c r="A127" s="26">
        <v>110</v>
      </c>
      <c r="B127" s="27">
        <v>132809</v>
      </c>
      <c r="C127" s="28" t="s">
        <v>286</v>
      </c>
      <c r="D127" s="29" t="s">
        <v>124</v>
      </c>
      <c r="E127" s="30">
        <v>0</v>
      </c>
      <c r="F127" s="30">
        <v>19220</v>
      </c>
      <c r="G127" s="53">
        <v>0</v>
      </c>
      <c r="H127" s="26">
        <v>266</v>
      </c>
      <c r="I127" s="27">
        <v>5.49</v>
      </c>
      <c r="J127" s="27">
        <v>0</v>
      </c>
      <c r="K127" s="27">
        <v>0</v>
      </c>
      <c r="L127" s="27">
        <v>0</v>
      </c>
      <c r="M127" s="27">
        <v>0</v>
      </c>
      <c r="N127" s="42">
        <v>5.49</v>
      </c>
      <c r="O127" s="24"/>
      <c r="P127" s="24"/>
    </row>
    <row r="128" spans="1:16" s="25" customFormat="1" ht="51" x14ac:dyDescent="0.2">
      <c r="A128" s="26">
        <v>111</v>
      </c>
      <c r="B128" s="27">
        <v>133192</v>
      </c>
      <c r="C128" s="28" t="s">
        <v>287</v>
      </c>
      <c r="D128" s="29" t="s">
        <v>124</v>
      </c>
      <c r="E128" s="30">
        <v>0</v>
      </c>
      <c r="F128" s="30">
        <v>93270</v>
      </c>
      <c r="G128" s="53">
        <v>93270</v>
      </c>
      <c r="H128" s="26">
        <v>198</v>
      </c>
      <c r="I128" s="27">
        <v>100</v>
      </c>
      <c r="J128" s="27">
        <v>0</v>
      </c>
      <c r="K128" s="27">
        <v>0</v>
      </c>
      <c r="L128" s="27">
        <v>0</v>
      </c>
      <c r="M128" s="27">
        <v>0</v>
      </c>
      <c r="N128" s="42">
        <v>27</v>
      </c>
      <c r="O128" s="24"/>
      <c r="P128" s="24"/>
    </row>
    <row r="129" spans="1:16" s="25" customFormat="1" ht="51" x14ac:dyDescent="0.2">
      <c r="A129" s="26">
        <v>112</v>
      </c>
      <c r="B129" s="27">
        <v>133328</v>
      </c>
      <c r="C129" s="28" t="s">
        <v>288</v>
      </c>
      <c r="D129" s="29" t="s">
        <v>124</v>
      </c>
      <c r="E129" s="30">
        <v>0</v>
      </c>
      <c r="F129" s="30">
        <v>11625</v>
      </c>
      <c r="G129" s="53">
        <v>0</v>
      </c>
      <c r="H129" s="26">
        <v>52</v>
      </c>
      <c r="I129" s="27">
        <v>3.32</v>
      </c>
      <c r="J129" s="27">
        <v>0</v>
      </c>
      <c r="K129" s="27">
        <v>0</v>
      </c>
      <c r="L129" s="27">
        <v>0</v>
      </c>
      <c r="M129" s="27">
        <v>0</v>
      </c>
      <c r="N129" s="42">
        <v>3.18</v>
      </c>
      <c r="O129" s="24"/>
      <c r="P129" s="24"/>
    </row>
    <row r="130" spans="1:16" s="25" customFormat="1" ht="63.75" x14ac:dyDescent="0.2">
      <c r="A130" s="26">
        <v>113</v>
      </c>
      <c r="B130" s="27">
        <v>133333</v>
      </c>
      <c r="C130" s="28" t="s">
        <v>289</v>
      </c>
      <c r="D130" s="29" t="s">
        <v>124</v>
      </c>
      <c r="E130" s="30">
        <v>0</v>
      </c>
      <c r="F130" s="30">
        <v>17196</v>
      </c>
      <c r="G130" s="53">
        <v>0</v>
      </c>
      <c r="H130" s="26">
        <v>230</v>
      </c>
      <c r="I130" s="27">
        <v>491</v>
      </c>
      <c r="J130" s="27">
        <v>0</v>
      </c>
      <c r="K130" s="27">
        <v>0</v>
      </c>
      <c r="L130" s="27">
        <v>0</v>
      </c>
      <c r="M130" s="27">
        <v>0</v>
      </c>
      <c r="N130" s="42">
        <v>4.91</v>
      </c>
      <c r="O130" s="24"/>
      <c r="P130" s="24"/>
    </row>
    <row r="131" spans="1:16" s="25" customFormat="1" ht="38.25" x14ac:dyDescent="0.2">
      <c r="A131" s="26">
        <v>114</v>
      </c>
      <c r="B131" s="27">
        <v>133375</v>
      </c>
      <c r="C131" s="28" t="s">
        <v>290</v>
      </c>
      <c r="D131" s="29" t="s">
        <v>124</v>
      </c>
      <c r="E131" s="30">
        <v>0</v>
      </c>
      <c r="F131" s="30">
        <v>627849</v>
      </c>
      <c r="G131" s="53">
        <v>0</v>
      </c>
      <c r="H131" s="26">
        <v>431</v>
      </c>
      <c r="I131" s="27">
        <v>179.39</v>
      </c>
      <c r="J131" s="27">
        <v>0</v>
      </c>
      <c r="K131" s="27">
        <v>0</v>
      </c>
      <c r="L131" s="27">
        <v>0</v>
      </c>
      <c r="M131" s="27">
        <v>0</v>
      </c>
      <c r="N131" s="42">
        <v>168.89</v>
      </c>
      <c r="O131" s="24"/>
      <c r="P131" s="24"/>
    </row>
    <row r="132" spans="1:16" s="25" customFormat="1" ht="38.25" x14ac:dyDescent="0.2">
      <c r="A132" s="26">
        <v>115</v>
      </c>
      <c r="B132" s="27">
        <v>133657</v>
      </c>
      <c r="C132" s="28" t="s">
        <v>291</v>
      </c>
      <c r="D132" s="29" t="s">
        <v>124</v>
      </c>
      <c r="E132" s="30">
        <v>0</v>
      </c>
      <c r="F132" s="30">
        <v>3059276</v>
      </c>
      <c r="G132" s="53">
        <v>0</v>
      </c>
      <c r="H132" s="26">
        <v>386</v>
      </c>
      <c r="I132" s="27">
        <v>383</v>
      </c>
      <c r="J132" s="27">
        <v>0</v>
      </c>
      <c r="K132" s="27">
        <v>0</v>
      </c>
      <c r="L132" s="27">
        <v>0</v>
      </c>
      <c r="M132" s="27">
        <v>0</v>
      </c>
      <c r="N132" s="42">
        <v>265.74</v>
      </c>
      <c r="O132" s="24"/>
      <c r="P132" s="24"/>
    </row>
    <row r="133" spans="1:16" s="25" customFormat="1" ht="38.25" x14ac:dyDescent="0.2">
      <c r="A133" s="26">
        <v>116</v>
      </c>
      <c r="B133" s="27">
        <v>133663</v>
      </c>
      <c r="C133" s="28" t="s">
        <v>292</v>
      </c>
      <c r="D133" s="29" t="s">
        <v>124</v>
      </c>
      <c r="E133" s="30">
        <v>0</v>
      </c>
      <c r="F133" s="30">
        <v>1278355</v>
      </c>
      <c r="G133" s="53">
        <v>0</v>
      </c>
      <c r="H133" s="26">
        <v>294</v>
      </c>
      <c r="I133" s="27">
        <v>292</v>
      </c>
      <c r="J133" s="27">
        <v>0</v>
      </c>
      <c r="K133" s="27">
        <v>0</v>
      </c>
      <c r="L133" s="27">
        <v>0</v>
      </c>
      <c r="M133" s="27">
        <v>0</v>
      </c>
      <c r="N133" s="42">
        <v>74.739999999999995</v>
      </c>
      <c r="O133" s="24"/>
      <c r="P133" s="24"/>
    </row>
    <row r="134" spans="1:16" s="25" customFormat="1" ht="38.25" x14ac:dyDescent="0.2">
      <c r="A134" s="26">
        <v>117</v>
      </c>
      <c r="B134" s="27">
        <v>133671</v>
      </c>
      <c r="C134" s="28" t="s">
        <v>293</v>
      </c>
      <c r="D134" s="29" t="s">
        <v>124</v>
      </c>
      <c r="E134" s="30">
        <v>0</v>
      </c>
      <c r="F134" s="30">
        <v>1271737</v>
      </c>
      <c r="G134" s="53">
        <v>0</v>
      </c>
      <c r="H134" s="26">
        <v>936</v>
      </c>
      <c r="I134" s="27">
        <v>927</v>
      </c>
      <c r="J134" s="27">
        <v>0</v>
      </c>
      <c r="K134" s="27">
        <v>0</v>
      </c>
      <c r="L134" s="27">
        <v>0</v>
      </c>
      <c r="M134" s="27">
        <v>0</v>
      </c>
      <c r="N134" s="42">
        <v>46.67</v>
      </c>
      <c r="O134" s="24"/>
      <c r="P134" s="24"/>
    </row>
    <row r="135" spans="1:16" s="25" customFormat="1" ht="63.75" x14ac:dyDescent="0.2">
      <c r="A135" s="26">
        <v>118</v>
      </c>
      <c r="B135" s="27">
        <v>137817</v>
      </c>
      <c r="C135" s="28" t="s">
        <v>294</v>
      </c>
      <c r="D135" s="29" t="s">
        <v>124</v>
      </c>
      <c r="E135" s="30">
        <v>0</v>
      </c>
      <c r="F135" s="30">
        <v>2025379</v>
      </c>
      <c r="G135" s="53">
        <v>0</v>
      </c>
      <c r="H135" s="26">
        <v>639</v>
      </c>
      <c r="I135" s="27">
        <v>578.67999999999995</v>
      </c>
      <c r="J135" s="27">
        <v>0</v>
      </c>
      <c r="K135" s="27">
        <v>0</v>
      </c>
      <c r="L135" s="27">
        <v>0</v>
      </c>
      <c r="M135" s="27">
        <v>0</v>
      </c>
      <c r="N135" s="42">
        <v>40.590000000000003</v>
      </c>
      <c r="O135" s="24"/>
      <c r="P135" s="24"/>
    </row>
    <row r="136" spans="1:16" s="25" customFormat="1" ht="51" x14ac:dyDescent="0.2">
      <c r="A136" s="26">
        <v>119</v>
      </c>
      <c r="B136" s="27">
        <v>138235</v>
      </c>
      <c r="C136" s="28" t="s">
        <v>295</v>
      </c>
      <c r="D136" s="29" t="s">
        <v>124</v>
      </c>
      <c r="E136" s="30">
        <v>0</v>
      </c>
      <c r="F136" s="30">
        <v>1670</v>
      </c>
      <c r="G136" s="53">
        <v>0</v>
      </c>
      <c r="H136" s="26">
        <v>44</v>
      </c>
      <c r="I136" s="27">
        <v>1</v>
      </c>
      <c r="J136" s="27">
        <v>0</v>
      </c>
      <c r="K136" s="27">
        <v>0</v>
      </c>
      <c r="L136" s="27">
        <v>0</v>
      </c>
      <c r="M136" s="27">
        <v>0</v>
      </c>
      <c r="N136" s="42">
        <v>1</v>
      </c>
      <c r="O136" s="24"/>
      <c r="P136" s="24"/>
    </row>
    <row r="137" spans="1:16" s="25" customFormat="1" ht="51" x14ac:dyDescent="0.2">
      <c r="A137" s="26">
        <v>120</v>
      </c>
      <c r="B137" s="27">
        <v>138241</v>
      </c>
      <c r="C137" s="28" t="s">
        <v>222</v>
      </c>
      <c r="D137" s="29" t="s">
        <v>124</v>
      </c>
      <c r="E137" s="30">
        <v>1792033</v>
      </c>
      <c r="F137" s="30">
        <v>9880</v>
      </c>
      <c r="G137" s="53">
        <v>9880</v>
      </c>
      <c r="H137" s="26">
        <v>512</v>
      </c>
      <c r="I137" s="27">
        <v>512</v>
      </c>
      <c r="J137" s="27">
        <v>0</v>
      </c>
      <c r="K137" s="27">
        <v>0</v>
      </c>
      <c r="L137" s="27">
        <v>512</v>
      </c>
      <c r="M137" s="27">
        <v>0</v>
      </c>
      <c r="N137" s="41">
        <v>0</v>
      </c>
      <c r="O137" s="24"/>
      <c r="P137" s="24"/>
    </row>
    <row r="138" spans="1:16" s="40" customFormat="1" x14ac:dyDescent="0.2">
      <c r="A138" s="72"/>
      <c r="B138" s="60"/>
      <c r="C138" s="60"/>
      <c r="D138" s="60"/>
      <c r="E138" s="61">
        <f t="shared" ref="E138:L138" si="9">SUM(E81:E137)</f>
        <v>17332000</v>
      </c>
      <c r="F138" s="61">
        <f t="shared" si="9"/>
        <v>18439131</v>
      </c>
      <c r="G138" s="80">
        <f>SUM(G81:G137)</f>
        <v>1809752.2599999998</v>
      </c>
      <c r="H138" s="87">
        <f t="shared" si="9"/>
        <v>14226</v>
      </c>
      <c r="I138" s="62">
        <f t="shared" si="9"/>
        <v>9396.01</v>
      </c>
      <c r="J138" s="62">
        <f t="shared" si="9"/>
        <v>0</v>
      </c>
      <c r="K138" s="62">
        <f t="shared" si="9"/>
        <v>3164</v>
      </c>
      <c r="L138" s="62">
        <f t="shared" si="9"/>
        <v>703</v>
      </c>
      <c r="M138" s="65">
        <v>0</v>
      </c>
      <c r="N138" s="74">
        <f>SUM(N81:N137)</f>
        <v>1207.49</v>
      </c>
      <c r="O138" s="39"/>
      <c r="P138" s="39"/>
    </row>
    <row r="139" spans="1:16" s="25" customFormat="1" x14ac:dyDescent="0.2">
      <c r="A139" s="72" t="s">
        <v>223</v>
      </c>
      <c r="B139" s="63"/>
      <c r="C139" s="63"/>
      <c r="D139" s="63"/>
      <c r="E139" s="63"/>
      <c r="F139" s="63"/>
      <c r="G139" s="81"/>
      <c r="H139" s="86"/>
      <c r="I139" s="64"/>
      <c r="J139" s="64"/>
      <c r="K139" s="64"/>
      <c r="L139" s="64"/>
      <c r="M139" s="27"/>
      <c r="N139" s="42"/>
      <c r="O139" s="24"/>
      <c r="P139" s="24"/>
    </row>
    <row r="140" spans="1:16" s="25" customFormat="1" ht="76.5" x14ac:dyDescent="0.2">
      <c r="A140" s="26">
        <v>121</v>
      </c>
      <c r="B140" s="27">
        <v>131282</v>
      </c>
      <c r="C140" s="28" t="s">
        <v>224</v>
      </c>
      <c r="D140" s="29" t="s">
        <v>124</v>
      </c>
      <c r="E140" s="30">
        <v>15930</v>
      </c>
      <c r="F140" s="30">
        <v>15930</v>
      </c>
      <c r="G140" s="53">
        <v>15929.14</v>
      </c>
      <c r="H140" s="26">
        <v>2</v>
      </c>
      <c r="I140" s="27">
        <v>2</v>
      </c>
      <c r="J140" s="27">
        <v>0</v>
      </c>
      <c r="K140" s="27">
        <v>0</v>
      </c>
      <c r="L140" s="27">
        <v>1</v>
      </c>
      <c r="M140" s="27">
        <v>0</v>
      </c>
      <c r="N140" s="41">
        <v>0</v>
      </c>
      <c r="O140" s="24"/>
      <c r="P140" s="24"/>
    </row>
    <row r="141" spans="1:16" s="25" customFormat="1" ht="51" x14ac:dyDescent="0.2">
      <c r="A141" s="26">
        <f t="shared" ref="A141:A142" si="10">A140+1</f>
        <v>122</v>
      </c>
      <c r="B141" s="27">
        <v>131290</v>
      </c>
      <c r="C141" s="28" t="s">
        <v>225</v>
      </c>
      <c r="D141" s="29" t="s">
        <v>124</v>
      </c>
      <c r="E141" s="30">
        <v>9150</v>
      </c>
      <c r="F141" s="30">
        <v>9150</v>
      </c>
      <c r="G141" s="53">
        <v>9150</v>
      </c>
      <c r="H141" s="26">
        <v>1</v>
      </c>
      <c r="I141" s="27">
        <v>1</v>
      </c>
      <c r="J141" s="27">
        <v>0</v>
      </c>
      <c r="K141" s="27">
        <v>0</v>
      </c>
      <c r="L141" s="27">
        <v>1</v>
      </c>
      <c r="M141" s="27">
        <v>0</v>
      </c>
      <c r="N141" s="41">
        <v>0</v>
      </c>
      <c r="O141" s="24"/>
      <c r="P141" s="24"/>
    </row>
    <row r="142" spans="1:16" s="25" customFormat="1" ht="51" x14ac:dyDescent="0.2">
      <c r="A142" s="26">
        <f t="shared" si="10"/>
        <v>123</v>
      </c>
      <c r="B142" s="27">
        <v>132696</v>
      </c>
      <c r="C142" s="28" t="s">
        <v>226</v>
      </c>
      <c r="D142" s="29" t="s">
        <v>124</v>
      </c>
      <c r="E142" s="30">
        <v>18133</v>
      </c>
      <c r="F142" s="30">
        <v>18133</v>
      </c>
      <c r="G142" s="53">
        <v>0</v>
      </c>
      <c r="H142" s="26">
        <v>5</v>
      </c>
      <c r="I142" s="27">
        <v>5</v>
      </c>
      <c r="J142" s="27">
        <v>0</v>
      </c>
      <c r="K142" s="27">
        <v>0</v>
      </c>
      <c r="L142" s="27">
        <v>0</v>
      </c>
      <c r="M142" s="27">
        <v>0</v>
      </c>
      <c r="N142" s="41">
        <v>5</v>
      </c>
      <c r="O142" s="24"/>
      <c r="P142" s="24"/>
    </row>
    <row r="143" spans="1:16" s="40" customFormat="1" x14ac:dyDescent="0.2">
      <c r="A143" s="72"/>
      <c r="B143" s="60"/>
      <c r="C143" s="60"/>
      <c r="D143" s="60"/>
      <c r="E143" s="61">
        <f t="shared" ref="E143:L143" si="11">SUM(E140:E142)</f>
        <v>43213</v>
      </c>
      <c r="F143" s="61">
        <f t="shared" si="11"/>
        <v>43213</v>
      </c>
      <c r="G143" s="80">
        <f t="shared" si="11"/>
        <v>25079.14</v>
      </c>
      <c r="H143" s="87">
        <f t="shared" si="11"/>
        <v>8</v>
      </c>
      <c r="I143" s="62">
        <f t="shared" si="11"/>
        <v>8</v>
      </c>
      <c r="J143" s="62">
        <f t="shared" si="11"/>
        <v>0</v>
      </c>
      <c r="K143" s="62">
        <f t="shared" si="11"/>
        <v>0</v>
      </c>
      <c r="L143" s="62">
        <f t="shared" si="11"/>
        <v>2</v>
      </c>
      <c r="M143" s="65">
        <v>0</v>
      </c>
      <c r="N143" s="74">
        <v>5</v>
      </c>
      <c r="O143" s="39"/>
      <c r="P143" s="39"/>
    </row>
    <row r="144" spans="1:16" s="25" customFormat="1" x14ac:dyDescent="0.2">
      <c r="A144" s="72" t="s">
        <v>227</v>
      </c>
      <c r="B144" s="63"/>
      <c r="C144" s="63"/>
      <c r="D144" s="63"/>
      <c r="E144" s="63"/>
      <c r="F144" s="63"/>
      <c r="G144" s="81"/>
      <c r="H144" s="86"/>
      <c r="I144" s="64"/>
      <c r="J144" s="64"/>
      <c r="K144" s="64"/>
      <c r="L144" s="64"/>
      <c r="M144" s="27"/>
      <c r="N144" s="42"/>
      <c r="O144" s="24"/>
      <c r="P144" s="24"/>
    </row>
    <row r="145" spans="1:16" s="25" customFormat="1" ht="51" x14ac:dyDescent="0.2">
      <c r="A145" s="26">
        <v>124</v>
      </c>
      <c r="B145" s="27">
        <v>131340</v>
      </c>
      <c r="C145" s="28" t="s">
        <v>228</v>
      </c>
      <c r="D145" s="29" t="s">
        <v>124</v>
      </c>
      <c r="E145" s="30">
        <v>72540</v>
      </c>
      <c r="F145" s="30">
        <v>72540</v>
      </c>
      <c r="G145" s="53">
        <v>1867.08</v>
      </c>
      <c r="H145" s="26">
        <v>21</v>
      </c>
      <c r="I145" s="27">
        <v>21</v>
      </c>
      <c r="J145" s="27">
        <v>0</v>
      </c>
      <c r="K145" s="27">
        <v>0</v>
      </c>
      <c r="L145" s="27">
        <v>21</v>
      </c>
      <c r="M145" s="27">
        <v>0</v>
      </c>
      <c r="N145" s="31">
        <v>0</v>
      </c>
      <c r="O145" s="24"/>
      <c r="P145" s="24"/>
    </row>
    <row r="146" spans="1:16" s="25" customFormat="1" ht="63.75" x14ac:dyDescent="0.2">
      <c r="A146" s="26">
        <v>125</v>
      </c>
      <c r="B146" s="27">
        <v>132818</v>
      </c>
      <c r="C146" s="28" t="s">
        <v>229</v>
      </c>
      <c r="D146" s="29" t="s">
        <v>124</v>
      </c>
      <c r="E146" s="30">
        <v>1616160</v>
      </c>
      <c r="F146" s="30">
        <v>1755488</v>
      </c>
      <c r="G146" s="53">
        <v>862289</v>
      </c>
      <c r="H146" s="26">
        <v>461</v>
      </c>
      <c r="I146" s="27">
        <v>461</v>
      </c>
      <c r="J146" s="27">
        <v>0</v>
      </c>
      <c r="K146" s="27">
        <v>189</v>
      </c>
      <c r="L146" s="27">
        <v>0</v>
      </c>
      <c r="M146" s="27">
        <v>0</v>
      </c>
      <c r="N146" s="42">
        <v>140.58000000000001</v>
      </c>
      <c r="O146" s="24"/>
      <c r="P146" s="24"/>
    </row>
    <row r="147" spans="1:16" s="40" customFormat="1" x14ac:dyDescent="0.2">
      <c r="A147" s="72"/>
      <c r="B147" s="60"/>
      <c r="C147" s="60"/>
      <c r="D147" s="60"/>
      <c r="E147" s="61">
        <f>SUM(E145:E146)</f>
        <v>1688700</v>
      </c>
      <c r="F147" s="61">
        <f>SUM(F145:F146)</f>
        <v>1828028</v>
      </c>
      <c r="G147" s="80">
        <f>SUM(G145:G146)</f>
        <v>864156.08</v>
      </c>
      <c r="H147" s="87">
        <f>SUM(H145:H146)</f>
        <v>482</v>
      </c>
      <c r="I147" s="62">
        <f>SUM(I145:I146)</f>
        <v>482</v>
      </c>
      <c r="J147" s="62">
        <v>0</v>
      </c>
      <c r="K147" s="62">
        <f>SUM(K145:K146)</f>
        <v>189</v>
      </c>
      <c r="L147" s="62">
        <f>SUM(L145:L146)</f>
        <v>21</v>
      </c>
      <c r="M147" s="65">
        <f>SUM(M145:M146)</f>
        <v>0</v>
      </c>
      <c r="N147" s="74">
        <f>SUM(N145:N146)</f>
        <v>140.58000000000001</v>
      </c>
      <c r="O147" s="39"/>
      <c r="P147" s="39"/>
    </row>
    <row r="148" spans="1:16" s="25" customFormat="1" x14ac:dyDescent="0.2">
      <c r="A148" s="72" t="s">
        <v>230</v>
      </c>
      <c r="B148" s="63"/>
      <c r="C148" s="63"/>
      <c r="D148" s="63"/>
      <c r="E148" s="63"/>
      <c r="F148" s="63"/>
      <c r="G148" s="81"/>
      <c r="H148" s="86"/>
      <c r="I148" s="64"/>
      <c r="J148" s="64"/>
      <c r="K148" s="64"/>
      <c r="L148" s="64"/>
      <c r="M148" s="27"/>
      <c r="N148" s="42"/>
      <c r="O148" s="24"/>
      <c r="P148" s="24"/>
    </row>
    <row r="149" spans="1:16" s="25" customFormat="1" ht="25.5" x14ac:dyDescent="0.2">
      <c r="A149" s="26">
        <v>126</v>
      </c>
      <c r="B149" s="27">
        <v>111507</v>
      </c>
      <c r="C149" s="28" t="s">
        <v>231</v>
      </c>
      <c r="D149" s="29" t="s">
        <v>124</v>
      </c>
      <c r="E149" s="30">
        <v>5985782</v>
      </c>
      <c r="F149" s="30">
        <v>507039</v>
      </c>
      <c r="G149" s="53">
        <v>0</v>
      </c>
      <c r="H149" s="26">
        <v>1710</v>
      </c>
      <c r="I149" s="27">
        <v>1710</v>
      </c>
      <c r="J149" s="27">
        <v>0</v>
      </c>
      <c r="K149" s="27">
        <v>0</v>
      </c>
      <c r="L149" s="27">
        <v>0</v>
      </c>
      <c r="M149" s="27">
        <v>0</v>
      </c>
      <c r="N149" s="41">
        <v>0</v>
      </c>
      <c r="O149" s="24"/>
      <c r="P149" s="24"/>
    </row>
    <row r="150" spans="1:16" s="25" customFormat="1" ht="38.25" x14ac:dyDescent="0.2">
      <c r="A150" s="26">
        <f t="shared" ref="A150:A153" si="12">A149+1</f>
        <v>127</v>
      </c>
      <c r="B150" s="27">
        <v>150515</v>
      </c>
      <c r="C150" s="28" t="s">
        <v>232</v>
      </c>
      <c r="D150" s="29" t="s">
        <v>124</v>
      </c>
      <c r="E150" s="30">
        <v>0</v>
      </c>
      <c r="F150" s="30">
        <v>3152049</v>
      </c>
      <c r="G150" s="53">
        <v>1246957.8500000001</v>
      </c>
      <c r="H150" s="26">
        <v>704</v>
      </c>
      <c r="I150" s="27">
        <v>704</v>
      </c>
      <c r="J150" s="27">
        <v>0</v>
      </c>
      <c r="K150" s="27">
        <v>0</v>
      </c>
      <c r="L150" s="27">
        <v>0</v>
      </c>
      <c r="M150" s="27">
        <v>156.27000000000001</v>
      </c>
      <c r="N150" s="41">
        <v>0</v>
      </c>
      <c r="O150" s="24"/>
      <c r="P150" s="24"/>
    </row>
    <row r="151" spans="1:16" s="25" customFormat="1" ht="38.25" x14ac:dyDescent="0.2">
      <c r="A151" s="26">
        <f t="shared" si="12"/>
        <v>128</v>
      </c>
      <c r="B151" s="27">
        <v>150614</v>
      </c>
      <c r="C151" s="28" t="s">
        <v>233</v>
      </c>
      <c r="D151" s="29" t="s">
        <v>124</v>
      </c>
      <c r="E151" s="30">
        <v>1500000</v>
      </c>
      <c r="F151" s="30">
        <v>1500000</v>
      </c>
      <c r="G151" s="53">
        <v>0</v>
      </c>
      <c r="H151" s="26">
        <v>214</v>
      </c>
      <c r="I151" s="27">
        <v>214</v>
      </c>
      <c r="J151" s="27">
        <v>0</v>
      </c>
      <c r="K151" s="27">
        <v>0</v>
      </c>
      <c r="L151" s="27">
        <v>0</v>
      </c>
      <c r="M151" s="27">
        <v>0</v>
      </c>
      <c r="N151" s="41">
        <v>0</v>
      </c>
      <c r="O151" s="24"/>
      <c r="P151" s="24"/>
    </row>
    <row r="152" spans="1:16" s="25" customFormat="1" ht="51" x14ac:dyDescent="0.2">
      <c r="A152" s="26">
        <f t="shared" si="12"/>
        <v>129</v>
      </c>
      <c r="B152" s="27">
        <v>170168</v>
      </c>
      <c r="C152" s="28" t="s">
        <v>234</v>
      </c>
      <c r="D152" s="29" t="s">
        <v>124</v>
      </c>
      <c r="E152" s="30">
        <v>300000</v>
      </c>
      <c r="F152" s="30">
        <v>300000</v>
      </c>
      <c r="G152" s="53">
        <v>0</v>
      </c>
      <c r="H152" s="26">
        <v>429</v>
      </c>
      <c r="I152" s="27">
        <v>429</v>
      </c>
      <c r="J152" s="27">
        <v>0</v>
      </c>
      <c r="K152" s="27">
        <v>0</v>
      </c>
      <c r="L152" s="27">
        <v>0</v>
      </c>
      <c r="M152" s="27">
        <v>0</v>
      </c>
      <c r="N152" s="41">
        <v>0</v>
      </c>
      <c r="O152" s="24"/>
      <c r="P152" s="24"/>
    </row>
    <row r="153" spans="1:16" s="25" customFormat="1" ht="51" x14ac:dyDescent="0.2">
      <c r="A153" s="26">
        <f t="shared" si="12"/>
        <v>130</v>
      </c>
      <c r="B153" s="27">
        <v>170208</v>
      </c>
      <c r="C153" s="28" t="s">
        <v>235</v>
      </c>
      <c r="D153" s="29" t="s">
        <v>124</v>
      </c>
      <c r="E153" s="30">
        <v>250000</v>
      </c>
      <c r="F153" s="30">
        <v>250000</v>
      </c>
      <c r="G153" s="53">
        <v>0</v>
      </c>
      <c r="H153" s="26">
        <v>285</v>
      </c>
      <c r="I153" s="27">
        <v>285</v>
      </c>
      <c r="J153" s="27">
        <v>0</v>
      </c>
      <c r="K153" s="27">
        <v>0</v>
      </c>
      <c r="L153" s="27">
        <v>0</v>
      </c>
      <c r="M153" s="27">
        <v>0</v>
      </c>
      <c r="N153" s="41">
        <v>0</v>
      </c>
      <c r="O153" s="24"/>
      <c r="P153" s="24"/>
    </row>
    <row r="154" spans="1:16" s="40" customFormat="1" x14ac:dyDescent="0.2">
      <c r="A154" s="72"/>
      <c r="B154" s="60"/>
      <c r="C154" s="60"/>
      <c r="D154" s="60"/>
      <c r="E154" s="61">
        <f t="shared" ref="E154:M154" si="13">SUM(E149:E153)</f>
        <v>8035782</v>
      </c>
      <c r="F154" s="61">
        <f t="shared" si="13"/>
        <v>5709088</v>
      </c>
      <c r="G154" s="80">
        <f t="shared" si="13"/>
        <v>1246957.8500000001</v>
      </c>
      <c r="H154" s="87">
        <f t="shared" si="13"/>
        <v>3342</v>
      </c>
      <c r="I154" s="62">
        <f t="shared" si="13"/>
        <v>3342</v>
      </c>
      <c r="J154" s="62">
        <f t="shared" si="13"/>
        <v>0</v>
      </c>
      <c r="K154" s="62">
        <f t="shared" si="13"/>
        <v>0</v>
      </c>
      <c r="L154" s="62">
        <f t="shared" si="13"/>
        <v>0</v>
      </c>
      <c r="M154" s="62">
        <f t="shared" si="13"/>
        <v>156.27000000000001</v>
      </c>
      <c r="N154" s="75">
        <f>SUM(N149:N153)</f>
        <v>0</v>
      </c>
      <c r="O154" s="39"/>
      <c r="P154" s="39"/>
    </row>
    <row r="155" spans="1:16" s="25" customFormat="1" x14ac:dyDescent="0.2">
      <c r="A155" s="72" t="s">
        <v>230</v>
      </c>
      <c r="B155" s="63"/>
      <c r="C155" s="63"/>
      <c r="D155" s="63"/>
      <c r="E155" s="63"/>
      <c r="F155" s="63"/>
      <c r="G155" s="81"/>
      <c r="H155" s="86"/>
      <c r="I155" s="64"/>
      <c r="J155" s="64"/>
      <c r="K155" s="64"/>
      <c r="L155" s="64"/>
      <c r="M155" s="27"/>
      <c r="N155" s="41"/>
      <c r="O155" s="24"/>
      <c r="P155" s="24"/>
    </row>
    <row r="156" spans="1:16" s="25" customFormat="1" ht="51" x14ac:dyDescent="0.2">
      <c r="A156" s="26">
        <v>131</v>
      </c>
      <c r="B156" s="27">
        <v>170181</v>
      </c>
      <c r="C156" s="28" t="s">
        <v>236</v>
      </c>
      <c r="D156" s="29" t="s">
        <v>124</v>
      </c>
      <c r="E156" s="30">
        <v>251761</v>
      </c>
      <c r="F156" s="30">
        <v>251761</v>
      </c>
      <c r="G156" s="53">
        <v>0</v>
      </c>
      <c r="H156" s="26">
        <v>214</v>
      </c>
      <c r="I156" s="27">
        <v>214</v>
      </c>
      <c r="J156" s="27">
        <v>0</v>
      </c>
      <c r="K156" s="27">
        <v>0</v>
      </c>
      <c r="L156" s="27">
        <v>0</v>
      </c>
      <c r="M156" s="27">
        <v>0</v>
      </c>
      <c r="N156" s="41">
        <v>0</v>
      </c>
      <c r="O156" s="24"/>
      <c r="P156" s="24"/>
    </row>
    <row r="157" spans="1:16" s="25" customFormat="1" x14ac:dyDescent="0.2">
      <c r="A157" s="76"/>
      <c r="B157" s="63"/>
      <c r="C157" s="63"/>
      <c r="D157" s="63"/>
      <c r="E157" s="66">
        <v>251761</v>
      </c>
      <c r="F157" s="66">
        <v>251761</v>
      </c>
      <c r="G157" s="83">
        <v>0</v>
      </c>
      <c r="H157" s="88">
        <v>214</v>
      </c>
      <c r="I157" s="65">
        <v>214</v>
      </c>
      <c r="J157" s="65">
        <v>0</v>
      </c>
      <c r="K157" s="65">
        <v>0</v>
      </c>
      <c r="L157" s="65">
        <v>0</v>
      </c>
      <c r="M157" s="65">
        <v>0</v>
      </c>
      <c r="N157" s="77">
        <v>0</v>
      </c>
      <c r="O157" s="24"/>
      <c r="P157" s="24"/>
    </row>
    <row r="158" spans="1:16" s="25" customFormat="1" x14ac:dyDescent="0.2">
      <c r="A158" s="72" t="s">
        <v>237</v>
      </c>
      <c r="B158" s="63"/>
      <c r="C158" s="63"/>
      <c r="D158" s="63"/>
      <c r="E158" s="63"/>
      <c r="F158" s="63"/>
      <c r="G158" s="81"/>
      <c r="H158" s="86"/>
      <c r="I158" s="64"/>
      <c r="J158" s="64"/>
      <c r="K158" s="64"/>
      <c r="L158" s="64"/>
      <c r="M158" s="27"/>
      <c r="N158" s="42"/>
      <c r="O158" s="24"/>
      <c r="P158" s="24"/>
    </row>
    <row r="159" spans="1:16" s="25" customFormat="1" ht="38.25" x14ac:dyDescent="0.2">
      <c r="A159" s="26">
        <v>132</v>
      </c>
      <c r="B159" s="27">
        <v>170188</v>
      </c>
      <c r="C159" s="28" t="s">
        <v>238</v>
      </c>
      <c r="D159" s="29" t="s">
        <v>124</v>
      </c>
      <c r="E159" s="30">
        <v>500000</v>
      </c>
      <c r="F159" s="30">
        <v>500000</v>
      </c>
      <c r="G159" s="53">
        <v>0</v>
      </c>
      <c r="H159" s="26">
        <v>214</v>
      </c>
      <c r="I159" s="27">
        <v>214</v>
      </c>
      <c r="J159" s="27">
        <v>0</v>
      </c>
      <c r="K159" s="27">
        <v>0</v>
      </c>
      <c r="L159" s="27">
        <v>0</v>
      </c>
      <c r="M159" s="27">
        <v>0</v>
      </c>
      <c r="N159" s="42">
        <v>0</v>
      </c>
      <c r="O159" s="24"/>
      <c r="P159" s="24"/>
    </row>
    <row r="160" spans="1:16" s="25" customFormat="1" x14ac:dyDescent="0.2">
      <c r="A160" s="76"/>
      <c r="B160" s="63"/>
      <c r="C160" s="63"/>
      <c r="D160" s="63"/>
      <c r="E160" s="66">
        <v>500000</v>
      </c>
      <c r="F160" s="66">
        <v>500000</v>
      </c>
      <c r="G160" s="83">
        <v>0</v>
      </c>
      <c r="H160" s="88">
        <v>214</v>
      </c>
      <c r="I160" s="65">
        <v>214</v>
      </c>
      <c r="J160" s="65">
        <v>0</v>
      </c>
      <c r="K160" s="65">
        <v>0</v>
      </c>
      <c r="L160" s="65">
        <v>0</v>
      </c>
      <c r="M160" s="65">
        <v>0</v>
      </c>
      <c r="N160" s="74">
        <v>0</v>
      </c>
      <c r="O160" s="24"/>
      <c r="P160" s="24"/>
    </row>
    <row r="161" spans="1:16" s="25" customFormat="1" x14ac:dyDescent="0.2">
      <c r="A161" s="72" t="s">
        <v>240</v>
      </c>
      <c r="B161" s="63"/>
      <c r="C161" s="63"/>
      <c r="D161" s="63"/>
      <c r="E161" s="63"/>
      <c r="F161" s="63"/>
      <c r="G161" s="81"/>
      <c r="H161" s="86"/>
      <c r="I161" s="64"/>
      <c r="J161" s="64"/>
      <c r="K161" s="64"/>
      <c r="L161" s="64"/>
      <c r="M161" s="64"/>
      <c r="N161" s="78"/>
      <c r="O161" s="24"/>
      <c r="P161" s="24"/>
    </row>
    <row r="162" spans="1:16" s="25" customFormat="1" ht="51.75" customHeight="1" x14ac:dyDescent="0.2">
      <c r="A162" s="26">
        <v>133</v>
      </c>
      <c r="B162" s="27">
        <v>202409</v>
      </c>
      <c r="C162" s="28" t="s">
        <v>239</v>
      </c>
      <c r="D162" s="29" t="s">
        <v>124</v>
      </c>
      <c r="E162" s="30">
        <v>25000000</v>
      </c>
      <c r="F162" s="30">
        <v>25000000</v>
      </c>
      <c r="G162" s="53">
        <v>0</v>
      </c>
      <c r="H162" s="26">
        <v>1038</v>
      </c>
      <c r="I162" s="27">
        <v>1038</v>
      </c>
      <c r="J162" s="27">
        <v>0</v>
      </c>
      <c r="K162" s="27">
        <v>0</v>
      </c>
      <c r="L162" s="27">
        <v>0</v>
      </c>
      <c r="M162" s="27">
        <v>0</v>
      </c>
      <c r="N162" s="42">
        <v>0</v>
      </c>
      <c r="O162" s="24"/>
      <c r="P162" s="24"/>
    </row>
    <row r="163" spans="1:16" s="25" customFormat="1" x14ac:dyDescent="0.2">
      <c r="A163" s="76"/>
      <c r="B163" s="63"/>
      <c r="C163" s="63"/>
      <c r="D163" s="63"/>
      <c r="E163" s="66">
        <v>25000000</v>
      </c>
      <c r="F163" s="66">
        <v>25000000</v>
      </c>
      <c r="G163" s="83">
        <v>0</v>
      </c>
      <c r="H163" s="88">
        <v>1038</v>
      </c>
      <c r="I163" s="65">
        <v>1038</v>
      </c>
      <c r="J163" s="65">
        <v>0</v>
      </c>
      <c r="K163" s="65">
        <v>0</v>
      </c>
      <c r="L163" s="65">
        <v>0</v>
      </c>
      <c r="M163" s="65">
        <v>0</v>
      </c>
      <c r="N163" s="74">
        <v>0</v>
      </c>
      <c r="O163" s="24"/>
      <c r="P163" s="24"/>
    </row>
    <row r="164" spans="1:16" s="25" customFormat="1" x14ac:dyDescent="0.2">
      <c r="A164" s="72" t="s">
        <v>241</v>
      </c>
      <c r="B164" s="63"/>
      <c r="C164" s="63"/>
      <c r="D164" s="63"/>
      <c r="E164" s="63"/>
      <c r="F164" s="63"/>
      <c r="G164" s="81"/>
      <c r="H164" s="86"/>
      <c r="I164" s="64"/>
      <c r="J164" s="64"/>
      <c r="K164" s="64"/>
      <c r="L164" s="64"/>
      <c r="M164" s="27"/>
      <c r="N164" s="42"/>
      <c r="O164" s="24"/>
      <c r="P164" s="24"/>
    </row>
    <row r="165" spans="1:16" s="25" customFormat="1" ht="48" customHeight="1" x14ac:dyDescent="0.2">
      <c r="A165" s="26">
        <v>134</v>
      </c>
      <c r="B165" s="27">
        <v>202330</v>
      </c>
      <c r="C165" s="28" t="s">
        <v>242</v>
      </c>
      <c r="D165" s="29" t="s">
        <v>124</v>
      </c>
      <c r="E165" s="30">
        <v>25000000</v>
      </c>
      <c r="F165" s="30">
        <v>25000000</v>
      </c>
      <c r="G165" s="53">
        <v>0</v>
      </c>
      <c r="H165" s="26">
        <v>1275</v>
      </c>
      <c r="I165" s="27">
        <v>1275</v>
      </c>
      <c r="J165" s="27">
        <v>0</v>
      </c>
      <c r="K165" s="27">
        <v>0</v>
      </c>
      <c r="L165" s="27">
        <v>0</v>
      </c>
      <c r="M165" s="27">
        <v>0</v>
      </c>
      <c r="N165" s="42">
        <v>0</v>
      </c>
      <c r="O165" s="24"/>
      <c r="P165" s="24"/>
    </row>
    <row r="166" spans="1:16" s="25" customFormat="1" x14ac:dyDescent="0.2">
      <c r="A166" s="76"/>
      <c r="B166" s="63"/>
      <c r="C166" s="63"/>
      <c r="D166" s="63"/>
      <c r="E166" s="66">
        <v>25000000</v>
      </c>
      <c r="F166" s="66">
        <v>25000000</v>
      </c>
      <c r="G166" s="83">
        <v>0</v>
      </c>
      <c r="H166" s="88">
        <v>1275</v>
      </c>
      <c r="I166" s="65">
        <v>1275</v>
      </c>
      <c r="J166" s="65">
        <v>0</v>
      </c>
      <c r="K166" s="65">
        <v>0</v>
      </c>
      <c r="L166" s="65">
        <v>0</v>
      </c>
      <c r="M166" s="65">
        <v>0</v>
      </c>
      <c r="N166" s="74">
        <v>0</v>
      </c>
      <c r="O166" s="24"/>
      <c r="P166" s="24"/>
    </row>
    <row r="167" spans="1:16" s="25" customFormat="1" x14ac:dyDescent="0.2">
      <c r="A167" s="72" t="s">
        <v>243</v>
      </c>
      <c r="B167" s="63"/>
      <c r="C167" s="63"/>
      <c r="D167" s="63"/>
      <c r="E167" s="63"/>
      <c r="F167" s="63"/>
      <c r="G167" s="81"/>
      <c r="H167" s="86"/>
      <c r="I167" s="64"/>
      <c r="J167" s="64"/>
      <c r="K167" s="64"/>
      <c r="L167" s="64"/>
      <c r="M167" s="27"/>
      <c r="N167" s="42"/>
      <c r="O167" s="24"/>
      <c r="P167" s="24"/>
    </row>
    <row r="168" spans="1:16" s="25" customFormat="1" ht="51" x14ac:dyDescent="0.2">
      <c r="A168" s="26">
        <v>135</v>
      </c>
      <c r="B168" s="27">
        <v>150509</v>
      </c>
      <c r="C168" s="28" t="s">
        <v>244</v>
      </c>
      <c r="D168" s="29" t="s">
        <v>124</v>
      </c>
      <c r="E168" s="30">
        <v>0</v>
      </c>
      <c r="F168" s="30">
        <v>2326694</v>
      </c>
      <c r="G168" s="53">
        <v>978450.92</v>
      </c>
      <c r="H168" s="26">
        <v>594</v>
      </c>
      <c r="I168" s="27">
        <v>594</v>
      </c>
      <c r="J168" s="27">
        <v>0</v>
      </c>
      <c r="K168" s="27">
        <v>0</v>
      </c>
      <c r="L168" s="27">
        <v>0</v>
      </c>
      <c r="M168" s="27">
        <v>128.41</v>
      </c>
      <c r="N168" s="42">
        <v>4.24</v>
      </c>
      <c r="O168" s="24"/>
      <c r="P168" s="24"/>
    </row>
    <row r="169" spans="1:16" s="25" customFormat="1" ht="13.5" thickBot="1" x14ac:dyDescent="0.25">
      <c r="A169" s="44"/>
      <c r="B169" s="45"/>
      <c r="C169" s="45"/>
      <c r="D169" s="45"/>
      <c r="E169" s="46">
        <v>0</v>
      </c>
      <c r="F169" s="46">
        <v>2326694</v>
      </c>
      <c r="G169" s="55">
        <f>+G168</f>
        <v>978450.92</v>
      </c>
      <c r="H169" s="57">
        <v>594</v>
      </c>
      <c r="I169" s="47">
        <v>594</v>
      </c>
      <c r="J169" s="47">
        <v>0</v>
      </c>
      <c r="K169" s="47">
        <v>0</v>
      </c>
      <c r="L169" s="47">
        <v>0</v>
      </c>
      <c r="M169" s="47">
        <v>128.41</v>
      </c>
      <c r="N169" s="43">
        <v>4.24</v>
      </c>
      <c r="O169" s="24"/>
      <c r="P169" s="24"/>
    </row>
    <row r="170" spans="1:16" s="25" customFormat="1" ht="28.5" customHeight="1" thickBot="1" x14ac:dyDescent="0.25">
      <c r="A170" s="197"/>
      <c r="B170" s="198"/>
      <c r="C170" s="198"/>
      <c r="D170" s="198"/>
      <c r="E170" s="89">
        <f>E169+E166+E163+E160+E157+E154+E147+E143+E138+E79+E74+E69+E17</f>
        <v>154226165</v>
      </c>
      <c r="F170" s="89">
        <f>F169+F166+F163+F160+F157+F154+F147+F143+F138+F79+F74+F69+F17</f>
        <v>144941849</v>
      </c>
      <c r="G170" s="90">
        <f>G169+G154+G147+G143+G138+G79+G74+G69+G17</f>
        <v>4953896.25</v>
      </c>
      <c r="H170" s="58">
        <f t="shared" ref="H170:N170" si="14">H169+H166+H163+H160+H157+H154+H147+H143+H138+H79+H74+H69+H17</f>
        <v>43572</v>
      </c>
      <c r="I170" s="48">
        <f t="shared" si="14"/>
        <v>38695.01</v>
      </c>
      <c r="J170" s="48">
        <f t="shared" si="14"/>
        <v>0</v>
      </c>
      <c r="K170" s="48">
        <f t="shared" si="14"/>
        <v>3969</v>
      </c>
      <c r="L170" s="48">
        <f t="shared" si="14"/>
        <v>801.68</v>
      </c>
      <c r="M170" s="48">
        <f t="shared" si="14"/>
        <v>284.68</v>
      </c>
      <c r="N170" s="49">
        <f t="shared" si="14"/>
        <v>1375.19</v>
      </c>
      <c r="O170" s="24"/>
      <c r="P170" s="24"/>
    </row>
    <row r="171" spans="1:16" s="25" customFormat="1" x14ac:dyDescent="0.2">
      <c r="H171" s="24"/>
      <c r="I171" s="24"/>
      <c r="J171" s="24"/>
      <c r="K171" s="24"/>
      <c r="L171" s="24"/>
      <c r="M171" s="50"/>
      <c r="N171" s="51"/>
      <c r="O171" s="24"/>
      <c r="P171" s="24"/>
    </row>
  </sheetData>
  <mergeCells count="18">
    <mergeCell ref="A170:D170"/>
    <mergeCell ref="E6:G6"/>
    <mergeCell ref="G7:G8"/>
    <mergeCell ref="A9:C9"/>
    <mergeCell ref="A6:A8"/>
    <mergeCell ref="B6:B8"/>
    <mergeCell ref="C6:C8"/>
    <mergeCell ref="D6:D8"/>
    <mergeCell ref="F7:F8"/>
    <mergeCell ref="E7:E8"/>
    <mergeCell ref="J7:N7"/>
    <mergeCell ref="A1:M1"/>
    <mergeCell ref="A2:M2"/>
    <mergeCell ref="A3:M3"/>
    <mergeCell ref="A4:M4"/>
    <mergeCell ref="H6:N6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25"/>
  <sheetViews>
    <sheetView topLeftCell="A58" zoomScale="118" zoomScaleNormal="118" workbookViewId="0">
      <selection activeCell="C61" sqref="C61"/>
    </sheetView>
  </sheetViews>
  <sheetFormatPr baseColWidth="10" defaultRowHeight="12" x14ac:dyDescent="0.2"/>
  <cols>
    <col min="1" max="2" width="11.42578125" style="93"/>
    <col min="3" max="3" width="44.28515625" style="95" customWidth="1"/>
    <col min="4" max="4" width="14.7109375" style="93" customWidth="1"/>
    <col min="5" max="5" width="20.5703125" style="96" customWidth="1"/>
    <col min="6" max="6" width="26.28515625" style="96" customWidth="1"/>
    <col min="7" max="7" width="27.42578125" style="96" customWidth="1"/>
    <col min="8" max="9" width="0" style="97" hidden="1" customWidth="1"/>
    <col min="10" max="13" width="0" style="93" hidden="1" customWidth="1"/>
    <col min="14" max="14" width="0.28515625" style="93" customWidth="1"/>
    <col min="15" max="15" width="11.42578125" style="93"/>
    <col min="16" max="16384" width="11.42578125" style="94"/>
  </cols>
  <sheetData>
    <row r="1" spans="1:15" x14ac:dyDescent="0.2">
      <c r="A1" s="217" t="s">
        <v>267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92"/>
    </row>
    <row r="2" spans="1:15" x14ac:dyDescent="0.2">
      <c r="A2" s="217" t="s">
        <v>268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92"/>
    </row>
    <row r="3" spans="1:15" x14ac:dyDescent="0.2">
      <c r="A3" s="217" t="s">
        <v>303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92"/>
    </row>
    <row r="4" spans="1:15" x14ac:dyDescent="0.2">
      <c r="A4" s="217" t="s">
        <v>270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92"/>
    </row>
    <row r="5" spans="1:15" ht="12.75" thickBot="1" x14ac:dyDescent="0.25">
      <c r="M5" s="93" t="s">
        <v>304</v>
      </c>
      <c r="N5" s="92"/>
    </row>
    <row r="6" spans="1:15" x14ac:dyDescent="0.2">
      <c r="A6" s="181" t="s">
        <v>2</v>
      </c>
      <c r="B6" s="178" t="s">
        <v>3</v>
      </c>
      <c r="C6" s="184" t="s">
        <v>4</v>
      </c>
      <c r="D6" s="184" t="s">
        <v>5</v>
      </c>
      <c r="E6" s="218" t="s">
        <v>6</v>
      </c>
      <c r="F6" s="218"/>
      <c r="G6" s="218"/>
      <c r="H6" s="178" t="s">
        <v>7</v>
      </c>
      <c r="I6" s="178"/>
      <c r="J6" s="178"/>
      <c r="K6" s="178"/>
      <c r="L6" s="178"/>
      <c r="M6" s="178"/>
      <c r="N6" s="179"/>
    </row>
    <row r="7" spans="1:15" ht="12" customHeight="1" x14ac:dyDescent="0.2">
      <c r="A7" s="182"/>
      <c r="B7" s="171"/>
      <c r="C7" s="185"/>
      <c r="D7" s="185"/>
      <c r="E7" s="211" t="s">
        <v>8</v>
      </c>
      <c r="F7" s="211" t="s">
        <v>9</v>
      </c>
      <c r="G7" s="213" t="s">
        <v>301</v>
      </c>
      <c r="H7" s="98" t="s">
        <v>8</v>
      </c>
      <c r="I7" s="98" t="s">
        <v>9</v>
      </c>
      <c r="J7" s="171" t="s">
        <v>10</v>
      </c>
      <c r="K7" s="171"/>
      <c r="L7" s="171"/>
      <c r="M7" s="171"/>
      <c r="N7" s="180"/>
    </row>
    <row r="8" spans="1:15" ht="43.5" customHeight="1" thickBot="1" x14ac:dyDescent="0.25">
      <c r="A8" s="183"/>
      <c r="B8" s="172"/>
      <c r="C8" s="186"/>
      <c r="D8" s="186"/>
      <c r="E8" s="212"/>
      <c r="F8" s="212"/>
      <c r="G8" s="214"/>
      <c r="H8" s="99"/>
      <c r="I8" s="99"/>
      <c r="J8" s="18" t="s">
        <v>11</v>
      </c>
      <c r="K8" s="18" t="s">
        <v>12</v>
      </c>
      <c r="L8" s="18" t="s">
        <v>13</v>
      </c>
      <c r="M8" s="18" t="s">
        <v>245</v>
      </c>
      <c r="N8" s="100" t="s">
        <v>272</v>
      </c>
    </row>
    <row r="9" spans="1:15" s="108" customFormat="1" x14ac:dyDescent="0.2">
      <c r="A9" s="101" t="s">
        <v>26</v>
      </c>
      <c r="B9" s="102"/>
      <c r="C9" s="103"/>
      <c r="D9" s="102"/>
      <c r="E9" s="104"/>
      <c r="F9" s="104"/>
      <c r="G9" s="104"/>
      <c r="H9" s="105"/>
      <c r="I9" s="105"/>
      <c r="J9" s="102"/>
      <c r="K9" s="102"/>
      <c r="L9" s="102"/>
      <c r="M9" s="102"/>
      <c r="N9" s="106"/>
      <c r="O9" s="107"/>
    </row>
    <row r="10" spans="1:15" s="4" customFormat="1" ht="24.75" thickBot="1" x14ac:dyDescent="0.25">
      <c r="A10" s="109">
        <v>1</v>
      </c>
      <c r="B10" s="110">
        <v>154990</v>
      </c>
      <c r="C10" s="111" t="s">
        <v>305</v>
      </c>
      <c r="D10" s="110" t="s">
        <v>1</v>
      </c>
      <c r="E10" s="112">
        <v>5000000</v>
      </c>
      <c r="F10" s="112">
        <v>3280306</v>
      </c>
      <c r="G10" s="112">
        <v>0</v>
      </c>
      <c r="H10" s="113">
        <v>560</v>
      </c>
      <c r="I10" s="113">
        <v>58.51</v>
      </c>
      <c r="J10" s="110">
        <v>0</v>
      </c>
      <c r="K10" s="110">
        <v>0</v>
      </c>
      <c r="L10" s="110">
        <v>0</v>
      </c>
      <c r="M10" s="110">
        <v>0</v>
      </c>
      <c r="N10" s="114">
        <v>0</v>
      </c>
      <c r="O10" s="10"/>
    </row>
    <row r="11" spans="1:15" s="13" customFormat="1" ht="12.75" thickBot="1" x14ac:dyDescent="0.25">
      <c r="A11" s="115"/>
      <c r="B11" s="9"/>
      <c r="C11" s="116"/>
      <c r="D11" s="9"/>
      <c r="E11" s="117">
        <f>+E10</f>
        <v>5000000</v>
      </c>
      <c r="F11" s="117">
        <f>+F10</f>
        <v>3280306</v>
      </c>
      <c r="G11" s="117">
        <f>+G10</f>
        <v>0</v>
      </c>
      <c r="H11" s="118">
        <v>560</v>
      </c>
      <c r="I11" s="118">
        <v>58.51</v>
      </c>
      <c r="J11" s="9">
        <v>0</v>
      </c>
      <c r="K11" s="9">
        <v>0</v>
      </c>
      <c r="L11" s="9">
        <v>0</v>
      </c>
      <c r="M11" s="9">
        <v>0</v>
      </c>
      <c r="N11" s="12">
        <v>0</v>
      </c>
      <c r="O11" s="119"/>
    </row>
    <row r="12" spans="1:15" s="13" customFormat="1" x14ac:dyDescent="0.2">
      <c r="A12" s="101" t="s">
        <v>71</v>
      </c>
      <c r="B12" s="120"/>
      <c r="C12" s="121"/>
      <c r="D12" s="120"/>
      <c r="E12" s="122"/>
      <c r="F12" s="122"/>
      <c r="G12" s="122"/>
      <c r="H12" s="123"/>
      <c r="I12" s="123"/>
      <c r="J12" s="120"/>
      <c r="K12" s="120"/>
      <c r="L12" s="120"/>
      <c r="M12" s="120"/>
      <c r="N12" s="124"/>
      <c r="O12" s="119"/>
    </row>
    <row r="13" spans="1:15" s="4" customFormat="1" ht="36" x14ac:dyDescent="0.2">
      <c r="A13" s="1">
        <v>2</v>
      </c>
      <c r="B13" s="2">
        <v>96810</v>
      </c>
      <c r="C13" s="3" t="s">
        <v>306</v>
      </c>
      <c r="D13" s="2" t="s">
        <v>1</v>
      </c>
      <c r="E13" s="125">
        <v>2000000</v>
      </c>
      <c r="F13" s="125">
        <v>0</v>
      </c>
      <c r="G13" s="125">
        <v>0</v>
      </c>
      <c r="H13" s="126">
        <v>121</v>
      </c>
      <c r="I13" s="126">
        <v>12.1</v>
      </c>
      <c r="J13" s="2">
        <v>0</v>
      </c>
      <c r="K13" s="2">
        <v>0</v>
      </c>
      <c r="L13" s="2">
        <v>0</v>
      </c>
      <c r="M13" s="2">
        <v>0</v>
      </c>
      <c r="N13" s="11">
        <v>0</v>
      </c>
      <c r="O13" s="10"/>
    </row>
    <row r="14" spans="1:15" s="4" customFormat="1" ht="36" x14ac:dyDescent="0.2">
      <c r="A14" s="1">
        <v>3</v>
      </c>
      <c r="B14" s="2">
        <v>99889</v>
      </c>
      <c r="C14" s="3" t="s">
        <v>307</v>
      </c>
      <c r="D14" s="2" t="s">
        <v>1</v>
      </c>
      <c r="E14" s="125">
        <v>3000000</v>
      </c>
      <c r="F14" s="125">
        <v>16237789</v>
      </c>
      <c r="G14" s="125">
        <v>0</v>
      </c>
      <c r="H14" s="126">
        <v>21</v>
      </c>
      <c r="I14" s="126">
        <v>0.26</v>
      </c>
      <c r="J14" s="2">
        <v>0</v>
      </c>
      <c r="K14" s="2">
        <v>0</v>
      </c>
      <c r="L14" s="2">
        <v>0</v>
      </c>
      <c r="M14" s="2">
        <v>0</v>
      </c>
      <c r="N14" s="11">
        <v>0.23</v>
      </c>
      <c r="O14" s="10"/>
    </row>
    <row r="15" spans="1:15" s="4" customFormat="1" ht="36" x14ac:dyDescent="0.2">
      <c r="A15" s="1">
        <v>4</v>
      </c>
      <c r="B15" s="2">
        <v>129427</v>
      </c>
      <c r="C15" s="3" t="s">
        <v>308</v>
      </c>
      <c r="D15" s="2" t="s">
        <v>1</v>
      </c>
      <c r="E15" s="125">
        <v>3000000</v>
      </c>
      <c r="F15" s="125">
        <v>0</v>
      </c>
      <c r="G15" s="125">
        <v>0</v>
      </c>
      <c r="H15" s="126">
        <v>11</v>
      </c>
      <c r="I15" s="126">
        <v>1.1000000000000001</v>
      </c>
      <c r="J15" s="2">
        <v>0</v>
      </c>
      <c r="K15" s="2">
        <v>0</v>
      </c>
      <c r="L15" s="2">
        <v>0</v>
      </c>
      <c r="M15" s="2">
        <v>0</v>
      </c>
      <c r="N15" s="11">
        <v>0</v>
      </c>
      <c r="O15" s="10"/>
    </row>
    <row r="16" spans="1:15" s="4" customFormat="1" ht="60" customHeight="1" thickBot="1" x14ac:dyDescent="0.25">
      <c r="A16" s="6">
        <v>5</v>
      </c>
      <c r="B16" s="7">
        <v>134501</v>
      </c>
      <c r="C16" s="8" t="s">
        <v>309</v>
      </c>
      <c r="D16" s="7" t="s">
        <v>1</v>
      </c>
      <c r="E16" s="127">
        <v>10000000</v>
      </c>
      <c r="F16" s="127">
        <v>0</v>
      </c>
      <c r="G16" s="127">
        <v>0</v>
      </c>
      <c r="H16" s="113">
        <v>69</v>
      </c>
      <c r="I16" s="113">
        <v>10.1</v>
      </c>
      <c r="J16" s="7">
        <v>0</v>
      </c>
      <c r="K16" s="7">
        <v>0</v>
      </c>
      <c r="L16" s="7">
        <v>0</v>
      </c>
      <c r="M16" s="7">
        <v>0</v>
      </c>
      <c r="N16" s="16">
        <v>0</v>
      </c>
      <c r="O16" s="10"/>
    </row>
    <row r="17" spans="1:15" s="13" customFormat="1" ht="12.75" thickBot="1" x14ac:dyDescent="0.25">
      <c r="A17" s="115"/>
      <c r="B17" s="9"/>
      <c r="C17" s="116"/>
      <c r="D17" s="9"/>
      <c r="E17" s="117">
        <f>SUM(E13:E16)</f>
        <v>18000000</v>
      </c>
      <c r="F17" s="117">
        <f>SUM(F13:F16)</f>
        <v>16237789</v>
      </c>
      <c r="G17" s="117">
        <f>+G13+G14+G15+G16</f>
        <v>0</v>
      </c>
      <c r="H17" s="118">
        <f>SUM(H13:H16)</f>
        <v>222</v>
      </c>
      <c r="I17" s="118">
        <f>SUM(I13:I16)</f>
        <v>23.56</v>
      </c>
      <c r="J17" s="9">
        <v>0</v>
      </c>
      <c r="K17" s="9">
        <v>0</v>
      </c>
      <c r="L17" s="9">
        <v>0</v>
      </c>
      <c r="M17" s="9">
        <v>0</v>
      </c>
      <c r="N17" s="12">
        <f>+N16+N15+N14+N13</f>
        <v>0.23</v>
      </c>
      <c r="O17" s="119"/>
    </row>
    <row r="18" spans="1:15" s="13" customFormat="1" x14ac:dyDescent="0.2">
      <c r="A18" s="101" t="s">
        <v>18</v>
      </c>
      <c r="B18" s="120"/>
      <c r="C18" s="121"/>
      <c r="D18" s="120"/>
      <c r="E18" s="122"/>
      <c r="F18" s="122"/>
      <c r="G18" s="122"/>
      <c r="H18" s="123"/>
      <c r="I18" s="123"/>
      <c r="J18" s="120"/>
      <c r="K18" s="120"/>
      <c r="L18" s="120"/>
      <c r="M18" s="120"/>
      <c r="N18" s="124"/>
      <c r="O18" s="119"/>
    </row>
    <row r="19" spans="1:15" s="4" customFormat="1" ht="36.75" thickBot="1" x14ac:dyDescent="0.25">
      <c r="A19" s="6">
        <v>6</v>
      </c>
      <c r="B19" s="7">
        <v>156726</v>
      </c>
      <c r="C19" s="8" t="s">
        <v>310</v>
      </c>
      <c r="D19" s="7" t="s">
        <v>1</v>
      </c>
      <c r="E19" s="127">
        <v>11000000</v>
      </c>
      <c r="F19" s="127">
        <v>14481905</v>
      </c>
      <c r="G19" s="127">
        <v>0</v>
      </c>
      <c r="H19" s="113">
        <v>5</v>
      </c>
      <c r="I19" s="113">
        <v>0.39</v>
      </c>
      <c r="J19" s="7">
        <v>0</v>
      </c>
      <c r="K19" s="7">
        <v>0</v>
      </c>
      <c r="L19" s="7">
        <v>0</v>
      </c>
      <c r="M19" s="7">
        <v>0</v>
      </c>
      <c r="N19" s="16">
        <v>0.38</v>
      </c>
      <c r="O19" s="10"/>
    </row>
    <row r="20" spans="1:15" s="13" customFormat="1" ht="12.75" thickBot="1" x14ac:dyDescent="0.25">
      <c r="A20" s="115"/>
      <c r="B20" s="9"/>
      <c r="C20" s="116"/>
      <c r="D20" s="9"/>
      <c r="E20" s="117">
        <f>+E19</f>
        <v>11000000</v>
      </c>
      <c r="F20" s="117">
        <f>+F19</f>
        <v>14481905</v>
      </c>
      <c r="G20" s="117">
        <f>+G19</f>
        <v>0</v>
      </c>
      <c r="H20" s="118">
        <v>5</v>
      </c>
      <c r="I20" s="118">
        <v>0.39</v>
      </c>
      <c r="J20" s="9">
        <v>0</v>
      </c>
      <c r="K20" s="9">
        <v>0</v>
      </c>
      <c r="L20" s="9">
        <v>0</v>
      </c>
      <c r="M20" s="9">
        <v>0</v>
      </c>
      <c r="N20" s="12">
        <f>+N19</f>
        <v>0.38</v>
      </c>
      <c r="O20" s="119"/>
    </row>
    <row r="21" spans="1:15" s="13" customFormat="1" x14ac:dyDescent="0.2">
      <c r="A21" s="101" t="s">
        <v>91</v>
      </c>
      <c r="B21" s="120"/>
      <c r="C21" s="121"/>
      <c r="D21" s="120"/>
      <c r="E21" s="122"/>
      <c r="F21" s="122"/>
      <c r="G21" s="122"/>
      <c r="H21" s="123"/>
      <c r="I21" s="123"/>
      <c r="J21" s="120"/>
      <c r="K21" s="120"/>
      <c r="L21" s="120"/>
      <c r="M21" s="120"/>
      <c r="N21" s="124"/>
      <c r="O21" s="119"/>
    </row>
    <row r="22" spans="1:15" s="4" customFormat="1" ht="36" x14ac:dyDescent="0.2">
      <c r="A22" s="1">
        <v>7</v>
      </c>
      <c r="B22" s="128">
        <v>96880</v>
      </c>
      <c r="C22" s="129" t="s">
        <v>311</v>
      </c>
      <c r="D22" s="2" t="s">
        <v>1</v>
      </c>
      <c r="E22" s="130">
        <v>301000</v>
      </c>
      <c r="F22" s="131">
        <v>0</v>
      </c>
      <c r="G22" s="125">
        <v>0</v>
      </c>
      <c r="H22" s="126">
        <v>26</v>
      </c>
      <c r="I22" s="126">
        <v>0.24</v>
      </c>
      <c r="J22" s="2">
        <v>0</v>
      </c>
      <c r="K22" s="2">
        <v>0</v>
      </c>
      <c r="L22" s="2">
        <v>0</v>
      </c>
      <c r="M22" s="2">
        <v>0</v>
      </c>
      <c r="N22" s="132">
        <v>0</v>
      </c>
      <c r="O22" s="10"/>
    </row>
    <row r="23" spans="1:15" s="4" customFormat="1" ht="48" x14ac:dyDescent="0.2">
      <c r="A23" s="1">
        <v>8</v>
      </c>
      <c r="B23" s="128">
        <v>109643</v>
      </c>
      <c r="C23" s="129" t="s">
        <v>312</v>
      </c>
      <c r="D23" s="2" t="s">
        <v>1</v>
      </c>
      <c r="E23" s="130">
        <v>100000</v>
      </c>
      <c r="F23" s="131">
        <v>0</v>
      </c>
      <c r="G23" s="125">
        <v>0</v>
      </c>
      <c r="H23" s="126">
        <v>4</v>
      </c>
      <c r="I23" s="126">
        <v>0.4</v>
      </c>
      <c r="J23" s="2">
        <v>0</v>
      </c>
      <c r="K23" s="2">
        <v>0</v>
      </c>
      <c r="L23" s="2">
        <v>0</v>
      </c>
      <c r="M23" s="2">
        <v>0</v>
      </c>
      <c r="N23" s="132">
        <v>0</v>
      </c>
      <c r="O23" s="10"/>
    </row>
    <row r="24" spans="1:15" s="4" customFormat="1" ht="60" x14ac:dyDescent="0.2">
      <c r="A24" s="1">
        <v>9</v>
      </c>
      <c r="B24" s="128">
        <v>109644</v>
      </c>
      <c r="C24" s="129" t="s">
        <v>313</v>
      </c>
      <c r="D24" s="2" t="s">
        <v>1</v>
      </c>
      <c r="E24" s="130">
        <v>5200000</v>
      </c>
      <c r="F24" s="131">
        <v>0</v>
      </c>
      <c r="G24" s="125">
        <v>0</v>
      </c>
      <c r="H24" s="126">
        <v>21</v>
      </c>
      <c r="I24" s="126">
        <v>2.1</v>
      </c>
      <c r="J24" s="2">
        <v>0</v>
      </c>
      <c r="K24" s="2">
        <v>0</v>
      </c>
      <c r="L24" s="2">
        <v>0</v>
      </c>
      <c r="M24" s="2">
        <v>0</v>
      </c>
      <c r="N24" s="132">
        <v>0</v>
      </c>
      <c r="O24" s="10"/>
    </row>
    <row r="25" spans="1:15" s="4" customFormat="1" ht="48" x14ac:dyDescent="0.2">
      <c r="A25" s="1">
        <v>10</v>
      </c>
      <c r="B25" s="128">
        <v>109646</v>
      </c>
      <c r="C25" s="129" t="s">
        <v>314</v>
      </c>
      <c r="D25" s="2" t="s">
        <v>1</v>
      </c>
      <c r="E25" s="130">
        <v>100000</v>
      </c>
      <c r="F25" s="131">
        <v>0</v>
      </c>
      <c r="G25" s="125">
        <v>0</v>
      </c>
      <c r="H25" s="126">
        <v>8</v>
      </c>
      <c r="I25" s="126">
        <v>0.8</v>
      </c>
      <c r="J25" s="2">
        <v>0</v>
      </c>
      <c r="K25" s="2">
        <v>0</v>
      </c>
      <c r="L25" s="2">
        <v>0</v>
      </c>
      <c r="M25" s="2">
        <v>0</v>
      </c>
      <c r="N25" s="132">
        <v>0</v>
      </c>
      <c r="O25" s="10"/>
    </row>
    <row r="26" spans="1:15" s="4" customFormat="1" ht="48" x14ac:dyDescent="0.2">
      <c r="A26" s="1">
        <v>11</v>
      </c>
      <c r="B26" s="128">
        <v>109650</v>
      </c>
      <c r="C26" s="129" t="s">
        <v>315</v>
      </c>
      <c r="D26" s="2" t="s">
        <v>1</v>
      </c>
      <c r="E26" s="130">
        <v>122700</v>
      </c>
      <c r="F26" s="131">
        <v>0</v>
      </c>
      <c r="G26" s="125">
        <v>0</v>
      </c>
      <c r="H26" s="126">
        <v>5</v>
      </c>
      <c r="I26" s="126">
        <v>0.5</v>
      </c>
      <c r="J26" s="2">
        <v>0</v>
      </c>
      <c r="K26" s="2">
        <v>0</v>
      </c>
      <c r="L26" s="2">
        <v>0</v>
      </c>
      <c r="M26" s="2">
        <v>0</v>
      </c>
      <c r="N26" s="132">
        <v>0</v>
      </c>
      <c r="O26" s="10"/>
    </row>
    <row r="27" spans="1:15" s="4" customFormat="1" ht="36" x14ac:dyDescent="0.2">
      <c r="A27" s="1">
        <v>12</v>
      </c>
      <c r="B27" s="128">
        <v>119226</v>
      </c>
      <c r="C27" s="129" t="s">
        <v>316</v>
      </c>
      <c r="D27" s="2" t="s">
        <v>1</v>
      </c>
      <c r="E27" s="130">
        <v>3000000</v>
      </c>
      <c r="F27" s="131">
        <v>0</v>
      </c>
      <c r="G27" s="125">
        <v>0</v>
      </c>
      <c r="H27" s="126">
        <v>20</v>
      </c>
      <c r="I27" s="126">
        <v>2</v>
      </c>
      <c r="J27" s="2">
        <v>0</v>
      </c>
      <c r="K27" s="2">
        <v>0</v>
      </c>
      <c r="L27" s="2">
        <v>0</v>
      </c>
      <c r="M27" s="2">
        <v>0</v>
      </c>
      <c r="N27" s="132">
        <v>0</v>
      </c>
      <c r="O27" s="10"/>
    </row>
    <row r="28" spans="1:15" s="4" customFormat="1" ht="48" x14ac:dyDescent="0.2">
      <c r="A28" s="1">
        <v>13</v>
      </c>
      <c r="B28" s="128">
        <v>119457</v>
      </c>
      <c r="C28" s="129" t="s">
        <v>317</v>
      </c>
      <c r="D28" s="2" t="s">
        <v>1</v>
      </c>
      <c r="E28" s="130">
        <v>3000000</v>
      </c>
      <c r="F28" s="133">
        <v>33649798</v>
      </c>
      <c r="G28" s="125">
        <v>11796836.35</v>
      </c>
      <c r="H28" s="126">
        <v>27</v>
      </c>
      <c r="I28" s="126">
        <v>0.94</v>
      </c>
      <c r="J28" s="2">
        <v>0</v>
      </c>
      <c r="K28" s="2">
        <v>0</v>
      </c>
      <c r="L28" s="2">
        <v>0</v>
      </c>
      <c r="M28" s="2">
        <v>0</v>
      </c>
      <c r="N28" s="134">
        <v>4.71</v>
      </c>
      <c r="O28" s="10"/>
    </row>
    <row r="29" spans="1:15" s="4" customFormat="1" ht="36" x14ac:dyDescent="0.2">
      <c r="A29" s="1">
        <v>14</v>
      </c>
      <c r="B29" s="128">
        <v>122412</v>
      </c>
      <c r="C29" s="129" t="s">
        <v>318</v>
      </c>
      <c r="D29" s="2" t="s">
        <v>1</v>
      </c>
      <c r="E29" s="130">
        <v>15000000</v>
      </c>
      <c r="F29" s="131">
        <v>0</v>
      </c>
      <c r="G29" s="125">
        <v>0</v>
      </c>
      <c r="H29" s="126">
        <v>27</v>
      </c>
      <c r="I29" s="126">
        <v>3.23</v>
      </c>
      <c r="J29" s="2">
        <v>0</v>
      </c>
      <c r="K29" s="2">
        <v>0</v>
      </c>
      <c r="L29" s="2">
        <v>0</v>
      </c>
      <c r="M29" s="2">
        <v>0</v>
      </c>
      <c r="N29" s="132">
        <v>0</v>
      </c>
      <c r="O29" s="10"/>
    </row>
    <row r="30" spans="1:15" s="4" customFormat="1" ht="36" x14ac:dyDescent="0.2">
      <c r="A30" s="1">
        <v>15</v>
      </c>
      <c r="B30" s="128">
        <v>122477</v>
      </c>
      <c r="C30" s="129" t="s">
        <v>319</v>
      </c>
      <c r="D30" s="2" t="s">
        <v>1</v>
      </c>
      <c r="E30" s="130">
        <v>2000000</v>
      </c>
      <c r="F30" s="131">
        <v>0</v>
      </c>
      <c r="G30" s="125">
        <v>0</v>
      </c>
      <c r="H30" s="126">
        <v>21</v>
      </c>
      <c r="I30" s="126">
        <v>5.09</v>
      </c>
      <c r="J30" s="2">
        <v>0</v>
      </c>
      <c r="K30" s="2">
        <v>0</v>
      </c>
      <c r="L30" s="2">
        <v>0</v>
      </c>
      <c r="M30" s="2">
        <v>0</v>
      </c>
      <c r="N30" s="132">
        <v>0</v>
      </c>
      <c r="O30" s="10"/>
    </row>
    <row r="31" spans="1:15" s="4" customFormat="1" ht="36" x14ac:dyDescent="0.2">
      <c r="A31" s="1">
        <v>16</v>
      </c>
      <c r="B31" s="128">
        <v>122576</v>
      </c>
      <c r="C31" s="129" t="s">
        <v>320</v>
      </c>
      <c r="D31" s="2" t="s">
        <v>1</v>
      </c>
      <c r="E31" s="130">
        <v>52000000</v>
      </c>
      <c r="F31" s="131">
        <v>21039634</v>
      </c>
      <c r="G31" s="125">
        <v>0</v>
      </c>
      <c r="H31" s="126">
        <v>14</v>
      </c>
      <c r="I31" s="126">
        <v>4.97</v>
      </c>
      <c r="J31" s="2">
        <v>0</v>
      </c>
      <c r="K31" s="2">
        <v>0</v>
      </c>
      <c r="L31" s="2">
        <v>0</v>
      </c>
      <c r="M31" s="2">
        <v>0</v>
      </c>
      <c r="N31" s="134">
        <v>1.53</v>
      </c>
      <c r="O31" s="10"/>
    </row>
    <row r="32" spans="1:15" s="4" customFormat="1" ht="48" x14ac:dyDescent="0.2">
      <c r="A32" s="1">
        <v>17</v>
      </c>
      <c r="B32" s="128">
        <v>122699</v>
      </c>
      <c r="C32" s="129" t="s">
        <v>321</v>
      </c>
      <c r="D32" s="2" t="s">
        <v>1</v>
      </c>
      <c r="E32" s="130">
        <v>3000000</v>
      </c>
      <c r="F32" s="131">
        <v>3000000</v>
      </c>
      <c r="G32" s="125">
        <v>0</v>
      </c>
      <c r="H32" s="126">
        <v>5</v>
      </c>
      <c r="I32" s="126">
        <v>0.5</v>
      </c>
      <c r="J32" s="2">
        <v>0</v>
      </c>
      <c r="K32" s="2">
        <v>0</v>
      </c>
      <c r="L32" s="2">
        <v>0</v>
      </c>
      <c r="M32" s="2">
        <v>0</v>
      </c>
      <c r="N32" s="132">
        <v>0</v>
      </c>
      <c r="O32" s="10"/>
    </row>
    <row r="33" spans="1:15" s="4" customFormat="1" ht="36" x14ac:dyDescent="0.2">
      <c r="A33" s="1">
        <v>18</v>
      </c>
      <c r="B33" s="128">
        <v>122866</v>
      </c>
      <c r="C33" s="129" t="s">
        <v>322</v>
      </c>
      <c r="D33" s="2" t="s">
        <v>1</v>
      </c>
      <c r="E33" s="130">
        <v>1500000</v>
      </c>
      <c r="F33" s="131">
        <v>0</v>
      </c>
      <c r="G33" s="125">
        <v>0</v>
      </c>
      <c r="H33" s="126">
        <v>8</v>
      </c>
      <c r="I33" s="126">
        <v>0.2</v>
      </c>
      <c r="J33" s="2">
        <v>0</v>
      </c>
      <c r="K33" s="2">
        <v>0</v>
      </c>
      <c r="L33" s="2">
        <v>0</v>
      </c>
      <c r="M33" s="2">
        <v>0</v>
      </c>
      <c r="N33" s="132">
        <v>0</v>
      </c>
      <c r="O33" s="10"/>
    </row>
    <row r="34" spans="1:15" s="4" customFormat="1" ht="48" x14ac:dyDescent="0.2">
      <c r="A34" s="1">
        <v>19</v>
      </c>
      <c r="B34" s="128">
        <v>129914</v>
      </c>
      <c r="C34" s="129" t="s">
        <v>323</v>
      </c>
      <c r="D34" s="2" t="s">
        <v>1</v>
      </c>
      <c r="E34" s="130">
        <v>1500000</v>
      </c>
      <c r="F34" s="131">
        <v>0</v>
      </c>
      <c r="G34" s="125">
        <v>0</v>
      </c>
      <c r="H34" s="126">
        <v>16</v>
      </c>
      <c r="I34" s="126">
        <v>0.3</v>
      </c>
      <c r="J34" s="2">
        <v>0</v>
      </c>
      <c r="K34" s="2">
        <v>0</v>
      </c>
      <c r="L34" s="2">
        <v>0</v>
      </c>
      <c r="M34" s="2">
        <v>0</v>
      </c>
      <c r="N34" s="132">
        <v>0</v>
      </c>
      <c r="O34" s="10"/>
    </row>
    <row r="35" spans="1:15" s="4" customFormat="1" ht="36" x14ac:dyDescent="0.2">
      <c r="A35" s="1">
        <v>20</v>
      </c>
      <c r="B35" s="128">
        <v>130902</v>
      </c>
      <c r="C35" s="129" t="s">
        <v>324</v>
      </c>
      <c r="D35" s="2" t="s">
        <v>1</v>
      </c>
      <c r="E35" s="130">
        <v>22500002</v>
      </c>
      <c r="F35" s="135">
        <v>22500002</v>
      </c>
      <c r="G35" s="125">
        <v>0</v>
      </c>
      <c r="H35" s="126">
        <v>10</v>
      </c>
      <c r="I35" s="126">
        <v>1.41</v>
      </c>
      <c r="J35" s="2">
        <v>0</v>
      </c>
      <c r="K35" s="2">
        <v>0</v>
      </c>
      <c r="L35" s="2">
        <v>0</v>
      </c>
      <c r="M35" s="2">
        <v>0</v>
      </c>
      <c r="N35" s="132">
        <v>0</v>
      </c>
      <c r="O35" s="10"/>
    </row>
    <row r="36" spans="1:15" s="4" customFormat="1" ht="60" x14ac:dyDescent="0.2">
      <c r="A36" s="1">
        <v>21</v>
      </c>
      <c r="B36" s="128">
        <v>133500</v>
      </c>
      <c r="C36" s="129" t="s">
        <v>325</v>
      </c>
      <c r="D36" s="2" t="s">
        <v>1</v>
      </c>
      <c r="E36" s="130">
        <v>16743462</v>
      </c>
      <c r="F36" s="131">
        <v>0</v>
      </c>
      <c r="G36" s="125">
        <v>0</v>
      </c>
      <c r="H36" s="126">
        <v>37</v>
      </c>
      <c r="I36" s="126">
        <v>3.29</v>
      </c>
      <c r="J36" s="2">
        <v>0</v>
      </c>
      <c r="K36" s="2">
        <v>0</v>
      </c>
      <c r="L36" s="2">
        <v>0</v>
      </c>
      <c r="M36" s="2">
        <v>0</v>
      </c>
      <c r="N36" s="132">
        <v>0</v>
      </c>
      <c r="O36" s="10"/>
    </row>
    <row r="37" spans="1:15" s="4" customFormat="1" ht="24" x14ac:dyDescent="0.2">
      <c r="A37" s="1">
        <v>22</v>
      </c>
      <c r="B37" s="128">
        <v>137342</v>
      </c>
      <c r="C37" s="129" t="s">
        <v>326</v>
      </c>
      <c r="D37" s="2" t="s">
        <v>1</v>
      </c>
      <c r="E37" s="130">
        <v>4000000</v>
      </c>
      <c r="F37" s="131">
        <v>19536574</v>
      </c>
      <c r="G37" s="125">
        <v>9272622.8800000008</v>
      </c>
      <c r="H37" s="126">
        <v>16</v>
      </c>
      <c r="I37" s="126">
        <v>1.92</v>
      </c>
      <c r="J37" s="2">
        <v>0</v>
      </c>
      <c r="K37" s="2">
        <v>0</v>
      </c>
      <c r="L37" s="2">
        <v>0</v>
      </c>
      <c r="M37" s="2">
        <v>0</v>
      </c>
      <c r="N37" s="134">
        <v>1.49</v>
      </c>
      <c r="O37" s="10"/>
    </row>
    <row r="38" spans="1:15" s="4" customFormat="1" ht="24" x14ac:dyDescent="0.2">
      <c r="A38" s="1">
        <v>23</v>
      </c>
      <c r="B38" s="128">
        <v>153128</v>
      </c>
      <c r="C38" s="129" t="s">
        <v>327</v>
      </c>
      <c r="D38" s="2" t="s">
        <v>1</v>
      </c>
      <c r="E38" s="130">
        <v>1000000</v>
      </c>
      <c r="F38" s="131">
        <v>325000</v>
      </c>
      <c r="G38" s="125">
        <v>0</v>
      </c>
      <c r="H38" s="126">
        <v>2.2000000000000002</v>
      </c>
      <c r="I38" s="126">
        <v>0.18</v>
      </c>
      <c r="J38" s="2">
        <v>0</v>
      </c>
      <c r="K38" s="2">
        <v>0</v>
      </c>
      <c r="L38" s="2">
        <v>0</v>
      </c>
      <c r="M38" s="2">
        <v>0</v>
      </c>
      <c r="N38" s="132">
        <v>0</v>
      </c>
      <c r="O38" s="10"/>
    </row>
    <row r="39" spans="1:15" s="4" customFormat="1" ht="36" x14ac:dyDescent="0.2">
      <c r="A39" s="1">
        <v>24</v>
      </c>
      <c r="B39" s="128">
        <v>153130</v>
      </c>
      <c r="C39" s="129" t="s">
        <v>328</v>
      </c>
      <c r="D39" s="2" t="s">
        <v>1</v>
      </c>
      <c r="E39" s="130">
        <v>1000000</v>
      </c>
      <c r="F39" s="131">
        <v>11269969</v>
      </c>
      <c r="G39" s="125">
        <v>8412900.2200000007</v>
      </c>
      <c r="H39" s="126">
        <v>4.34</v>
      </c>
      <c r="I39" s="126">
        <v>0.38</v>
      </c>
      <c r="J39" s="2">
        <v>0</v>
      </c>
      <c r="K39" s="2">
        <v>0</v>
      </c>
      <c r="L39" s="2">
        <v>0</v>
      </c>
      <c r="M39" s="2">
        <v>0</v>
      </c>
      <c r="N39" s="134">
        <v>0.06</v>
      </c>
      <c r="O39" s="10"/>
    </row>
    <row r="40" spans="1:15" s="4" customFormat="1" ht="36" x14ac:dyDescent="0.2">
      <c r="A40" s="1">
        <v>25</v>
      </c>
      <c r="B40" s="128">
        <v>153131</v>
      </c>
      <c r="C40" s="129" t="s">
        <v>329</v>
      </c>
      <c r="D40" s="2" t="s">
        <v>1</v>
      </c>
      <c r="E40" s="130">
        <v>4000000</v>
      </c>
      <c r="F40" s="131">
        <v>2066696</v>
      </c>
      <c r="G40" s="125">
        <v>0</v>
      </c>
      <c r="H40" s="126">
        <v>4</v>
      </c>
      <c r="I40" s="126">
        <v>0.4</v>
      </c>
      <c r="J40" s="2">
        <v>0</v>
      </c>
      <c r="K40" s="2">
        <v>0</v>
      </c>
      <c r="L40" s="2">
        <v>0</v>
      </c>
      <c r="M40" s="2">
        <v>0</v>
      </c>
      <c r="N40" s="134">
        <v>0.2</v>
      </c>
      <c r="O40" s="10"/>
    </row>
    <row r="41" spans="1:15" s="4" customFormat="1" ht="48" x14ac:dyDescent="0.2">
      <c r="A41" s="1">
        <v>26</v>
      </c>
      <c r="B41" s="128">
        <v>153132</v>
      </c>
      <c r="C41" s="129" t="s">
        <v>330</v>
      </c>
      <c r="D41" s="2" t="s">
        <v>1</v>
      </c>
      <c r="E41" s="130">
        <v>1500000</v>
      </c>
      <c r="F41" s="131">
        <v>4929379</v>
      </c>
      <c r="G41" s="125">
        <v>85972.56</v>
      </c>
      <c r="H41" s="126">
        <v>2.0499999999999998</v>
      </c>
      <c r="I41" s="126">
        <v>0.32</v>
      </c>
      <c r="J41" s="2">
        <v>0</v>
      </c>
      <c r="K41" s="2">
        <v>0</v>
      </c>
      <c r="L41" s="2">
        <v>0</v>
      </c>
      <c r="M41" s="2">
        <v>0</v>
      </c>
      <c r="N41" s="134">
        <v>0.02</v>
      </c>
      <c r="O41" s="10"/>
    </row>
    <row r="42" spans="1:15" s="4" customFormat="1" ht="36" x14ac:dyDescent="0.2">
      <c r="A42" s="1">
        <v>27</v>
      </c>
      <c r="B42" s="128">
        <v>153133</v>
      </c>
      <c r="C42" s="129" t="s">
        <v>331</v>
      </c>
      <c r="D42" s="2" t="s">
        <v>1</v>
      </c>
      <c r="E42" s="130">
        <v>5000000</v>
      </c>
      <c r="F42" s="131">
        <v>8000000</v>
      </c>
      <c r="G42" s="125">
        <v>7000000</v>
      </c>
      <c r="H42" s="126">
        <v>11</v>
      </c>
      <c r="I42" s="126">
        <v>1.05</v>
      </c>
      <c r="J42" s="2">
        <v>0</v>
      </c>
      <c r="K42" s="2">
        <v>0</v>
      </c>
      <c r="L42" s="2">
        <v>0</v>
      </c>
      <c r="M42" s="2">
        <v>0</v>
      </c>
      <c r="N42" s="132">
        <v>0</v>
      </c>
      <c r="O42" s="10"/>
    </row>
    <row r="43" spans="1:15" s="4" customFormat="1" ht="36" x14ac:dyDescent="0.2">
      <c r="A43" s="1">
        <v>28</v>
      </c>
      <c r="B43" s="128">
        <v>153134</v>
      </c>
      <c r="C43" s="129" t="s">
        <v>332</v>
      </c>
      <c r="D43" s="2" t="s">
        <v>1</v>
      </c>
      <c r="E43" s="130">
        <v>4000000</v>
      </c>
      <c r="F43" s="131">
        <v>0</v>
      </c>
      <c r="G43" s="125">
        <v>0</v>
      </c>
      <c r="H43" s="126">
        <v>28</v>
      </c>
      <c r="I43" s="126">
        <v>1.74</v>
      </c>
      <c r="J43" s="2">
        <v>0</v>
      </c>
      <c r="K43" s="2">
        <v>0</v>
      </c>
      <c r="L43" s="2">
        <v>0</v>
      </c>
      <c r="M43" s="2">
        <v>0</v>
      </c>
      <c r="N43" s="132">
        <v>0</v>
      </c>
      <c r="O43" s="10"/>
    </row>
    <row r="44" spans="1:15" s="4" customFormat="1" ht="24" x14ac:dyDescent="0.2">
      <c r="A44" s="1">
        <v>29</v>
      </c>
      <c r="B44" s="128">
        <v>154956</v>
      </c>
      <c r="C44" s="129" t="s">
        <v>333</v>
      </c>
      <c r="D44" s="2" t="s">
        <v>1</v>
      </c>
      <c r="E44" s="130">
        <v>15000000</v>
      </c>
      <c r="F44" s="131">
        <v>11000000</v>
      </c>
      <c r="G44" s="125">
        <v>4142480.03</v>
      </c>
      <c r="H44" s="126">
        <v>11</v>
      </c>
      <c r="I44" s="126">
        <v>1.17</v>
      </c>
      <c r="J44" s="2">
        <v>0</v>
      </c>
      <c r="K44" s="2">
        <v>0</v>
      </c>
      <c r="L44" s="2">
        <v>0</v>
      </c>
      <c r="M44" s="2">
        <v>0</v>
      </c>
      <c r="N44" s="134">
        <v>0.24</v>
      </c>
      <c r="O44" s="10"/>
    </row>
    <row r="45" spans="1:15" s="4" customFormat="1" ht="36" x14ac:dyDescent="0.2">
      <c r="A45" s="1">
        <v>30</v>
      </c>
      <c r="B45" s="128">
        <v>154958</v>
      </c>
      <c r="C45" s="129" t="s">
        <v>334</v>
      </c>
      <c r="D45" s="2" t="s">
        <v>1</v>
      </c>
      <c r="E45" s="130">
        <v>20000000</v>
      </c>
      <c r="F45" s="136">
        <v>26078725</v>
      </c>
      <c r="G45" s="125">
        <v>0</v>
      </c>
      <c r="H45" s="126">
        <v>24</v>
      </c>
      <c r="I45" s="126">
        <v>4.5199999999999996</v>
      </c>
      <c r="J45" s="2">
        <v>0</v>
      </c>
      <c r="K45" s="2">
        <v>0</v>
      </c>
      <c r="L45" s="2">
        <v>0</v>
      </c>
      <c r="M45" s="2">
        <v>0</v>
      </c>
      <c r="N45" s="132">
        <v>0</v>
      </c>
      <c r="O45" s="10"/>
    </row>
    <row r="46" spans="1:15" s="4" customFormat="1" ht="36" x14ac:dyDescent="0.2">
      <c r="A46" s="1">
        <v>31</v>
      </c>
      <c r="B46" s="128">
        <v>154969</v>
      </c>
      <c r="C46" s="129" t="s">
        <v>335</v>
      </c>
      <c r="D46" s="2" t="s">
        <v>1</v>
      </c>
      <c r="E46" s="130">
        <v>2000000</v>
      </c>
      <c r="F46" s="131">
        <v>0</v>
      </c>
      <c r="G46" s="125">
        <v>0</v>
      </c>
      <c r="H46" s="126">
        <v>11</v>
      </c>
      <c r="I46" s="126">
        <v>0.18</v>
      </c>
      <c r="J46" s="2">
        <v>0</v>
      </c>
      <c r="K46" s="2">
        <v>0</v>
      </c>
      <c r="L46" s="2">
        <v>0</v>
      </c>
      <c r="M46" s="2">
        <v>0</v>
      </c>
      <c r="N46" s="132">
        <v>0</v>
      </c>
      <c r="O46" s="10"/>
    </row>
    <row r="47" spans="1:15" s="4" customFormat="1" ht="48" x14ac:dyDescent="0.2">
      <c r="A47" s="1">
        <v>32</v>
      </c>
      <c r="B47" s="128">
        <v>154983</v>
      </c>
      <c r="C47" s="129" t="s">
        <v>336</v>
      </c>
      <c r="D47" s="2" t="s">
        <v>1</v>
      </c>
      <c r="E47" s="130">
        <v>8000000</v>
      </c>
      <c r="F47" s="131">
        <v>5693634</v>
      </c>
      <c r="G47" s="125">
        <v>0</v>
      </c>
      <c r="H47" s="126">
        <v>10</v>
      </c>
      <c r="I47" s="126">
        <v>1.04</v>
      </c>
      <c r="J47" s="2">
        <v>0</v>
      </c>
      <c r="K47" s="2">
        <v>0</v>
      </c>
      <c r="L47" s="2">
        <v>0</v>
      </c>
      <c r="M47" s="2">
        <v>0</v>
      </c>
      <c r="N47" s="132">
        <v>0</v>
      </c>
      <c r="O47" s="10"/>
    </row>
    <row r="48" spans="1:15" s="4" customFormat="1" ht="48" x14ac:dyDescent="0.2">
      <c r="A48" s="1">
        <v>33</v>
      </c>
      <c r="B48" s="128">
        <v>155005</v>
      </c>
      <c r="C48" s="129" t="s">
        <v>337</v>
      </c>
      <c r="D48" s="2" t="s">
        <v>1</v>
      </c>
      <c r="E48" s="130">
        <v>30000000</v>
      </c>
      <c r="F48" s="131">
        <v>14571444</v>
      </c>
      <c r="G48" s="125">
        <v>3690806.66</v>
      </c>
      <c r="H48" s="126">
        <v>9</v>
      </c>
      <c r="I48" s="126">
        <v>1.69</v>
      </c>
      <c r="J48" s="2">
        <v>0</v>
      </c>
      <c r="K48" s="2">
        <v>0</v>
      </c>
      <c r="L48" s="2">
        <v>0</v>
      </c>
      <c r="M48" s="2">
        <v>0</v>
      </c>
      <c r="N48" s="134">
        <v>0.53</v>
      </c>
      <c r="O48" s="10"/>
    </row>
    <row r="49" spans="1:15" s="4" customFormat="1" ht="36" x14ac:dyDescent="0.2">
      <c r="A49" s="1">
        <v>34</v>
      </c>
      <c r="B49" s="128">
        <v>155248</v>
      </c>
      <c r="C49" s="129" t="s">
        <v>338</v>
      </c>
      <c r="D49" s="2" t="s">
        <v>1</v>
      </c>
      <c r="E49" s="130">
        <v>1000000</v>
      </c>
      <c r="F49" s="131">
        <v>7181390</v>
      </c>
      <c r="G49" s="125">
        <v>5586512.6299999999</v>
      </c>
      <c r="H49" s="126">
        <v>2.71</v>
      </c>
      <c r="I49" s="126">
        <v>0.22</v>
      </c>
      <c r="J49" s="2">
        <v>0</v>
      </c>
      <c r="K49" s="2">
        <v>0</v>
      </c>
      <c r="L49" s="2">
        <v>0</v>
      </c>
      <c r="M49" s="2">
        <v>0</v>
      </c>
      <c r="N49" s="134">
        <v>0.04</v>
      </c>
      <c r="O49" s="10"/>
    </row>
    <row r="50" spans="1:15" s="4" customFormat="1" ht="36" x14ac:dyDescent="0.2">
      <c r="A50" s="1">
        <v>35</v>
      </c>
      <c r="B50" s="128">
        <v>155771</v>
      </c>
      <c r="C50" s="129" t="s">
        <v>339</v>
      </c>
      <c r="D50" s="2" t="s">
        <v>1</v>
      </c>
      <c r="E50" s="130">
        <v>10000000</v>
      </c>
      <c r="F50" s="131">
        <v>3136015</v>
      </c>
      <c r="G50" s="125">
        <v>0</v>
      </c>
      <c r="H50" s="126">
        <v>29.2</v>
      </c>
      <c r="I50" s="126">
        <v>1.93</v>
      </c>
      <c r="J50" s="2">
        <v>0</v>
      </c>
      <c r="K50" s="2">
        <v>0</v>
      </c>
      <c r="L50" s="2">
        <v>0</v>
      </c>
      <c r="M50" s="2">
        <v>0</v>
      </c>
      <c r="N50" s="134">
        <v>0.57999999999999996</v>
      </c>
      <c r="O50" s="10"/>
    </row>
    <row r="51" spans="1:15" s="4" customFormat="1" ht="48" x14ac:dyDescent="0.2">
      <c r="A51" s="1">
        <v>36</v>
      </c>
      <c r="B51" s="137">
        <v>155808</v>
      </c>
      <c r="C51" s="129" t="s">
        <v>340</v>
      </c>
      <c r="D51" s="2" t="s">
        <v>1</v>
      </c>
      <c r="E51" s="138">
        <v>2000001</v>
      </c>
      <c r="F51" s="131">
        <v>4874283</v>
      </c>
      <c r="G51" s="125">
        <v>0</v>
      </c>
      <c r="H51" s="126">
        <v>4</v>
      </c>
      <c r="I51" s="126">
        <v>0.4</v>
      </c>
      <c r="J51" s="2">
        <v>0</v>
      </c>
      <c r="K51" s="2">
        <v>0</v>
      </c>
      <c r="L51" s="2">
        <v>0</v>
      </c>
      <c r="M51" s="2">
        <v>0</v>
      </c>
      <c r="N51" s="132">
        <v>0</v>
      </c>
      <c r="O51" s="10"/>
    </row>
    <row r="52" spans="1:15" s="4" customFormat="1" ht="48" x14ac:dyDescent="0.2">
      <c r="A52" s="1">
        <v>37</v>
      </c>
      <c r="B52" s="137">
        <v>156117</v>
      </c>
      <c r="C52" s="139" t="s">
        <v>341</v>
      </c>
      <c r="D52" s="2" t="s">
        <v>1</v>
      </c>
      <c r="E52" s="125">
        <v>11000000</v>
      </c>
      <c r="F52" s="140">
        <v>45883622</v>
      </c>
      <c r="G52" s="125">
        <v>20957839.5</v>
      </c>
      <c r="H52" s="126">
        <v>32</v>
      </c>
      <c r="I52" s="126">
        <v>3.19</v>
      </c>
      <c r="J52" s="2">
        <v>0</v>
      </c>
      <c r="K52" s="2">
        <v>0</v>
      </c>
      <c r="L52" s="2">
        <v>0</v>
      </c>
      <c r="M52" s="2">
        <v>0</v>
      </c>
      <c r="N52" s="141">
        <v>6.66</v>
      </c>
      <c r="O52" s="10"/>
    </row>
    <row r="53" spans="1:15" s="4" customFormat="1" ht="36.75" thickBot="1" x14ac:dyDescent="0.25">
      <c r="A53" s="6">
        <v>38</v>
      </c>
      <c r="B53" s="142">
        <v>209289</v>
      </c>
      <c r="C53" s="143" t="s">
        <v>342</v>
      </c>
      <c r="D53" s="7" t="s">
        <v>1</v>
      </c>
      <c r="E53" s="127">
        <v>0</v>
      </c>
      <c r="F53" s="144">
        <v>831000</v>
      </c>
      <c r="G53" s="127">
        <v>0</v>
      </c>
      <c r="H53" s="113">
        <v>10</v>
      </c>
      <c r="I53" s="113">
        <v>0.23</v>
      </c>
      <c r="J53" s="7">
        <v>0</v>
      </c>
      <c r="K53" s="7">
        <v>0</v>
      </c>
      <c r="L53" s="7">
        <v>0</v>
      </c>
      <c r="M53" s="7">
        <v>0</v>
      </c>
      <c r="N53" s="145">
        <v>0.1</v>
      </c>
      <c r="O53" s="10"/>
    </row>
    <row r="54" spans="1:15" s="4" customFormat="1" ht="12.75" thickBot="1" x14ac:dyDescent="0.25">
      <c r="A54" s="115"/>
      <c r="B54" s="9"/>
      <c r="C54" s="116"/>
      <c r="D54" s="9"/>
      <c r="E54" s="117">
        <f>SUM(E22:E53)</f>
        <v>245567165</v>
      </c>
      <c r="F54" s="117">
        <f>SUM(F22:F53)</f>
        <v>245567165</v>
      </c>
      <c r="G54" s="117">
        <f>SUM(G22:G53)</f>
        <v>70945970.830000013</v>
      </c>
      <c r="H54" s="146">
        <f>SUM(H22:H53)</f>
        <v>459.49999999999994</v>
      </c>
      <c r="I54" s="146">
        <f>SUM(I22:I53)</f>
        <v>46.52999999999998</v>
      </c>
      <c r="J54" s="9">
        <v>0</v>
      </c>
      <c r="K54" s="9">
        <v>0</v>
      </c>
      <c r="L54" s="9">
        <v>0</v>
      </c>
      <c r="M54" s="9">
        <v>0</v>
      </c>
      <c r="N54" s="147">
        <f>+N53+N52+N51+N50+N49+N48+N47+N46+N45+N44+N43+N42+N41+N40+N39+N38+N37+N36+N35+N34+N33+N32+N31+N30+N29+N28+N27+N25+N26+N24+N23+N22</f>
        <v>16.16</v>
      </c>
      <c r="O54" s="10"/>
    </row>
    <row r="55" spans="1:15" s="4" customFormat="1" x14ac:dyDescent="0.2">
      <c r="A55" s="101" t="s">
        <v>343</v>
      </c>
      <c r="B55" s="102"/>
      <c r="C55" s="103"/>
      <c r="D55" s="102"/>
      <c r="E55" s="104"/>
      <c r="F55" s="148"/>
      <c r="G55" s="104"/>
      <c r="H55" s="105"/>
      <c r="I55" s="105"/>
      <c r="J55" s="102"/>
      <c r="K55" s="102"/>
      <c r="L55" s="102"/>
      <c r="M55" s="102"/>
      <c r="N55" s="106"/>
      <c r="O55" s="10"/>
    </row>
    <row r="56" spans="1:15" s="4" customFormat="1" ht="24" x14ac:dyDescent="0.2">
      <c r="A56" s="1">
        <v>39</v>
      </c>
      <c r="B56" s="2">
        <v>153114</v>
      </c>
      <c r="C56" s="139" t="s">
        <v>344</v>
      </c>
      <c r="D56" s="149" t="s">
        <v>21</v>
      </c>
      <c r="E56" s="150">
        <v>1000000</v>
      </c>
      <c r="F56" s="151">
        <v>1000000</v>
      </c>
      <c r="G56" s="125">
        <v>0</v>
      </c>
      <c r="H56" s="126">
        <v>530</v>
      </c>
      <c r="I56" s="126">
        <v>53</v>
      </c>
      <c r="J56" s="2">
        <v>0</v>
      </c>
      <c r="K56" s="2">
        <v>0</v>
      </c>
      <c r="L56" s="2">
        <v>0</v>
      </c>
      <c r="M56" s="2">
        <v>0</v>
      </c>
      <c r="N56" s="11">
        <v>0</v>
      </c>
      <c r="O56" s="10"/>
    </row>
    <row r="57" spans="1:15" s="4" customFormat="1" ht="36" x14ac:dyDescent="0.2">
      <c r="A57" s="1">
        <v>40</v>
      </c>
      <c r="B57" s="2">
        <v>153118</v>
      </c>
      <c r="C57" s="139" t="s">
        <v>345</v>
      </c>
      <c r="D57" s="149" t="s">
        <v>21</v>
      </c>
      <c r="E57" s="150">
        <v>1000000</v>
      </c>
      <c r="F57" s="151">
        <v>1000000</v>
      </c>
      <c r="G57" s="125">
        <v>0</v>
      </c>
      <c r="H57" s="126">
        <v>502</v>
      </c>
      <c r="I57" s="126">
        <v>50.2</v>
      </c>
      <c r="J57" s="2">
        <v>0</v>
      </c>
      <c r="K57" s="2">
        <v>0</v>
      </c>
      <c r="L57" s="2">
        <v>0</v>
      </c>
      <c r="M57" s="2">
        <v>0</v>
      </c>
      <c r="N57" s="11">
        <v>0</v>
      </c>
      <c r="O57" s="10"/>
    </row>
    <row r="58" spans="1:15" s="4" customFormat="1" ht="36" x14ac:dyDescent="0.2">
      <c r="A58" s="1">
        <v>41</v>
      </c>
      <c r="B58" s="2">
        <v>153120</v>
      </c>
      <c r="C58" s="139" t="s">
        <v>346</v>
      </c>
      <c r="D58" s="149" t="s">
        <v>21</v>
      </c>
      <c r="E58" s="150">
        <v>900000</v>
      </c>
      <c r="F58" s="151">
        <v>900000</v>
      </c>
      <c r="G58" s="125">
        <v>0</v>
      </c>
      <c r="H58" s="126">
        <v>560</v>
      </c>
      <c r="I58" s="126">
        <v>56</v>
      </c>
      <c r="J58" s="2">
        <v>0</v>
      </c>
      <c r="K58" s="2">
        <v>0</v>
      </c>
      <c r="L58" s="2">
        <v>0</v>
      </c>
      <c r="M58" s="2">
        <v>0</v>
      </c>
      <c r="N58" s="11">
        <v>0</v>
      </c>
      <c r="O58" s="10"/>
    </row>
    <row r="59" spans="1:15" s="4" customFormat="1" ht="36" x14ac:dyDescent="0.2">
      <c r="A59" s="1">
        <v>42</v>
      </c>
      <c r="B59" s="2">
        <v>153122</v>
      </c>
      <c r="C59" s="139" t="s">
        <v>347</v>
      </c>
      <c r="D59" s="149" t="s">
        <v>21</v>
      </c>
      <c r="E59" s="150">
        <v>1000000</v>
      </c>
      <c r="F59" s="151">
        <v>1000000</v>
      </c>
      <c r="G59" s="125">
        <v>0</v>
      </c>
      <c r="H59" s="126">
        <v>1246.07</v>
      </c>
      <c r="I59" s="126">
        <v>124</v>
      </c>
      <c r="J59" s="2">
        <v>0</v>
      </c>
      <c r="K59" s="2">
        <v>0</v>
      </c>
      <c r="L59" s="2">
        <v>0</v>
      </c>
      <c r="M59" s="2">
        <v>0</v>
      </c>
      <c r="N59" s="11">
        <v>0</v>
      </c>
      <c r="O59" s="10"/>
    </row>
    <row r="60" spans="1:15" s="4" customFormat="1" ht="36" x14ac:dyDescent="0.2">
      <c r="A60" s="1">
        <v>43</v>
      </c>
      <c r="B60" s="2">
        <v>153125</v>
      </c>
      <c r="C60" s="139" t="s">
        <v>348</v>
      </c>
      <c r="D60" s="149" t="s">
        <v>21</v>
      </c>
      <c r="E60" s="150">
        <v>1000000</v>
      </c>
      <c r="F60" s="151">
        <v>1000000</v>
      </c>
      <c r="G60" s="125">
        <v>0</v>
      </c>
      <c r="H60" s="126">
        <v>333.34</v>
      </c>
      <c r="I60" s="126">
        <v>33.33</v>
      </c>
      <c r="J60" s="2">
        <v>0</v>
      </c>
      <c r="K60" s="2">
        <v>0</v>
      </c>
      <c r="L60" s="2">
        <v>0</v>
      </c>
      <c r="M60" s="2">
        <v>0</v>
      </c>
      <c r="N60" s="11">
        <v>0</v>
      </c>
      <c r="O60" s="10"/>
    </row>
    <row r="61" spans="1:15" s="4" customFormat="1" ht="36" x14ac:dyDescent="0.2">
      <c r="A61" s="1">
        <v>44</v>
      </c>
      <c r="B61" s="2">
        <v>153126</v>
      </c>
      <c r="C61" s="139" t="s">
        <v>349</v>
      </c>
      <c r="D61" s="149" t="s">
        <v>21</v>
      </c>
      <c r="E61" s="150">
        <v>1000000</v>
      </c>
      <c r="F61" s="151">
        <v>1000000</v>
      </c>
      <c r="G61" s="125">
        <v>0</v>
      </c>
      <c r="H61" s="126">
        <v>797</v>
      </c>
      <c r="I61" s="126">
        <v>80</v>
      </c>
      <c r="J61" s="2">
        <v>0</v>
      </c>
      <c r="K61" s="2">
        <v>0</v>
      </c>
      <c r="L61" s="2">
        <v>0</v>
      </c>
      <c r="M61" s="2">
        <v>0</v>
      </c>
      <c r="N61" s="11">
        <v>0</v>
      </c>
      <c r="O61" s="10"/>
    </row>
    <row r="62" spans="1:15" s="4" customFormat="1" ht="36" x14ac:dyDescent="0.2">
      <c r="A62" s="1">
        <v>45</v>
      </c>
      <c r="B62" s="2">
        <v>155004</v>
      </c>
      <c r="C62" s="139" t="s">
        <v>350</v>
      </c>
      <c r="D62" s="149" t="s">
        <v>21</v>
      </c>
      <c r="E62" s="150">
        <v>2000000</v>
      </c>
      <c r="F62" s="151">
        <v>6248601</v>
      </c>
      <c r="G62" s="125">
        <v>0</v>
      </c>
      <c r="H62" s="126">
        <v>25700</v>
      </c>
      <c r="I62" s="126">
        <v>2570</v>
      </c>
      <c r="J62" s="2">
        <v>0</v>
      </c>
      <c r="K62" s="2">
        <v>0</v>
      </c>
      <c r="L62" s="2">
        <v>0</v>
      </c>
      <c r="M62" s="2">
        <v>0</v>
      </c>
      <c r="N62" s="152">
        <v>7001.96</v>
      </c>
      <c r="O62" s="10"/>
    </row>
    <row r="63" spans="1:15" s="4" customFormat="1" ht="36" x14ac:dyDescent="0.2">
      <c r="A63" s="1">
        <v>46</v>
      </c>
      <c r="B63" s="2">
        <v>155007</v>
      </c>
      <c r="C63" s="139" t="s">
        <v>351</v>
      </c>
      <c r="D63" s="149" t="s">
        <v>21</v>
      </c>
      <c r="E63" s="150">
        <v>9000000</v>
      </c>
      <c r="F63" s="151">
        <v>4751399</v>
      </c>
      <c r="G63" s="125">
        <v>0</v>
      </c>
      <c r="H63" s="126">
        <v>4200</v>
      </c>
      <c r="I63" s="126">
        <v>307.02</v>
      </c>
      <c r="J63" s="2">
        <v>0</v>
      </c>
      <c r="K63" s="2">
        <v>0</v>
      </c>
      <c r="L63" s="2">
        <v>0</v>
      </c>
      <c r="M63" s="2">
        <v>0</v>
      </c>
      <c r="N63" s="11">
        <v>0</v>
      </c>
      <c r="O63" s="10"/>
    </row>
    <row r="64" spans="1:15" s="4" customFormat="1" ht="36" x14ac:dyDescent="0.2">
      <c r="A64" s="1">
        <v>47</v>
      </c>
      <c r="B64" s="2">
        <v>155643</v>
      </c>
      <c r="C64" s="139" t="s">
        <v>352</v>
      </c>
      <c r="D64" s="149" t="s">
        <v>21</v>
      </c>
      <c r="E64" s="150">
        <v>2000000</v>
      </c>
      <c r="F64" s="151">
        <v>2000000</v>
      </c>
      <c r="G64" s="125">
        <v>0</v>
      </c>
      <c r="H64" s="126">
        <v>3900</v>
      </c>
      <c r="I64" s="126">
        <v>390</v>
      </c>
      <c r="J64" s="2">
        <v>0</v>
      </c>
      <c r="K64" s="2">
        <v>0</v>
      </c>
      <c r="L64" s="2">
        <v>0</v>
      </c>
      <c r="M64" s="2">
        <v>0</v>
      </c>
      <c r="N64" s="11">
        <v>0</v>
      </c>
      <c r="O64" s="10"/>
    </row>
    <row r="65" spans="1:15" s="4" customFormat="1" ht="24.75" thickBot="1" x14ac:dyDescent="0.25">
      <c r="A65" s="6">
        <v>48</v>
      </c>
      <c r="B65" s="7">
        <v>155753</v>
      </c>
      <c r="C65" s="143" t="s">
        <v>353</v>
      </c>
      <c r="D65" s="153" t="s">
        <v>21</v>
      </c>
      <c r="E65" s="154">
        <v>1000000</v>
      </c>
      <c r="F65" s="155">
        <v>1000000</v>
      </c>
      <c r="G65" s="127">
        <v>0</v>
      </c>
      <c r="H65" s="113">
        <v>1010</v>
      </c>
      <c r="I65" s="113">
        <v>110</v>
      </c>
      <c r="J65" s="7">
        <v>0</v>
      </c>
      <c r="K65" s="7">
        <v>0</v>
      </c>
      <c r="L65" s="7">
        <v>0</v>
      </c>
      <c r="M65" s="7">
        <v>0</v>
      </c>
      <c r="N65" s="16">
        <v>0</v>
      </c>
      <c r="O65" s="10"/>
    </row>
    <row r="66" spans="1:15" s="4" customFormat="1" ht="12.75" thickBot="1" x14ac:dyDescent="0.25">
      <c r="A66" s="115"/>
      <c r="B66" s="9"/>
      <c r="C66" s="116"/>
      <c r="D66" s="9"/>
      <c r="E66" s="117">
        <f>SUM(E56:E65)</f>
        <v>19900000</v>
      </c>
      <c r="F66" s="156">
        <f>SUM(F56:F65)</f>
        <v>19900000</v>
      </c>
      <c r="G66" s="117">
        <f>SUM(G56:G65)</f>
        <v>0</v>
      </c>
      <c r="H66" s="118">
        <f>SUM(H56:H65)</f>
        <v>38778.410000000003</v>
      </c>
      <c r="I66" s="118">
        <f>SUM(I56:I65)</f>
        <v>3773.5499999999997</v>
      </c>
      <c r="J66" s="9">
        <v>0</v>
      </c>
      <c r="K66" s="9">
        <v>0</v>
      </c>
      <c r="L66" s="9">
        <v>0</v>
      </c>
      <c r="M66" s="9">
        <v>0</v>
      </c>
      <c r="N66" s="157">
        <f>+N65+N64+N63+N62+N61+N60+N59+N58+N57+N56</f>
        <v>7001.96</v>
      </c>
      <c r="O66" s="10"/>
    </row>
    <row r="67" spans="1:15" s="4" customFormat="1" x14ac:dyDescent="0.2">
      <c r="A67" s="101" t="s">
        <v>259</v>
      </c>
      <c r="B67" s="102"/>
      <c r="C67" s="103"/>
      <c r="D67" s="102"/>
      <c r="E67" s="104"/>
      <c r="F67" s="148"/>
      <c r="G67" s="104"/>
      <c r="H67" s="105"/>
      <c r="I67" s="105"/>
      <c r="J67" s="102"/>
      <c r="K67" s="102"/>
      <c r="L67" s="102"/>
      <c r="M67" s="102"/>
      <c r="N67" s="106"/>
      <c r="O67" s="10"/>
    </row>
    <row r="68" spans="1:15" s="4" customFormat="1" ht="36" x14ac:dyDescent="0.2">
      <c r="A68" s="1">
        <v>49</v>
      </c>
      <c r="B68" s="2">
        <v>129342</v>
      </c>
      <c r="C68" s="139" t="s">
        <v>354</v>
      </c>
      <c r="D68" s="149" t="s">
        <v>124</v>
      </c>
      <c r="E68" s="150">
        <v>4000097</v>
      </c>
      <c r="F68" s="151">
        <v>4000097</v>
      </c>
      <c r="G68" s="125">
        <v>0</v>
      </c>
      <c r="H68" s="126">
        <v>36000</v>
      </c>
      <c r="I68" s="126">
        <v>3600</v>
      </c>
      <c r="J68" s="2">
        <v>0</v>
      </c>
      <c r="K68" s="2">
        <v>0</v>
      </c>
      <c r="L68" s="2">
        <v>0</v>
      </c>
      <c r="M68" s="2">
        <v>0</v>
      </c>
      <c r="N68" s="11">
        <v>0</v>
      </c>
      <c r="O68" s="10"/>
    </row>
    <row r="69" spans="1:15" s="4" customFormat="1" ht="36" x14ac:dyDescent="0.2">
      <c r="A69" s="1">
        <v>50</v>
      </c>
      <c r="B69" s="2">
        <v>135690</v>
      </c>
      <c r="C69" s="139" t="s">
        <v>355</v>
      </c>
      <c r="D69" s="149" t="s">
        <v>124</v>
      </c>
      <c r="E69" s="150">
        <v>393159</v>
      </c>
      <c r="F69" s="151">
        <v>393159</v>
      </c>
      <c r="G69" s="125">
        <v>0</v>
      </c>
      <c r="H69" s="126">
        <v>4285.71</v>
      </c>
      <c r="I69" s="126">
        <v>525</v>
      </c>
      <c r="J69" s="2">
        <v>0</v>
      </c>
      <c r="K69" s="2">
        <v>0</v>
      </c>
      <c r="L69" s="2">
        <v>0</v>
      </c>
      <c r="M69" s="2">
        <v>0</v>
      </c>
      <c r="N69" s="11">
        <v>0</v>
      </c>
      <c r="O69" s="10"/>
    </row>
    <row r="70" spans="1:15" s="4" customFormat="1" ht="24" x14ac:dyDescent="0.2">
      <c r="A70" s="1">
        <v>51</v>
      </c>
      <c r="B70" s="2">
        <v>135764</v>
      </c>
      <c r="C70" s="139" t="s">
        <v>356</v>
      </c>
      <c r="D70" s="149" t="s">
        <v>124</v>
      </c>
      <c r="E70" s="150">
        <v>1000000</v>
      </c>
      <c r="F70" s="151">
        <v>1000000</v>
      </c>
      <c r="G70" s="125"/>
      <c r="H70" s="126">
        <v>7144</v>
      </c>
      <c r="I70" s="126">
        <v>714.4</v>
      </c>
      <c r="J70" s="2">
        <v>0</v>
      </c>
      <c r="K70" s="2">
        <v>0</v>
      </c>
      <c r="L70" s="2">
        <v>0</v>
      </c>
      <c r="M70" s="2">
        <v>0</v>
      </c>
      <c r="N70" s="11">
        <v>0</v>
      </c>
      <c r="O70" s="10"/>
    </row>
    <row r="71" spans="1:15" s="4" customFormat="1" ht="36" x14ac:dyDescent="0.2">
      <c r="A71" s="1">
        <v>52</v>
      </c>
      <c r="B71" s="2">
        <v>135770</v>
      </c>
      <c r="C71" s="139" t="s">
        <v>357</v>
      </c>
      <c r="D71" s="149" t="s">
        <v>124</v>
      </c>
      <c r="E71" s="150">
        <v>847080</v>
      </c>
      <c r="F71" s="151">
        <v>847080</v>
      </c>
      <c r="G71" s="125">
        <v>0</v>
      </c>
      <c r="H71" s="126">
        <v>4285</v>
      </c>
      <c r="I71" s="126">
        <v>428.5</v>
      </c>
      <c r="J71" s="2">
        <v>0</v>
      </c>
      <c r="K71" s="2">
        <v>0</v>
      </c>
      <c r="L71" s="2">
        <v>0</v>
      </c>
      <c r="M71" s="2">
        <v>0</v>
      </c>
      <c r="N71" s="11">
        <v>0</v>
      </c>
      <c r="O71" s="10"/>
    </row>
    <row r="72" spans="1:15" s="4" customFormat="1" ht="36" x14ac:dyDescent="0.2">
      <c r="A72" s="1">
        <v>53</v>
      </c>
      <c r="B72" s="2">
        <v>135854</v>
      </c>
      <c r="C72" s="139" t="s">
        <v>358</v>
      </c>
      <c r="D72" s="149" t="s">
        <v>124</v>
      </c>
      <c r="E72" s="150">
        <v>512398</v>
      </c>
      <c r="F72" s="151">
        <v>512398</v>
      </c>
      <c r="G72" s="125">
        <v>0</v>
      </c>
      <c r="H72" s="126">
        <v>5686.5</v>
      </c>
      <c r="I72" s="126">
        <v>568.70000000000005</v>
      </c>
      <c r="J72" s="2">
        <v>0</v>
      </c>
      <c r="K72" s="2">
        <v>0</v>
      </c>
      <c r="L72" s="2">
        <v>0</v>
      </c>
      <c r="M72" s="2">
        <v>0</v>
      </c>
      <c r="N72" s="11">
        <v>0</v>
      </c>
      <c r="O72" s="10"/>
    </row>
    <row r="73" spans="1:15" s="4" customFormat="1" ht="24.75" thickBot="1" x14ac:dyDescent="0.25">
      <c r="A73" s="6">
        <v>54</v>
      </c>
      <c r="B73" s="7">
        <v>136403</v>
      </c>
      <c r="C73" s="143" t="s">
        <v>359</v>
      </c>
      <c r="D73" s="153" t="s">
        <v>124</v>
      </c>
      <c r="E73" s="154">
        <v>1000000</v>
      </c>
      <c r="F73" s="155">
        <v>1000000</v>
      </c>
      <c r="G73" s="127">
        <v>0</v>
      </c>
      <c r="H73" s="113">
        <v>7142.86</v>
      </c>
      <c r="I73" s="113">
        <v>714.3</v>
      </c>
      <c r="J73" s="7">
        <v>0</v>
      </c>
      <c r="K73" s="7">
        <v>0</v>
      </c>
      <c r="L73" s="7">
        <v>0</v>
      </c>
      <c r="M73" s="7">
        <v>0</v>
      </c>
      <c r="N73" s="16">
        <v>0</v>
      </c>
      <c r="O73" s="10"/>
    </row>
    <row r="74" spans="1:15" s="4" customFormat="1" ht="12.75" thickBot="1" x14ac:dyDescent="0.25">
      <c r="A74" s="115"/>
      <c r="B74" s="9"/>
      <c r="C74" s="116"/>
      <c r="D74" s="9"/>
      <c r="E74" s="117">
        <f>SUM(E68:E73)</f>
        <v>7752734</v>
      </c>
      <c r="F74" s="156">
        <f>SUM(F68:F73)</f>
        <v>7752734</v>
      </c>
      <c r="G74" s="117">
        <f>SUM(G68:G73)</f>
        <v>0</v>
      </c>
      <c r="H74" s="118">
        <f>SUM(H68:H73)</f>
        <v>64544.07</v>
      </c>
      <c r="I74" s="118">
        <f>SUM(I68:I73)</f>
        <v>6550.9</v>
      </c>
      <c r="J74" s="9">
        <v>0</v>
      </c>
      <c r="K74" s="9">
        <v>0</v>
      </c>
      <c r="L74" s="9">
        <v>0</v>
      </c>
      <c r="M74" s="9">
        <v>0</v>
      </c>
      <c r="N74" s="12">
        <f>+N73+N72+N71+N70+N69+N68</f>
        <v>0</v>
      </c>
      <c r="O74" s="10"/>
    </row>
    <row r="75" spans="1:15" s="4" customFormat="1" x14ac:dyDescent="0.2">
      <c r="A75" s="101" t="s">
        <v>360</v>
      </c>
      <c r="B75" s="120"/>
      <c r="C75" s="121"/>
      <c r="D75" s="120"/>
      <c r="E75" s="122"/>
      <c r="F75" s="158"/>
      <c r="G75" s="122"/>
      <c r="H75" s="123"/>
      <c r="I75" s="123"/>
      <c r="J75" s="120"/>
      <c r="K75" s="120"/>
      <c r="L75" s="120"/>
      <c r="M75" s="120"/>
      <c r="N75" s="124"/>
      <c r="O75" s="10"/>
    </row>
    <row r="76" spans="1:15" s="4" customFormat="1" ht="43.5" customHeight="1" thickBot="1" x14ac:dyDescent="0.25">
      <c r="A76" s="6">
        <v>55</v>
      </c>
      <c r="B76" s="7">
        <v>98375</v>
      </c>
      <c r="C76" s="159" t="s">
        <v>361</v>
      </c>
      <c r="D76" s="153" t="s">
        <v>124</v>
      </c>
      <c r="E76" s="154">
        <v>800000</v>
      </c>
      <c r="F76" s="155">
        <v>800000</v>
      </c>
      <c r="G76" s="127">
        <v>0</v>
      </c>
      <c r="H76" s="113">
        <v>96000</v>
      </c>
      <c r="I76" s="113">
        <v>1458.37</v>
      </c>
      <c r="J76" s="7">
        <v>0</v>
      </c>
      <c r="K76" s="7">
        <v>0</v>
      </c>
      <c r="L76" s="7">
        <v>0</v>
      </c>
      <c r="M76" s="7">
        <v>0</v>
      </c>
      <c r="N76" s="16">
        <v>0</v>
      </c>
      <c r="O76" s="10"/>
    </row>
    <row r="77" spans="1:15" s="4" customFormat="1" ht="12.75" thickBot="1" x14ac:dyDescent="0.25">
      <c r="A77" s="160"/>
      <c r="B77" s="15"/>
      <c r="C77" s="161"/>
      <c r="D77" s="162"/>
      <c r="E77" s="163">
        <f>+E76</f>
        <v>800000</v>
      </c>
      <c r="F77" s="164">
        <f>+F76</f>
        <v>800000</v>
      </c>
      <c r="G77" s="165">
        <f>+G76</f>
        <v>0</v>
      </c>
      <c r="H77" s="166">
        <f>+H76</f>
        <v>96000</v>
      </c>
      <c r="I77" s="166">
        <f>+I76</f>
        <v>1458.37</v>
      </c>
      <c r="J77" s="15">
        <v>0</v>
      </c>
      <c r="K77" s="15">
        <v>0</v>
      </c>
      <c r="L77" s="15">
        <v>0</v>
      </c>
      <c r="M77" s="15">
        <v>0</v>
      </c>
      <c r="N77" s="14">
        <f>+N76</f>
        <v>0</v>
      </c>
      <c r="O77" s="10"/>
    </row>
    <row r="78" spans="1:15" ht="30" customHeight="1" thickBot="1" x14ac:dyDescent="0.25">
      <c r="A78" s="215" t="s">
        <v>264</v>
      </c>
      <c r="B78" s="216"/>
      <c r="C78" s="216"/>
      <c r="D78" s="216"/>
      <c r="E78" s="167">
        <f>+E77+E74+E66+E54+E20+E17+E11</f>
        <v>308019899</v>
      </c>
      <c r="F78" s="167">
        <f>+F77+F74+F66+F54+F20+F17+F11</f>
        <v>308019899</v>
      </c>
      <c r="G78" s="167">
        <f>+G77+G74+G66+G54+G20+G17+G11</f>
        <v>70945970.830000013</v>
      </c>
      <c r="H78" s="167"/>
      <c r="I78" s="167"/>
      <c r="J78" s="168"/>
      <c r="K78" s="168"/>
      <c r="L78" s="168"/>
      <c r="M78" s="168"/>
      <c r="N78" s="169"/>
    </row>
    <row r="79" spans="1:15" x14ac:dyDescent="0.2">
      <c r="F79" s="170"/>
    </row>
    <row r="80" spans="1:15" x14ac:dyDescent="0.2">
      <c r="F80" s="170"/>
    </row>
    <row r="81" spans="6:14" x14ac:dyDescent="0.2">
      <c r="F81" s="170"/>
      <c r="N81" s="92"/>
    </row>
    <row r="82" spans="6:14" x14ac:dyDescent="0.2">
      <c r="F82" s="170"/>
    </row>
    <row r="83" spans="6:14" x14ac:dyDescent="0.2">
      <c r="F83" s="170"/>
    </row>
    <row r="84" spans="6:14" x14ac:dyDescent="0.2">
      <c r="F84" s="170"/>
    </row>
    <row r="85" spans="6:14" x14ac:dyDescent="0.2">
      <c r="F85" s="170"/>
    </row>
    <row r="86" spans="6:14" x14ac:dyDescent="0.2">
      <c r="F86" s="170"/>
    </row>
    <row r="87" spans="6:14" x14ac:dyDescent="0.2">
      <c r="F87" s="170"/>
    </row>
    <row r="88" spans="6:14" x14ac:dyDescent="0.2">
      <c r="F88" s="170"/>
    </row>
    <row r="89" spans="6:14" x14ac:dyDescent="0.2">
      <c r="F89" s="170"/>
    </row>
    <row r="90" spans="6:14" x14ac:dyDescent="0.2">
      <c r="F90" s="170"/>
    </row>
    <row r="91" spans="6:14" x14ac:dyDescent="0.2">
      <c r="F91" s="170"/>
    </row>
    <row r="92" spans="6:14" x14ac:dyDescent="0.2">
      <c r="F92" s="170"/>
    </row>
    <row r="93" spans="6:14" x14ac:dyDescent="0.2">
      <c r="F93" s="170"/>
    </row>
    <row r="94" spans="6:14" x14ac:dyDescent="0.2">
      <c r="F94" s="170"/>
    </row>
    <row r="95" spans="6:14" x14ac:dyDescent="0.2">
      <c r="F95" s="170"/>
    </row>
    <row r="96" spans="6:14" x14ac:dyDescent="0.2">
      <c r="F96" s="170"/>
    </row>
    <row r="97" spans="6:6" x14ac:dyDescent="0.2">
      <c r="F97" s="170"/>
    </row>
    <row r="98" spans="6:6" x14ac:dyDescent="0.2">
      <c r="F98" s="170"/>
    </row>
    <row r="99" spans="6:6" x14ac:dyDescent="0.2">
      <c r="F99" s="170"/>
    </row>
    <row r="100" spans="6:6" x14ac:dyDescent="0.2">
      <c r="F100" s="170"/>
    </row>
    <row r="101" spans="6:6" x14ac:dyDescent="0.2">
      <c r="F101" s="170"/>
    </row>
    <row r="102" spans="6:6" x14ac:dyDescent="0.2">
      <c r="F102" s="170"/>
    </row>
    <row r="103" spans="6:6" x14ac:dyDescent="0.2">
      <c r="F103" s="170"/>
    </row>
    <row r="104" spans="6:6" x14ac:dyDescent="0.2">
      <c r="F104" s="170"/>
    </row>
    <row r="105" spans="6:6" x14ac:dyDescent="0.2">
      <c r="F105" s="170"/>
    </row>
    <row r="106" spans="6:6" x14ac:dyDescent="0.2">
      <c r="F106" s="170"/>
    </row>
    <row r="107" spans="6:6" x14ac:dyDescent="0.2">
      <c r="F107" s="170"/>
    </row>
    <row r="108" spans="6:6" x14ac:dyDescent="0.2">
      <c r="F108" s="170"/>
    </row>
    <row r="109" spans="6:6" x14ac:dyDescent="0.2">
      <c r="F109" s="170"/>
    </row>
    <row r="110" spans="6:6" x14ac:dyDescent="0.2">
      <c r="F110" s="170"/>
    </row>
    <row r="111" spans="6:6" x14ac:dyDescent="0.2">
      <c r="F111" s="170"/>
    </row>
    <row r="112" spans="6:6" x14ac:dyDescent="0.2">
      <c r="F112" s="170"/>
    </row>
    <row r="113" spans="6:6" x14ac:dyDescent="0.2">
      <c r="F113" s="170"/>
    </row>
    <row r="114" spans="6:6" x14ac:dyDescent="0.2">
      <c r="F114" s="170"/>
    </row>
    <row r="115" spans="6:6" x14ac:dyDescent="0.2">
      <c r="F115" s="170"/>
    </row>
    <row r="116" spans="6:6" x14ac:dyDescent="0.2">
      <c r="F116" s="170"/>
    </row>
    <row r="117" spans="6:6" x14ac:dyDescent="0.2">
      <c r="F117" s="170"/>
    </row>
    <row r="118" spans="6:6" x14ac:dyDescent="0.2">
      <c r="F118" s="170"/>
    </row>
    <row r="119" spans="6:6" x14ac:dyDescent="0.2">
      <c r="F119" s="170"/>
    </row>
    <row r="120" spans="6:6" x14ac:dyDescent="0.2">
      <c r="F120" s="170"/>
    </row>
    <row r="121" spans="6:6" x14ac:dyDescent="0.2">
      <c r="F121" s="170"/>
    </row>
    <row r="122" spans="6:6" x14ac:dyDescent="0.2">
      <c r="F122" s="170"/>
    </row>
    <row r="123" spans="6:6" x14ac:dyDescent="0.2">
      <c r="F123" s="170"/>
    </row>
    <row r="124" spans="6:6" x14ac:dyDescent="0.2">
      <c r="F124" s="170"/>
    </row>
    <row r="125" spans="6:6" x14ac:dyDescent="0.2">
      <c r="F125" s="170"/>
    </row>
  </sheetData>
  <mergeCells count="15">
    <mergeCell ref="A1:M1"/>
    <mergeCell ref="A2:M2"/>
    <mergeCell ref="A3:M3"/>
    <mergeCell ref="A4:M4"/>
    <mergeCell ref="A6:A8"/>
    <mergeCell ref="B6:B8"/>
    <mergeCell ref="C6:C8"/>
    <mergeCell ref="D6:D8"/>
    <mergeCell ref="E6:G6"/>
    <mergeCell ref="H6:N6"/>
    <mergeCell ref="E7:E8"/>
    <mergeCell ref="F7:F8"/>
    <mergeCell ref="G7:G8"/>
    <mergeCell ref="J7:N7"/>
    <mergeCell ref="A78:D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DGC </vt:lpstr>
      <vt:lpstr>UCEE</vt:lpstr>
      <vt:lpstr>FSS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2018-06-08T23:25:20Z</cp:lastPrinted>
  <dcterms:created xsi:type="dcterms:W3CDTF">2018-05-03T18:27:26Z</dcterms:created>
  <dcterms:modified xsi:type="dcterms:W3CDTF">2018-06-08T23:25:39Z</dcterms:modified>
</cp:coreProperties>
</file>