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5" windowWidth="15480" windowHeight="9000"/>
  </bookViews>
  <sheets>
    <sheet name="CONSOLIDADO" sheetId="17" r:id="rId1"/>
    <sheet name="DS" sheetId="1" r:id="rId2"/>
    <sheet name="DGC" sheetId="2" r:id="rId3"/>
    <sheet name="COVIAL" sheetId="3" r:id="rId4"/>
    <sheet name="DGT" sheetId="4" r:id="rId5"/>
    <sheet name="DGAC" sheetId="5" r:id="rId6"/>
    <sheet name="UCEE" sheetId="14" r:id="rId7"/>
    <sheet name="DGRTN" sheetId="10" r:id="rId8"/>
    <sheet name="UNCOSU" sheetId="7" r:id="rId9"/>
    <sheet name="INSIVUMEH" sheetId="16" r:id="rId10"/>
    <sheet name="DGCT" sheetId="12" r:id="rId11"/>
    <sheet name="SIT" sheetId="15" r:id="rId12"/>
    <sheet name="FONDETEL" sheetId="8" r:id="rId13"/>
    <sheet name="PROVIAL" sheetId="9" r:id="rId14"/>
    <sheet name="UDEVIPO" sheetId="6" r:id="rId15"/>
    <sheet name="FOPAVI" sheetId="11" r:id="rId16"/>
    <sheet name="FSS" sheetId="13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H21" i="17" l="1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F6" i="8" l="1"/>
  <c r="E7" i="8"/>
  <c r="F6" i="16"/>
  <c r="E7" i="16"/>
  <c r="F7" i="10"/>
  <c r="F8" i="10" s="1"/>
  <c r="E8" i="10"/>
  <c r="F7" i="14"/>
  <c r="E8" i="14"/>
  <c r="F7" i="5"/>
  <c r="F8" i="5"/>
  <c r="E8" i="5"/>
  <c r="F7" i="9"/>
  <c r="E8" i="9"/>
  <c r="G6" i="13"/>
  <c r="G7" i="13" s="1"/>
  <c r="F7" i="13"/>
  <c r="E7" i="13"/>
  <c r="F10" i="6"/>
  <c r="F8" i="6"/>
  <c r="E10" i="6"/>
  <c r="E7" i="7"/>
  <c r="E6" i="7"/>
  <c r="E8" i="12"/>
  <c r="E7" i="12"/>
  <c r="C8" i="4"/>
  <c r="G7" i="3"/>
  <c r="E8" i="3"/>
  <c r="B8" i="9" l="1"/>
  <c r="G23" i="17" l="1"/>
  <c r="F23" i="17"/>
  <c r="B22" i="17" l="1"/>
  <c r="B6" i="11"/>
  <c r="D7" i="11"/>
  <c r="C8" i="1"/>
  <c r="D23" i="17"/>
  <c r="C23" i="17"/>
  <c r="B23" i="17"/>
  <c r="D9" i="15"/>
  <c r="C7" i="15"/>
  <c r="C9" i="15"/>
  <c r="B7" i="15"/>
  <c r="E7" i="15"/>
  <c r="E9" i="15"/>
  <c r="B9" i="15"/>
  <c r="B7" i="16"/>
  <c r="F7" i="16"/>
  <c r="C7" i="16"/>
  <c r="D7" i="16"/>
  <c r="D8" i="14"/>
  <c r="C8" i="14"/>
  <c r="F8" i="14"/>
  <c r="B8" i="14"/>
  <c r="D7" i="13"/>
  <c r="C7" i="13"/>
  <c r="B7" i="13"/>
  <c r="C8" i="12"/>
  <c r="B8" i="12"/>
  <c r="E6" i="11"/>
  <c r="E7" i="11" s="1"/>
  <c r="C7" i="11"/>
  <c r="B7" i="11"/>
  <c r="D8" i="10"/>
  <c r="C8" i="10"/>
  <c r="B8" i="10"/>
  <c r="C8" i="9"/>
  <c r="F8" i="9"/>
  <c r="D10" i="6"/>
  <c r="D7" i="8"/>
  <c r="B7" i="8"/>
  <c r="F7" i="8"/>
  <c r="B7" i="7"/>
  <c r="B8" i="1"/>
  <c r="D8" i="5"/>
  <c r="C8" i="5"/>
  <c r="B8" i="5"/>
  <c r="E7" i="4"/>
  <c r="E8" i="4" s="1"/>
  <c r="B8" i="4"/>
  <c r="D8" i="4"/>
  <c r="E8" i="2"/>
  <c r="D8" i="2"/>
  <c r="C8" i="2"/>
  <c r="B8" i="2"/>
  <c r="F7" i="2"/>
  <c r="F8" i="2" s="1"/>
  <c r="D8" i="3"/>
  <c r="F8" i="3"/>
  <c r="C8" i="3"/>
  <c r="B8" i="3"/>
  <c r="G8" i="3"/>
  <c r="H22" i="17" l="1"/>
  <c r="H23" i="17" s="1"/>
  <c r="E22" i="17"/>
  <c r="E23" i="17" s="1"/>
  <c r="E8" i="1"/>
</calcChain>
</file>

<file path=xl/sharedStrings.xml><?xml version="1.0" encoding="utf-8"?>
<sst xmlns="http://schemas.openxmlformats.org/spreadsheetml/2006/main" count="226" uniqueCount="64">
  <si>
    <t>MINISTERIO DE COMUNICACIONES INFRAESTRUCTURA Y VIVIENDA</t>
  </si>
  <si>
    <t>RECURSOS FINANCIEROS PROGRAMADOS</t>
  </si>
  <si>
    <t>GESTION POR RESULTADOS (CON BASE A NECESIDADES)</t>
  </si>
  <si>
    <t>EJERCICIO FISCAL 2017</t>
  </si>
  <si>
    <t>UNIDA EJECUTORA</t>
  </si>
  <si>
    <t>CENTRO DE COSTO Q.</t>
  </si>
  <si>
    <t>RECURSO HUMANO Q.</t>
  </si>
  <si>
    <t>INVERSION Q.</t>
  </si>
  <si>
    <t>PROYECTOS A LIQUIDAR Q.</t>
  </si>
  <si>
    <t>TOTAL Q.</t>
  </si>
  <si>
    <t>TOTAL INSTITUCIONAL</t>
  </si>
  <si>
    <t>UNIDAD EJECUTORA DE CONSERVACIÓN VIAL</t>
  </si>
  <si>
    <t>MINISTERIO DE COMUNICACIONES, INFRAESTRUCTURA Y VIVIENDA</t>
  </si>
  <si>
    <t>GESTIÓN POR RESULTADOS (CON BASE A NECESIDADES)</t>
  </si>
  <si>
    <t>DIRECCIÓN SUPERIOR</t>
  </si>
  <si>
    <t>CENTROS DE COSTO Q.</t>
  </si>
  <si>
    <t>INVERSIÓN Q.</t>
  </si>
  <si>
    <t>Q. 0.00</t>
  </si>
  <si>
    <t>TOTAL DE LA UNIDAD</t>
  </si>
  <si>
    <t>ANEXO 5. RECURSOS FINANCIEROS PROGRAMADOS</t>
  </si>
  <si>
    <t>UNIDAD EJECUTORA</t>
  </si>
  <si>
    <t>ADMINISTRACIÓN Q.</t>
  </si>
  <si>
    <t>DEUDA AL 31-12-2015</t>
  </si>
  <si>
    <t>DIRECCIÓN GENERAL DE CAMINOS</t>
  </si>
  <si>
    <t>DIRECCIÓN GENERALDE TRANSPORTES</t>
  </si>
  <si>
    <t>UNIDAD PARA EL DESARROLLO DE VIVIENDA POPULAR -UDEVIPO-</t>
  </si>
  <si>
    <t>EJERCICIO FISCAL 2016</t>
  </si>
  <si>
    <t>UNIDAD PARA EL DESARROLLO DE VIVIENDA POPULAR</t>
  </si>
  <si>
    <t>UNIDAD DE CONTROL Y SUPERVISION DE CABLE</t>
  </si>
  <si>
    <t>TOTAL UNIDAD</t>
  </si>
  <si>
    <t>TOTAL Q</t>
  </si>
  <si>
    <t>FONDO PARA EL DESARROLLO DE LA TELEFONÍA</t>
  </si>
  <si>
    <t>DIRECCIÓN GENERAL DE AERONÁUTICA CIVIL</t>
  </si>
  <si>
    <t>DIRECCIÓN GENERAL DE PROTECCIÓN Y SEGURIDAD VIAL -PROVIAL-</t>
  </si>
  <si>
    <t>DIRECCIÓN GENERAL DE RADIODIFUSIÓN Y TELEVISIÓN NACIONAL</t>
  </si>
  <si>
    <t>FONDO PARA LA VIVIENDA -FOPAVI</t>
  </si>
  <si>
    <t>MINISTERIO DE COMUNICACIONES, INFRAESTRUCTURA Y VIVIENDA.</t>
  </si>
  <si>
    <t>DIRECCIÓN GENERAL DE CORREOS Y TELÉGRAFOS</t>
  </si>
  <si>
    <t xml:space="preserve">DIRECCIÓN GENERAL DE CORREOS Y TELÉGRAFOS </t>
  </si>
  <si>
    <t xml:space="preserve"> Q. 0.00 </t>
  </si>
  <si>
    <t>GESTION POR RESULTADOS (CON BASE A NECESIDADES</t>
  </si>
  <si>
    <t>FONDO SOCIAL DE SOLIDARIDAD</t>
  </si>
  <si>
    <t>EJERCICIO FISCAL 2017 PROGRAMA 14 y 96</t>
  </si>
  <si>
    <t>UNIDAD DE CONSTRUCCION DE EDIFICIOS 
DEL ESTADO</t>
  </si>
  <si>
    <t>SUPERINTENDENCIA DE TELECOMUNICACIONES</t>
  </si>
  <si>
    <t>INSTITUTO NACIONAL DE SISMOLOGÍA, VULCANOLOGÍA, METEOROLOGÍA E HIDROLOGÍA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</si>
  <si>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</si>
  <si>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</si>
  <si>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 OPERATIVO ANUAL</t>
  </si>
  <si>
    <t>DEUDA</t>
  </si>
  <si>
    <t>DIRECCION GENERAL DE CAMINOS</t>
  </si>
  <si>
    <t>DIRECCCION GENERAL DE TRANSPORTES</t>
  </si>
  <si>
    <t>UNIDAD DE CONSTRUCCIÓN DE EDIFICIOS DEL ESTADO</t>
  </si>
  <si>
    <t xml:space="preserve">INSTITUTO NACIONAL DE SISMOLOGÍA, VULCANOLOGÍA,METEOROLOGÍA E HIDROLOGÍA </t>
  </si>
  <si>
    <t>DIRECCIÓN GENERAL DE CORREOS Y TELEGRÁFOS</t>
  </si>
  <si>
    <t>UNIDAD DE CONTROL Y SUPERVISIÓN DE CABLE</t>
  </si>
  <si>
    <t>DIRECCIÓN GENERAL DE PROTECCIÓN Y SEGURIDAD VIAL</t>
  </si>
  <si>
    <t>UNIDAD PARA EL DESARROLLO DE LA VIVIENDA POPULAR</t>
  </si>
  <si>
    <t>FONDO PARA LA VIVIENDA</t>
  </si>
  <si>
    <t>PLAN OPERATIVO ANUAL 2017 (Primera Versión)</t>
  </si>
  <si>
    <t>INVERSIÓN Q. (Subsidios para la vivienda)</t>
  </si>
  <si>
    <t>SENTENCIA JUDICIALES</t>
  </si>
  <si>
    <t>SENTENCIAS JUDICIALES</t>
  </si>
  <si>
    <t>TOTAL POA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</si>
</sst>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_);\(&quot;Q&quot;#,##0.00\)"/>
    <numFmt numFmtId="8" formatCode="&quot;Q&quot;#,##0.00_);[Red]\(&quot;Q&quot;#,##0.00\)"/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(&quot;Q&quot;* #,##0_);_(&quot;Q&quot;* \(#,##0\);_(&quot;Q&quot;* &quot;-&quot;??_);_(@_)"/>
    <numFmt numFmtId="165" formatCode="&quot;Q&quot;#,##0.00;[Red]\-&quot;Q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name val="Stylus BT"/>
      <family val="2"/>
    </font>
    <font>
      <sz val="10"/>
      <name val="Stylus BT"/>
      <family val="2"/>
    </font>
    <font>
      <sz val="12"/>
      <name val="Stylus BT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Stylus BT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273">
    <xf numFmtId="0" fontId="0" fillId="0" borderId="0" xfId="0"/>
    <xf numFmtId="43" fontId="0" fillId="0" borderId="0" xfId="1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44" fontId="4" fillId="0" borderId="5" xfId="2" applyFont="1" applyBorder="1" applyAlignment="1">
      <alignment vertical="center" wrapText="1"/>
    </xf>
    <xf numFmtId="44" fontId="4" fillId="0" borderId="6" xfId="2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3" fillId="2" borderId="8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3" fontId="7" fillId="4" borderId="5" xfId="1" applyFont="1" applyFill="1" applyBorder="1" applyAlignment="1">
      <alignment vertical="center" wrapText="1"/>
    </xf>
    <xf numFmtId="43" fontId="7" fillId="4" borderId="6" xfId="1" applyFont="1" applyFill="1" applyBorder="1" applyAlignment="1">
      <alignment vertical="center" wrapText="1"/>
    </xf>
    <xf numFmtId="0" fontId="10" fillId="0" borderId="0" xfId="0" applyFont="1"/>
    <xf numFmtId="0" fontId="7" fillId="4" borderId="13" xfId="0" applyFont="1" applyFill="1" applyBorder="1"/>
    <xf numFmtId="0" fontId="7" fillId="4" borderId="0" xfId="0" applyFont="1" applyFill="1" applyBorder="1"/>
    <xf numFmtId="0" fontId="7" fillId="4" borderId="14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textRotation="90"/>
    </xf>
    <xf numFmtId="0" fontId="9" fillId="5" borderId="3" xfId="0" applyFont="1" applyFill="1" applyBorder="1" applyAlignment="1">
      <alignment horizontal="center" vertical="center" textRotation="90"/>
    </xf>
    <xf numFmtId="0" fontId="9" fillId="5" borderId="7" xfId="0" applyFont="1" applyFill="1" applyBorder="1" applyAlignment="1">
      <alignment horizontal="center"/>
    </xf>
    <xf numFmtId="44" fontId="9" fillId="5" borderId="8" xfId="2" applyFont="1" applyFill="1" applyBorder="1"/>
    <xf numFmtId="43" fontId="9" fillId="5" borderId="8" xfId="0" applyNumberFormat="1" applyFont="1" applyFill="1" applyBorder="1"/>
    <xf numFmtId="44" fontId="9" fillId="5" borderId="9" xfId="2" applyFont="1" applyFill="1" applyBorder="1"/>
    <xf numFmtId="0" fontId="6" fillId="4" borderId="13" xfId="0" applyFont="1" applyFill="1" applyBorder="1"/>
    <xf numFmtId="0" fontId="6" fillId="4" borderId="0" xfId="0" applyFont="1" applyFill="1" applyBorder="1"/>
    <xf numFmtId="0" fontId="6" fillId="4" borderId="14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/>
    <xf numFmtId="43" fontId="8" fillId="5" borderId="8" xfId="0" applyNumberFormat="1" applyFont="1" applyFill="1" applyBorder="1"/>
    <xf numFmtId="43" fontId="8" fillId="5" borderId="9" xfId="0" applyNumberFormat="1" applyFont="1" applyFill="1" applyBorder="1"/>
    <xf numFmtId="0" fontId="7" fillId="0" borderId="4" xfId="0" applyFont="1" applyBorder="1" applyAlignment="1">
      <alignment horizontal="left" vertical="center"/>
    </xf>
    <xf numFmtId="7" fontId="7" fillId="4" borderId="5" xfId="1" applyNumberFormat="1" applyFont="1" applyFill="1" applyBorder="1" applyAlignment="1">
      <alignment vertical="center" wrapText="1"/>
    </xf>
    <xf numFmtId="7" fontId="7" fillId="4" borderId="6" xfId="1" applyNumberFormat="1" applyFont="1" applyFill="1" applyBorder="1" applyAlignment="1">
      <alignment vertical="center" wrapText="1"/>
    </xf>
    <xf numFmtId="43" fontId="7" fillId="4" borderId="5" xfId="1" applyFont="1" applyFill="1" applyBorder="1" applyAlignment="1">
      <alignment horizontal="center" vertical="center" wrapText="1"/>
    </xf>
    <xf numFmtId="43" fontId="7" fillId="4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" xfId="0" applyFont="1" applyFill="1" applyBorder="1" applyAlignment="1">
      <alignment horizontal="center" vertical="center" textRotation="90"/>
    </xf>
    <xf numFmtId="0" fontId="7" fillId="0" borderId="4" xfId="0" applyFont="1" applyBorder="1" applyAlignment="1">
      <alignment vertical="center"/>
    </xf>
    <xf numFmtId="43" fontId="0" fillId="0" borderId="5" xfId="1" applyFont="1" applyBorder="1" applyAlignment="1">
      <alignment horizontal="center" vertical="center"/>
    </xf>
    <xf numFmtId="0" fontId="5" fillId="5" borderId="7" xfId="0" applyFont="1" applyFill="1" applyBorder="1"/>
    <xf numFmtId="43" fontId="5" fillId="5" borderId="8" xfId="0" applyNumberFormat="1" applyFont="1" applyFill="1" applyBorder="1" applyAlignment="1">
      <alignment horizontal="center" vertical="center"/>
    </xf>
    <xf numFmtId="43" fontId="5" fillId="5" borderId="9" xfId="0" applyNumberFormat="1" applyFont="1" applyFill="1" applyBorder="1" applyAlignment="1">
      <alignment horizontal="center" vertical="center"/>
    </xf>
    <xf numFmtId="43" fontId="5" fillId="5" borderId="8" xfId="0" applyNumberFormat="1" applyFont="1" applyFill="1" applyBorder="1"/>
    <xf numFmtId="43" fontId="5" fillId="5" borderId="9" xfId="0" applyNumberFormat="1" applyFont="1" applyFill="1" applyBorder="1"/>
    <xf numFmtId="44" fontId="11" fillId="0" borderId="5" xfId="2" applyFont="1" applyFill="1" applyBorder="1" applyAlignment="1">
      <alignment vertical="center" wrapText="1"/>
    </xf>
    <xf numFmtId="44" fontId="3" fillId="5" borderId="8" xfId="2" applyFont="1" applyFill="1" applyBorder="1"/>
    <xf numFmtId="0" fontId="6" fillId="0" borderId="4" xfId="4" applyFont="1" applyBorder="1" applyAlignment="1">
      <alignment horizontal="center" vertical="center" wrapText="1"/>
    </xf>
    <xf numFmtId="44" fontId="6" fillId="0" borderId="5" xfId="4" applyNumberFormat="1" applyFont="1" applyBorder="1" applyAlignment="1">
      <alignment horizontal="center" vertical="center"/>
    </xf>
    <xf numFmtId="44" fontId="6" fillId="0" borderId="6" xfId="4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7" fillId="6" borderId="5" xfId="6" applyFont="1" applyFill="1" applyBorder="1" applyAlignment="1">
      <alignment vertical="center" wrapText="1"/>
    </xf>
    <xf numFmtId="0" fontId="7" fillId="6" borderId="6" xfId="6" applyFont="1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7" fontId="12" fillId="3" borderId="8" xfId="0" applyNumberFormat="1" applyFont="1" applyFill="1" applyBorder="1"/>
    <xf numFmtId="7" fontId="14" fillId="6" borderId="5" xfId="0" applyNumberFormat="1" applyFont="1" applyFill="1" applyBorder="1"/>
    <xf numFmtId="44" fontId="7" fillId="0" borderId="5" xfId="1" applyNumberFormat="1" applyFont="1" applyFill="1" applyBorder="1" applyAlignment="1">
      <alignment horizontal="center" vertical="center"/>
    </xf>
    <xf numFmtId="44" fontId="7" fillId="0" borderId="6" xfId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44" fontId="3" fillId="3" borderId="8" xfId="0" applyNumberFormat="1" applyFont="1" applyFill="1" applyBorder="1"/>
    <xf numFmtId="44" fontId="3" fillId="3" borderId="9" xfId="0" applyNumberFormat="1" applyFont="1" applyFill="1" applyBorder="1"/>
    <xf numFmtId="0" fontId="11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8" fillId="5" borderId="7" xfId="4" applyFont="1" applyFill="1" applyBorder="1" applyAlignment="1">
      <alignment vertical="center" wrapText="1"/>
    </xf>
    <xf numFmtId="44" fontId="8" fillId="5" borderId="8" xfId="4" applyNumberFormat="1" applyFont="1" applyFill="1" applyBorder="1" applyAlignment="1">
      <alignment vertical="center"/>
    </xf>
    <xf numFmtId="44" fontId="8" fillId="5" borderId="9" xfId="4" applyNumberFormat="1" applyFont="1" applyFill="1" applyBorder="1" applyAlignment="1">
      <alignment vertical="center"/>
    </xf>
    <xf numFmtId="0" fontId="8" fillId="3" borderId="1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textRotation="90"/>
    </xf>
    <xf numFmtId="0" fontId="8" fillId="3" borderId="3" xfId="4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wrapText="1"/>
    </xf>
    <xf numFmtId="0" fontId="3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vertical="center" wrapText="1"/>
    </xf>
    <xf numFmtId="0" fontId="13" fillId="8" borderId="5" xfId="0" applyFont="1" applyFill="1" applyBorder="1" applyAlignment="1"/>
    <xf numFmtId="0" fontId="16" fillId="7" borderId="13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44" fontId="0" fillId="0" borderId="0" xfId="0" applyNumberFormat="1"/>
    <xf numFmtId="4" fontId="0" fillId="0" borderId="0" xfId="0" applyNumberFormat="1"/>
    <xf numFmtId="8" fontId="11" fillId="7" borderId="5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textRotation="90"/>
    </xf>
    <xf numFmtId="0" fontId="3" fillId="8" borderId="3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vertical="center" wrapText="1"/>
    </xf>
    <xf numFmtId="44" fontId="11" fillId="7" borderId="6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/>
    <xf numFmtId="44" fontId="13" fillId="8" borderId="8" xfId="0" applyNumberFormat="1" applyFont="1" applyFill="1" applyBorder="1" applyAlignment="1"/>
    <xf numFmtId="8" fontId="13" fillId="8" borderId="8" xfId="0" applyNumberFormat="1" applyFont="1" applyFill="1" applyBorder="1" applyAlignment="1"/>
    <xf numFmtId="44" fontId="13" fillId="8" borderId="9" xfId="0" applyNumberFormat="1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164" fontId="20" fillId="0" borderId="5" xfId="9" applyNumberFormat="1" applyFont="1" applyFill="1" applyBorder="1" applyAlignment="1">
      <alignment vertical="center" wrapText="1"/>
    </xf>
    <xf numFmtId="44" fontId="20" fillId="6" borderId="5" xfId="9" applyFont="1" applyFill="1" applyBorder="1" applyAlignment="1">
      <alignment vertical="center" wrapText="1"/>
    </xf>
    <xf numFmtId="44" fontId="20" fillId="0" borderId="5" xfId="9" applyFont="1" applyBorder="1" applyAlignment="1">
      <alignment vertical="center"/>
    </xf>
    <xf numFmtId="164" fontId="20" fillId="4" borderId="6" xfId="9" applyNumberFormat="1" applyFont="1" applyFill="1" applyBorder="1" applyAlignment="1">
      <alignment vertical="center" wrapText="1"/>
    </xf>
    <xf numFmtId="0" fontId="8" fillId="3" borderId="7" xfId="0" applyFont="1" applyFill="1" applyBorder="1"/>
    <xf numFmtId="164" fontId="8" fillId="3" borderId="8" xfId="9" applyNumberFormat="1" applyFont="1" applyFill="1" applyBorder="1"/>
    <xf numFmtId="44" fontId="8" fillId="3" borderId="8" xfId="9" applyFont="1" applyFill="1" applyBorder="1"/>
    <xf numFmtId="164" fontId="8" fillId="3" borderId="9" xfId="9" applyNumberFormat="1" applyFont="1" applyFill="1" applyBorder="1"/>
    <xf numFmtId="0" fontId="20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7" fontId="11" fillId="0" borderId="5" xfId="1" applyNumberFormat="1" applyFont="1" applyBorder="1" applyAlignment="1">
      <alignment vertical="center" wrapText="1"/>
    </xf>
    <xf numFmtId="7" fontId="3" fillId="3" borderId="8" xfId="0" applyNumberFormat="1" applyFont="1" applyFill="1" applyBorder="1" applyAlignment="1">
      <alignment vertical="center"/>
    </xf>
    <xf numFmtId="165" fontId="21" fillId="0" borderId="5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4" fillId="0" borderId="0" xfId="0" applyFont="1"/>
    <xf numFmtId="43" fontId="23" fillId="4" borderId="5" xfId="5" applyFont="1" applyFill="1" applyBorder="1" applyAlignment="1">
      <alignment vertical="center" wrapText="1"/>
    </xf>
    <xf numFmtId="43" fontId="23" fillId="4" borderId="6" xfId="5" applyFont="1" applyFill="1" applyBorder="1" applyAlignment="1">
      <alignment vertical="center" wrapText="1"/>
    </xf>
    <xf numFmtId="0" fontId="25" fillId="0" borderId="0" xfId="0" applyFont="1"/>
    <xf numFmtId="165" fontId="9" fillId="3" borderId="8" xfId="0" applyNumberFormat="1" applyFont="1" applyFill="1" applyBorder="1" applyAlignment="1">
      <alignment horizontal="center" vertical="center" wrapText="1"/>
    </xf>
    <xf numFmtId="0" fontId="6" fillId="0" borderId="4" xfId="4" applyFont="1" applyBorder="1" applyAlignment="1">
      <alignment horizontal="left" vertical="center" wrapText="1"/>
    </xf>
    <xf numFmtId="0" fontId="6" fillId="4" borderId="20" xfId="12" applyFont="1" applyFill="1" applyBorder="1"/>
    <xf numFmtId="0" fontId="6" fillId="4" borderId="21" xfId="12" applyFont="1" applyFill="1" applyBorder="1"/>
    <xf numFmtId="0" fontId="6" fillId="4" borderId="22" xfId="12" applyFont="1" applyFill="1" applyBorder="1"/>
    <xf numFmtId="0" fontId="5" fillId="5" borderId="10" xfId="12" applyFont="1" applyFill="1" applyBorder="1" applyAlignment="1">
      <alignment horizontal="center" vertical="center"/>
    </xf>
    <xf numFmtId="0" fontId="5" fillId="5" borderId="18" xfId="12" applyFont="1" applyFill="1" applyBorder="1" applyAlignment="1">
      <alignment vertical="center" textRotation="90"/>
    </xf>
    <xf numFmtId="0" fontId="5" fillId="5" borderId="19" xfId="12" applyFont="1" applyFill="1" applyBorder="1" applyAlignment="1">
      <alignment vertical="center" textRotation="90"/>
    </xf>
    <xf numFmtId="0" fontId="5" fillId="5" borderId="23" xfId="12" applyFont="1" applyFill="1" applyBorder="1" applyAlignment="1">
      <alignment vertical="center" textRotation="90"/>
    </xf>
    <xf numFmtId="0" fontId="7" fillId="0" borderId="1" xfId="12" applyBorder="1"/>
    <xf numFmtId="43" fontId="7" fillId="4" borderId="2" xfId="13" applyFont="1" applyFill="1" applyBorder="1" applyAlignment="1">
      <alignment vertical="center" wrapText="1"/>
    </xf>
    <xf numFmtId="43" fontId="7" fillId="4" borderId="5" xfId="13" applyFont="1" applyFill="1" applyBorder="1" applyAlignment="1">
      <alignment vertical="center" wrapText="1"/>
    </xf>
    <xf numFmtId="0" fontId="7" fillId="0" borderId="4" xfId="12" applyBorder="1"/>
    <xf numFmtId="0" fontId="7" fillId="0" borderId="0" xfId="12"/>
    <xf numFmtId="43" fontId="7" fillId="4" borderId="6" xfId="13" applyFont="1" applyFill="1" applyBorder="1" applyAlignment="1">
      <alignment vertical="center" wrapText="1"/>
    </xf>
    <xf numFmtId="0" fontId="5" fillId="5" borderId="17" xfId="12" applyFont="1" applyFill="1" applyBorder="1"/>
    <xf numFmtId="43" fontId="5" fillId="5" borderId="15" xfId="12" applyNumberFormat="1" applyFont="1" applyFill="1" applyBorder="1"/>
    <xf numFmtId="43" fontId="5" fillId="5" borderId="16" xfId="12" applyNumberFormat="1" applyFont="1" applyFill="1" applyBorder="1"/>
    <xf numFmtId="4" fontId="7" fillId="0" borderId="32" xfId="9" applyNumberFormat="1" applyFont="1" applyFill="1" applyBorder="1" applyAlignment="1">
      <alignment horizontal="right" vertical="center" wrapText="1"/>
    </xf>
    <xf numFmtId="4" fontId="7" fillId="0" borderId="5" xfId="9" applyNumberFormat="1" applyFont="1" applyFill="1" applyBorder="1" applyAlignment="1">
      <alignment horizontal="right" vertical="center" wrapText="1"/>
    </xf>
    <xf numFmtId="4" fontId="7" fillId="0" borderId="5" xfId="9" applyNumberFormat="1" applyFont="1" applyFill="1" applyBorder="1" applyAlignment="1">
      <alignment vertical="center" wrapText="1"/>
    </xf>
    <xf numFmtId="4" fontId="7" fillId="0" borderId="35" xfId="9" applyNumberFormat="1" applyFont="1" applyFill="1" applyBorder="1" applyAlignment="1">
      <alignment vertical="center" wrapText="1"/>
    </xf>
    <xf numFmtId="4" fontId="7" fillId="0" borderId="35" xfId="9" applyNumberFormat="1" applyFont="1" applyFill="1" applyBorder="1" applyAlignment="1">
      <alignment horizontal="right" vertical="center" wrapText="1"/>
    </xf>
    <xf numFmtId="0" fontId="26" fillId="0" borderId="0" xfId="0" applyFont="1" applyFill="1" applyBorder="1"/>
    <xf numFmtId="0" fontId="5" fillId="11" borderId="17" xfId="14" applyFont="1" applyFill="1" applyBorder="1" applyAlignment="1">
      <alignment horizontal="center" vertical="center"/>
    </xf>
    <xf numFmtId="0" fontId="5" fillId="11" borderId="15" xfId="14" applyFont="1" applyFill="1" applyBorder="1" applyAlignment="1">
      <alignment horizontal="center" vertical="center"/>
    </xf>
    <xf numFmtId="4" fontId="7" fillId="10" borderId="5" xfId="9" applyNumberFormat="1" applyFont="1" applyFill="1" applyBorder="1" applyAlignment="1">
      <alignment horizontal="right" vertical="center" wrapText="1"/>
    </xf>
    <xf numFmtId="0" fontId="26" fillId="0" borderId="5" xfId="0" applyFont="1" applyFill="1" applyBorder="1"/>
    <xf numFmtId="0" fontId="7" fillId="0" borderId="0" xfId="14" applyFont="1" applyFill="1" applyBorder="1"/>
    <xf numFmtId="43" fontId="7" fillId="0" borderId="0" xfId="14" applyNumberFormat="1" applyFont="1" applyFill="1" applyBorder="1"/>
    <xf numFmtId="0" fontId="7" fillId="0" borderId="4" xfId="14" applyFont="1" applyFill="1" applyBorder="1" applyAlignment="1">
      <alignment wrapText="1"/>
    </xf>
    <xf numFmtId="0" fontId="7" fillId="0" borderId="31" xfId="14" applyFont="1" applyFill="1" applyBorder="1" applyAlignment="1">
      <alignment wrapText="1"/>
    </xf>
    <xf numFmtId="0" fontId="7" fillId="0" borderId="34" xfId="14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textRotation="90" wrapText="1"/>
    </xf>
    <xf numFmtId="7" fontId="11" fillId="4" borderId="5" xfId="1" applyNumberFormat="1" applyFont="1" applyFill="1" applyBorder="1" applyAlignment="1">
      <alignment vertical="center" wrapText="1"/>
    </xf>
    <xf numFmtId="4" fontId="7" fillId="6" borderId="5" xfId="9" applyNumberFormat="1" applyFont="1" applyFill="1" applyBorder="1" applyAlignment="1">
      <alignment vertical="center" wrapText="1"/>
    </xf>
    <xf numFmtId="0" fontId="26" fillId="6" borderId="5" xfId="0" applyFont="1" applyFill="1" applyBorder="1"/>
    <xf numFmtId="4" fontId="7" fillId="6" borderId="5" xfId="9" applyNumberFormat="1" applyFont="1" applyFill="1" applyBorder="1" applyAlignment="1">
      <alignment horizontal="right" vertical="center" wrapText="1"/>
    </xf>
    <xf numFmtId="0" fontId="24" fillId="4" borderId="13" xfId="0" applyFont="1" applyFill="1" applyBorder="1"/>
    <xf numFmtId="0" fontId="24" fillId="4" borderId="0" xfId="0" applyFont="1" applyFill="1" applyBorder="1"/>
    <xf numFmtId="0" fontId="24" fillId="4" borderId="14" xfId="0" applyFont="1" applyFill="1" applyBorder="1"/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textRotation="90"/>
    </xf>
    <xf numFmtId="0" fontId="22" fillId="5" borderId="3" xfId="0" applyFont="1" applyFill="1" applyBorder="1" applyAlignment="1">
      <alignment horizontal="center" vertical="center" textRotation="90"/>
    </xf>
    <xf numFmtId="0" fontId="23" fillId="0" borderId="4" xfId="0" applyFont="1" applyBorder="1" applyAlignment="1">
      <alignment wrapText="1"/>
    </xf>
    <xf numFmtId="0" fontId="22" fillId="5" borderId="7" xfId="0" applyFont="1" applyFill="1" applyBorder="1"/>
    <xf numFmtId="43" fontId="22" fillId="5" borderId="8" xfId="0" applyNumberFormat="1" applyFont="1" applyFill="1" applyBorder="1"/>
    <xf numFmtId="43" fontId="22" fillId="5" borderId="9" xfId="0" applyNumberFormat="1" applyFont="1" applyFill="1" applyBorder="1"/>
    <xf numFmtId="43" fontId="27" fillId="3" borderId="8" xfId="5" applyFont="1" applyFill="1" applyBorder="1" applyAlignment="1">
      <alignment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9" fillId="12" borderId="17" xfId="14" applyFont="1" applyFill="1" applyBorder="1"/>
    <xf numFmtId="43" fontId="9" fillId="12" borderId="15" xfId="14" applyNumberFormat="1" applyFont="1" applyFill="1" applyBorder="1"/>
    <xf numFmtId="43" fontId="4" fillId="0" borderId="5" xfId="2" applyNumberFormat="1" applyFont="1" applyBorder="1" applyAlignment="1">
      <alignment vertical="center" wrapText="1"/>
    </xf>
    <xf numFmtId="4" fontId="26" fillId="0" borderId="0" xfId="0" applyNumberFormat="1" applyFont="1" applyFill="1" applyBorder="1"/>
    <xf numFmtId="7" fontId="11" fillId="0" borderId="6" xfId="0" applyNumberFormat="1" applyFont="1" applyBorder="1" applyAlignment="1">
      <alignment vertical="center" wrapText="1"/>
    </xf>
    <xf numFmtId="7" fontId="3" fillId="3" borderId="9" xfId="0" applyNumberFormat="1" applyFont="1" applyFill="1" applyBorder="1" applyAlignment="1">
      <alignment vertical="center"/>
    </xf>
    <xf numFmtId="0" fontId="7" fillId="6" borderId="37" xfId="6" applyFont="1" applyFill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 textRotation="90" wrapText="1"/>
    </xf>
    <xf numFmtId="165" fontId="9" fillId="3" borderId="9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textRotation="90" wrapText="1"/>
    </xf>
    <xf numFmtId="43" fontId="7" fillId="4" borderId="37" xfId="1" applyFont="1" applyFill="1" applyBorder="1" applyAlignment="1">
      <alignment vertical="center" wrapText="1"/>
    </xf>
    <xf numFmtId="43" fontId="5" fillId="5" borderId="38" xfId="0" applyNumberFormat="1" applyFont="1" applyFill="1" applyBorder="1"/>
    <xf numFmtId="43" fontId="23" fillId="4" borderId="37" xfId="5" applyFont="1" applyFill="1" applyBorder="1" applyAlignment="1">
      <alignment vertical="center" wrapText="1"/>
    </xf>
    <xf numFmtId="43" fontId="27" fillId="3" borderId="38" xfId="5" applyFont="1" applyFill="1" applyBorder="1" applyAlignment="1">
      <alignment vertical="center" wrapText="1"/>
    </xf>
    <xf numFmtId="0" fontId="22" fillId="5" borderId="36" xfId="0" applyFont="1" applyFill="1" applyBorder="1" applyAlignment="1">
      <alignment horizontal="center" vertical="center" textRotation="90" wrapText="1"/>
    </xf>
    <xf numFmtId="0" fontId="22" fillId="5" borderId="2" xfId="0" applyFont="1" applyFill="1" applyBorder="1" applyAlignment="1">
      <alignment horizontal="center" vertical="center" textRotation="90" wrapText="1"/>
    </xf>
    <xf numFmtId="0" fontId="3" fillId="8" borderId="36" xfId="0" applyFont="1" applyFill="1" applyBorder="1" applyAlignment="1">
      <alignment horizontal="center" vertical="center" textRotation="90"/>
    </xf>
    <xf numFmtId="8" fontId="11" fillId="7" borderId="37" xfId="0" applyNumberFormat="1" applyFont="1" applyFill="1" applyBorder="1" applyAlignment="1">
      <alignment horizontal="center" vertical="center" wrapText="1"/>
    </xf>
    <xf numFmtId="8" fontId="13" fillId="8" borderId="38" xfId="0" applyNumberFormat="1" applyFont="1" applyFill="1" applyBorder="1" applyAlignment="1"/>
    <xf numFmtId="0" fontId="8" fillId="3" borderId="36" xfId="4" applyFont="1" applyFill="1" applyBorder="1" applyAlignment="1">
      <alignment horizontal="center" vertical="center" textRotation="90"/>
    </xf>
    <xf numFmtId="44" fontId="6" fillId="0" borderId="37" xfId="4" applyNumberFormat="1" applyFont="1" applyBorder="1" applyAlignment="1">
      <alignment horizontal="center" vertical="center"/>
    </xf>
    <xf numFmtId="44" fontId="8" fillId="5" borderId="38" xfId="4" applyNumberFormat="1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 textRotation="90" wrapText="1"/>
    </xf>
    <xf numFmtId="44" fontId="7" fillId="0" borderId="37" xfId="1" applyNumberFormat="1" applyFont="1" applyFill="1" applyBorder="1" applyAlignment="1">
      <alignment horizontal="center" vertical="center"/>
    </xf>
    <xf numFmtId="44" fontId="3" fillId="3" borderId="38" xfId="0" applyNumberFormat="1" applyFont="1" applyFill="1" applyBorder="1"/>
    <xf numFmtId="44" fontId="11" fillId="7" borderId="5" xfId="0" applyNumberFormat="1" applyFont="1" applyFill="1" applyBorder="1" applyAlignment="1">
      <alignment horizontal="center" vertical="center" wrapText="1"/>
    </xf>
    <xf numFmtId="44" fontId="13" fillId="8" borderId="5" xfId="0" applyNumberFormat="1" applyFont="1" applyFill="1" applyBorder="1" applyAlignment="1"/>
    <xf numFmtId="8" fontId="13" fillId="8" borderId="5" xfId="0" applyNumberFormat="1" applyFont="1" applyFill="1" applyBorder="1" applyAlignment="1"/>
    <xf numFmtId="4" fontId="7" fillId="2" borderId="32" xfId="9" applyNumberFormat="1" applyFont="1" applyFill="1" applyBorder="1" applyAlignment="1">
      <alignment horizontal="right" vertical="center" wrapText="1"/>
    </xf>
    <xf numFmtId="4" fontId="7" fillId="2" borderId="5" xfId="9" applyNumberFormat="1" applyFont="1" applyFill="1" applyBorder="1" applyAlignment="1">
      <alignment horizontal="right" vertical="center" wrapText="1"/>
    </xf>
    <xf numFmtId="4" fontId="7" fillId="2" borderId="5" xfId="9" applyNumberFormat="1" applyFont="1" applyFill="1" applyBorder="1" applyAlignment="1">
      <alignment vertical="center" wrapText="1"/>
    </xf>
    <xf numFmtId="4" fontId="7" fillId="2" borderId="35" xfId="9" applyNumberFormat="1" applyFont="1" applyFill="1" applyBorder="1" applyAlignment="1">
      <alignment vertical="center" wrapText="1"/>
    </xf>
    <xf numFmtId="43" fontId="26" fillId="0" borderId="0" xfId="0" applyNumberFormat="1" applyFont="1" applyFill="1" applyBorder="1"/>
    <xf numFmtId="4" fontId="7" fillId="13" borderId="5" xfId="9" applyNumberFormat="1" applyFont="1" applyFill="1" applyBorder="1" applyAlignment="1">
      <alignment horizontal="right" vertical="center" wrapText="1"/>
    </xf>
    <xf numFmtId="43" fontId="7" fillId="6" borderId="5" xfId="1" applyFont="1" applyFill="1" applyBorder="1" applyAlignment="1">
      <alignment horizontal="center" vertical="center" wrapText="1"/>
    </xf>
    <xf numFmtId="43" fontId="4" fillId="0" borderId="0" xfId="1" applyFont="1" applyBorder="1" applyAlignment="1">
      <alignment vertical="center"/>
    </xf>
    <xf numFmtId="0" fontId="5" fillId="11" borderId="16" xfId="14" applyFont="1" applyFill="1" applyBorder="1" applyAlignment="1">
      <alignment horizontal="center" vertical="center"/>
    </xf>
    <xf numFmtId="4" fontId="7" fillId="2" borderId="33" xfId="9" applyNumberFormat="1" applyFont="1" applyFill="1" applyBorder="1" applyAlignment="1">
      <alignment horizontal="right" vertical="center" wrapText="1"/>
    </xf>
    <xf numFmtId="43" fontId="9" fillId="12" borderId="16" xfId="14" applyNumberFormat="1" applyFont="1" applyFill="1" applyBorder="1"/>
    <xf numFmtId="0" fontId="5" fillId="10" borderId="13" xfId="14" applyFont="1" applyFill="1" applyBorder="1" applyAlignment="1">
      <alignment horizontal="center"/>
    </xf>
    <xf numFmtId="0" fontId="5" fillId="10" borderId="0" xfId="14" applyFont="1" applyFill="1" applyBorder="1" applyAlignment="1">
      <alignment horizontal="center"/>
    </xf>
    <xf numFmtId="0" fontId="5" fillId="10" borderId="14" xfId="14" applyFont="1" applyFill="1" applyBorder="1" applyAlignment="1">
      <alignment horizontal="center"/>
    </xf>
    <xf numFmtId="0" fontId="5" fillId="10" borderId="10" xfId="14" applyFont="1" applyFill="1" applyBorder="1" applyAlignment="1">
      <alignment horizontal="center"/>
    </xf>
    <xf numFmtId="0" fontId="5" fillId="10" borderId="11" xfId="14" applyFont="1" applyFill="1" applyBorder="1" applyAlignment="1">
      <alignment horizontal="center"/>
    </xf>
    <xf numFmtId="0" fontId="5" fillId="10" borderId="12" xfId="14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left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center"/>
    </xf>
    <xf numFmtId="0" fontId="7" fillId="0" borderId="0" xfId="4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4" borderId="10" xfId="12" applyFont="1" applyFill="1" applyBorder="1" applyAlignment="1">
      <alignment horizontal="center"/>
    </xf>
    <xf numFmtId="0" fontId="5" fillId="4" borderId="11" xfId="12" applyFont="1" applyFill="1" applyBorder="1" applyAlignment="1">
      <alignment horizontal="center"/>
    </xf>
    <xf numFmtId="0" fontId="5" fillId="4" borderId="12" xfId="12" applyFont="1" applyFill="1" applyBorder="1" applyAlignment="1">
      <alignment horizontal="center"/>
    </xf>
    <xf numFmtId="0" fontId="5" fillId="4" borderId="13" xfId="12" applyFont="1" applyFill="1" applyBorder="1" applyAlignment="1">
      <alignment horizontal="center"/>
    </xf>
    <xf numFmtId="0" fontId="5" fillId="4" borderId="0" xfId="12" applyFont="1" applyFill="1" applyBorder="1" applyAlignment="1">
      <alignment horizontal="center"/>
    </xf>
    <xf numFmtId="0" fontId="5" fillId="4" borderId="14" xfId="12" applyFont="1" applyFill="1" applyBorder="1" applyAlignment="1">
      <alignment horizontal="center"/>
    </xf>
    <xf numFmtId="0" fontId="7" fillId="0" borderId="0" xfId="12" applyAlignment="1">
      <alignment horizontal="center"/>
    </xf>
    <xf numFmtId="0" fontId="7" fillId="0" borderId="14" xfId="12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8" xfId="0" applyFont="1" applyFill="1" applyBorder="1" applyAlignment="1">
      <alignment horizontal="center"/>
    </xf>
    <xf numFmtId="0" fontId="18" fillId="4" borderId="29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</cellXfs>
  <cellStyles count="15">
    <cellStyle name="Currency 2" xfId="9"/>
    <cellStyle name="Millares" xfId="1" builtinId="3"/>
    <cellStyle name="Millares 2" xfId="6"/>
    <cellStyle name="Millares 2 2" xfId="11"/>
    <cellStyle name="Millares 2 2 2" xfId="13"/>
    <cellStyle name="Millares 3" xfId="5"/>
    <cellStyle name="Moneda" xfId="2" builtinId="4"/>
    <cellStyle name="Moneda 2" xfId="3"/>
    <cellStyle name="Moneda 3" xfId="8"/>
    <cellStyle name="Normal" xfId="0" builtinId="0"/>
    <cellStyle name="Normal 2" xfId="4"/>
    <cellStyle name="Normal 2 3" xfId="10"/>
    <cellStyle name="Normal 2 3 2" xfId="12"/>
    <cellStyle name="Normal 3" xfId="7"/>
    <cellStyle name="Normal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7\Users\hmoscoso\AppData\Local\Microsoft\Windows\Temporary%20Internet%20Files\Content.Outlook\88OAL95E\costeo%20correcciones%20sit%200404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 DE COSTO"/>
      <sheetName val="RECURSO HUMANO MODIF"/>
      <sheetName val="PRESUP MODIF"/>
      <sheetName val="Hoja2"/>
      <sheetName val="Hoja3"/>
    </sheetNames>
    <sheetDataSet>
      <sheetData sheetId="0">
        <row r="255">
          <cell r="F255">
            <v>11327408</v>
          </cell>
        </row>
      </sheetData>
      <sheetData sheetId="1">
        <row r="68">
          <cell r="AB68">
            <v>22654868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topLeftCell="C1" zoomScaleNormal="100" zoomScaleSheetLayoutView="100" workbookViewId="0">
      <selection activeCell="B14" sqref="B14"/>
    </sheetView>
  </sheetViews>
  <sheetFormatPr baseColWidth="10" defaultRowHeight="15"/>
  <cols>
    <col min="1" max="1" width="47" style="148" customWidth="1"/>
    <col min="2" max="2" width="28.7109375" style="148" customWidth="1"/>
    <col min="3" max="3" width="30.85546875" style="148" customWidth="1"/>
    <col min="4" max="5" width="28.42578125" style="148" customWidth="1"/>
    <col min="6" max="7" width="22.7109375" style="148" customWidth="1"/>
    <col min="8" max="8" width="24.85546875" style="148" customWidth="1"/>
    <col min="9" max="16384" width="11.42578125" style="148"/>
  </cols>
  <sheetData>
    <row r="1" spans="1:8" ht="15.75">
      <c r="A1" s="217" t="s">
        <v>12</v>
      </c>
      <c r="B1" s="218"/>
      <c r="C1" s="218"/>
      <c r="D1" s="218"/>
      <c r="E1" s="218"/>
      <c r="F1" s="218"/>
      <c r="G1" s="218"/>
      <c r="H1" s="219"/>
    </row>
    <row r="2" spans="1:8" ht="15.75">
      <c r="A2" s="214" t="s">
        <v>1</v>
      </c>
      <c r="B2" s="215"/>
      <c r="C2" s="215"/>
      <c r="D2" s="215"/>
      <c r="E2" s="215"/>
      <c r="F2" s="215"/>
      <c r="G2" s="215"/>
      <c r="H2" s="216"/>
    </row>
    <row r="3" spans="1:8" ht="15.75">
      <c r="A3" s="214" t="s">
        <v>48</v>
      </c>
      <c r="B3" s="215"/>
      <c r="C3" s="215"/>
      <c r="D3" s="215"/>
      <c r="E3" s="215"/>
      <c r="F3" s="215"/>
      <c r="G3" s="215"/>
      <c r="H3" s="216"/>
    </row>
    <row r="4" spans="1:8" ht="15.75">
      <c r="A4" s="214" t="s">
        <v>3</v>
      </c>
      <c r="B4" s="215"/>
      <c r="C4" s="215"/>
      <c r="D4" s="215"/>
      <c r="E4" s="215"/>
      <c r="F4" s="215"/>
      <c r="G4" s="215"/>
      <c r="H4" s="216"/>
    </row>
    <row r="5" spans="1:8" ht="16.5" thickBot="1">
      <c r="A5" s="214" t="s">
        <v>59</v>
      </c>
      <c r="B5" s="215"/>
      <c r="C5" s="215"/>
      <c r="D5" s="215"/>
      <c r="E5" s="215"/>
      <c r="F5" s="215"/>
      <c r="G5" s="215"/>
      <c r="H5" s="216"/>
    </row>
    <row r="6" spans="1:8" ht="32.25" thickBot="1">
      <c r="A6" s="149" t="s">
        <v>20</v>
      </c>
      <c r="B6" s="150" t="s">
        <v>21</v>
      </c>
      <c r="C6" s="150" t="s">
        <v>6</v>
      </c>
      <c r="D6" s="150" t="s">
        <v>16</v>
      </c>
      <c r="E6" s="150" t="s">
        <v>63</v>
      </c>
      <c r="F6" s="150" t="s">
        <v>49</v>
      </c>
      <c r="G6" s="174" t="s">
        <v>61</v>
      </c>
      <c r="H6" s="211" t="s">
        <v>9</v>
      </c>
    </row>
    <row r="7" spans="1:8">
      <c r="A7" s="156" t="s">
        <v>14</v>
      </c>
      <c r="B7" s="143">
        <v>19311223</v>
      </c>
      <c r="C7" s="143">
        <v>40682176.5</v>
      </c>
      <c r="D7" s="143">
        <v>0</v>
      </c>
      <c r="E7" s="203">
        <f>B7+C7</f>
        <v>59993399.5</v>
      </c>
      <c r="F7" s="143"/>
      <c r="G7" s="143">
        <v>0</v>
      </c>
      <c r="H7" s="212">
        <f>B7+C7+F7+G7</f>
        <v>59993399.5</v>
      </c>
    </row>
    <row r="8" spans="1:8">
      <c r="A8" s="155" t="s">
        <v>50</v>
      </c>
      <c r="B8" s="162">
        <v>147373751.639</v>
      </c>
      <c r="C8" s="162">
        <v>205727833.84</v>
      </c>
      <c r="D8" s="162">
        <v>3005993571</v>
      </c>
      <c r="E8" s="204">
        <f t="shared" ref="E8:E22" si="0">B8+C8+D8</f>
        <v>3359095156.4790001</v>
      </c>
      <c r="F8" s="162">
        <v>1562423516.8199999</v>
      </c>
      <c r="G8" s="162"/>
      <c r="H8" s="212">
        <f>B8+C8+D8+F8+G8</f>
        <v>4921518673.2989998</v>
      </c>
    </row>
    <row r="9" spans="1:8">
      <c r="A9" s="155" t="s">
        <v>11</v>
      </c>
      <c r="B9" s="210">
        <v>986817581.5</v>
      </c>
      <c r="C9" s="177">
        <v>13984709</v>
      </c>
      <c r="D9" s="144">
        <v>0</v>
      </c>
      <c r="E9" s="204">
        <f t="shared" si="0"/>
        <v>1000802290.5</v>
      </c>
      <c r="F9" s="144">
        <v>1589619712.9400001</v>
      </c>
      <c r="G9" s="144">
        <v>162000000</v>
      </c>
      <c r="H9" s="212">
        <f>B9+C9+D9+F9+G9</f>
        <v>2752422003.4400001</v>
      </c>
    </row>
    <row r="10" spans="1:8">
      <c r="A10" s="155" t="s">
        <v>32</v>
      </c>
      <c r="B10" s="144">
        <v>166205246.08999997</v>
      </c>
      <c r="C10" s="144">
        <v>90991760.400000006</v>
      </c>
      <c r="D10" s="144">
        <v>0</v>
      </c>
      <c r="E10" s="204">
        <f t="shared" si="0"/>
        <v>257197006.48999998</v>
      </c>
      <c r="F10" s="152"/>
      <c r="G10" s="144">
        <v>13152288.93</v>
      </c>
      <c r="H10" s="212">
        <f>B10+C10+D10+G10</f>
        <v>270349295.41999996</v>
      </c>
    </row>
    <row r="11" spans="1:8">
      <c r="A11" s="155" t="s">
        <v>51</v>
      </c>
      <c r="B11" s="208">
        <v>5398462.4950000038</v>
      </c>
      <c r="C11" s="144">
        <v>8633856.0700000003</v>
      </c>
      <c r="D11" s="144">
        <v>0</v>
      </c>
      <c r="E11" s="204">
        <f t="shared" si="0"/>
        <v>14032318.565000005</v>
      </c>
      <c r="F11" s="152"/>
      <c r="G11" s="144"/>
      <c r="H11" s="212">
        <f>B11+C11+D11+F11+G11</f>
        <v>14032318.565000005</v>
      </c>
    </row>
    <row r="12" spans="1:8" ht="26.25">
      <c r="A12" s="155" t="s">
        <v>52</v>
      </c>
      <c r="B12" s="162">
        <v>10385224</v>
      </c>
      <c r="C12" s="162">
        <v>15979698.16</v>
      </c>
      <c r="D12" s="162">
        <v>163683132.47999999</v>
      </c>
      <c r="E12" s="204">
        <f t="shared" si="0"/>
        <v>190048054.63999999</v>
      </c>
      <c r="F12" s="161"/>
      <c r="G12" s="162">
        <v>792648.85</v>
      </c>
      <c r="H12" s="212">
        <f>B12+C12+D12+G12</f>
        <v>190840703.48999998</v>
      </c>
    </row>
    <row r="13" spans="1:8" ht="26.25">
      <c r="A13" s="155" t="s">
        <v>53</v>
      </c>
      <c r="B13" s="151">
        <v>11480403.630000001</v>
      </c>
      <c r="C13" s="144">
        <v>18558662.373333301</v>
      </c>
      <c r="D13" s="144">
        <v>20090934</v>
      </c>
      <c r="E13" s="204">
        <f t="shared" si="0"/>
        <v>50130000.0033333</v>
      </c>
      <c r="F13" s="152"/>
      <c r="G13" s="144">
        <v>517505</v>
      </c>
      <c r="H13" s="212">
        <f t="shared" ref="H13:H22" si="1">B13+C13+D13+F13+G13</f>
        <v>50647505.0033333</v>
      </c>
    </row>
    <row r="14" spans="1:8" ht="26.25">
      <c r="A14" s="155" t="s">
        <v>54</v>
      </c>
      <c r="B14" s="144">
        <v>2281545</v>
      </c>
      <c r="C14" s="144">
        <v>6229872</v>
      </c>
      <c r="D14" s="144">
        <v>0</v>
      </c>
      <c r="E14" s="204">
        <f t="shared" si="0"/>
        <v>8511417</v>
      </c>
      <c r="F14" s="152"/>
      <c r="G14" s="144">
        <v>0</v>
      </c>
      <c r="H14" s="212">
        <f t="shared" si="1"/>
        <v>8511417</v>
      </c>
    </row>
    <row r="15" spans="1:8" ht="26.25">
      <c r="A15" s="155" t="s">
        <v>34</v>
      </c>
      <c r="B15" s="145">
        <v>7035511</v>
      </c>
      <c r="C15" s="145">
        <v>8912839</v>
      </c>
      <c r="D15" s="145">
        <v>11924502</v>
      </c>
      <c r="E15" s="205">
        <f t="shared" si="0"/>
        <v>27872852</v>
      </c>
      <c r="F15" s="152"/>
      <c r="G15" s="144">
        <v>134411.20000000001</v>
      </c>
      <c r="H15" s="212">
        <f t="shared" si="1"/>
        <v>28007263.199999999</v>
      </c>
    </row>
    <row r="16" spans="1:8">
      <c r="A16" s="155" t="s">
        <v>31</v>
      </c>
      <c r="B16" s="145">
        <v>2285702</v>
      </c>
      <c r="C16" s="145">
        <v>5714298</v>
      </c>
      <c r="D16" s="145">
        <v>15000000</v>
      </c>
      <c r="E16" s="205">
        <f t="shared" si="0"/>
        <v>23000000</v>
      </c>
      <c r="F16" s="152"/>
      <c r="G16" s="144">
        <v>116076.39</v>
      </c>
      <c r="H16" s="212">
        <f t="shared" si="1"/>
        <v>23116076.390000001</v>
      </c>
    </row>
    <row r="17" spans="1:8">
      <c r="A17" s="155" t="s">
        <v>44</v>
      </c>
      <c r="B17" s="160">
        <v>11327408</v>
      </c>
      <c r="C17" s="160">
        <v>22654868</v>
      </c>
      <c r="D17" s="160">
        <v>0</v>
      </c>
      <c r="E17" s="205">
        <f t="shared" si="0"/>
        <v>33982276</v>
      </c>
      <c r="F17" s="161"/>
      <c r="G17" s="162">
        <v>0</v>
      </c>
      <c r="H17" s="212">
        <f t="shared" si="1"/>
        <v>33982276</v>
      </c>
    </row>
    <row r="18" spans="1:8">
      <c r="A18" s="155" t="s">
        <v>55</v>
      </c>
      <c r="B18" s="145">
        <v>1982484</v>
      </c>
      <c r="C18" s="145">
        <v>3142596</v>
      </c>
      <c r="D18" s="145">
        <v>0</v>
      </c>
      <c r="E18" s="205">
        <f t="shared" si="0"/>
        <v>5125080</v>
      </c>
      <c r="F18" s="152"/>
      <c r="G18" s="144">
        <v>0</v>
      </c>
      <c r="H18" s="212">
        <f t="shared" si="1"/>
        <v>5125080</v>
      </c>
    </row>
    <row r="19" spans="1:8" ht="26.25">
      <c r="A19" s="155" t="s">
        <v>56</v>
      </c>
      <c r="B19" s="145">
        <v>8726246</v>
      </c>
      <c r="C19" s="145">
        <v>27555254</v>
      </c>
      <c r="D19" s="145">
        <v>8000000</v>
      </c>
      <c r="E19" s="205">
        <f t="shared" si="0"/>
        <v>44281500</v>
      </c>
      <c r="F19" s="152"/>
      <c r="G19" s="144">
        <v>1468500</v>
      </c>
      <c r="H19" s="212">
        <f t="shared" si="1"/>
        <v>45750000</v>
      </c>
    </row>
    <row r="20" spans="1:8" ht="26.25">
      <c r="A20" s="155" t="s">
        <v>57</v>
      </c>
      <c r="B20" s="145">
        <v>4329269</v>
      </c>
      <c r="C20" s="145">
        <v>13980917</v>
      </c>
      <c r="D20" s="145">
        <v>18000000</v>
      </c>
      <c r="E20" s="205">
        <f t="shared" si="0"/>
        <v>36310186</v>
      </c>
      <c r="F20" s="152"/>
      <c r="G20" s="144">
        <v>1957450.09</v>
      </c>
      <c r="H20" s="212">
        <f t="shared" si="1"/>
        <v>38267636.090000004</v>
      </c>
    </row>
    <row r="21" spans="1:8">
      <c r="A21" s="155" t="s">
        <v>41</v>
      </c>
      <c r="B21" s="145">
        <v>361027092</v>
      </c>
      <c r="C21" s="145">
        <v>37798500</v>
      </c>
      <c r="D21" s="145">
        <v>559000000</v>
      </c>
      <c r="E21" s="205">
        <f t="shared" si="0"/>
        <v>957825592</v>
      </c>
      <c r="F21" s="145">
        <v>990502176.26600015</v>
      </c>
      <c r="G21" s="144">
        <v>1500000</v>
      </c>
      <c r="H21" s="212">
        <f t="shared" si="1"/>
        <v>1949827768.2660003</v>
      </c>
    </row>
    <row r="22" spans="1:8" ht="15.75" thickBot="1">
      <c r="A22" s="157" t="s">
        <v>58</v>
      </c>
      <c r="B22" s="145">
        <f>40819494.4206667-220000</f>
        <v>40599494.420666702</v>
      </c>
      <c r="C22" s="145">
        <v>13090900</v>
      </c>
      <c r="D22" s="145">
        <v>777239500</v>
      </c>
      <c r="E22" s="206">
        <f t="shared" si="0"/>
        <v>830929894.42066669</v>
      </c>
      <c r="F22" s="146"/>
      <c r="G22" s="147"/>
      <c r="H22" s="212">
        <f t="shared" si="1"/>
        <v>830929894.42066669</v>
      </c>
    </row>
    <row r="23" spans="1:8" ht="15.75" thickBot="1">
      <c r="A23" s="175" t="s">
        <v>10</v>
      </c>
      <c r="B23" s="176">
        <f t="shared" ref="B23:F23" si="2">SUM(B7:B22)</f>
        <v>1786566643.7746665</v>
      </c>
      <c r="C23" s="176">
        <f t="shared" si="2"/>
        <v>533638740.3433333</v>
      </c>
      <c r="D23" s="176">
        <f t="shared" si="2"/>
        <v>4578931639.4799995</v>
      </c>
      <c r="E23" s="176">
        <f>SUM(E7:E22)</f>
        <v>6899137023.5979996</v>
      </c>
      <c r="F23" s="176">
        <f t="shared" si="2"/>
        <v>4142545406.0260005</v>
      </c>
      <c r="G23" s="176">
        <f>SUM(G7:G22)</f>
        <v>181638880.45999998</v>
      </c>
      <c r="H23" s="213">
        <f>SUM(H7:H22)</f>
        <v>11223321310.084</v>
      </c>
    </row>
    <row r="24" spans="1:8">
      <c r="A24" s="153"/>
      <c r="B24" s="153"/>
      <c r="C24" s="153"/>
      <c r="D24" s="153"/>
      <c r="E24" s="153"/>
      <c r="F24" s="153"/>
      <c r="G24" s="153"/>
      <c r="H24" s="154"/>
    </row>
    <row r="26" spans="1:8">
      <c r="C26" s="178"/>
      <c r="F26" s="207"/>
    </row>
  </sheetData>
  <mergeCells count="5">
    <mergeCell ref="A5:H5"/>
    <mergeCell ref="A4:H4"/>
    <mergeCell ref="A3:H3"/>
    <mergeCell ref="A2:H2"/>
    <mergeCell ref="A1:H1"/>
  </mergeCells>
  <pageMargins left="0.7" right="0.7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7" sqref="B7:C7"/>
    </sheetView>
  </sheetViews>
  <sheetFormatPr baseColWidth="10" defaultRowHeight="15"/>
  <cols>
    <col min="1" max="1" width="33" style="13" customWidth="1"/>
    <col min="2" max="2" width="15.5703125" style="13" customWidth="1"/>
    <col min="3" max="3" width="18.140625" style="13" customWidth="1"/>
    <col min="4" max="4" width="17.140625" style="13" customWidth="1"/>
    <col min="5" max="5" width="19.140625" style="13" customWidth="1"/>
  </cols>
  <sheetData>
    <row r="1" spans="1:5">
      <c r="A1" s="220" t="s">
        <v>12</v>
      </c>
      <c r="B1" s="221"/>
      <c r="C1" s="221"/>
      <c r="D1" s="221"/>
      <c r="E1" s="222"/>
    </row>
    <row r="2" spans="1:5">
      <c r="A2" s="223" t="s">
        <v>1</v>
      </c>
      <c r="B2" s="224"/>
      <c r="C2" s="224"/>
      <c r="D2" s="224"/>
      <c r="E2" s="225"/>
    </row>
    <row r="3" spans="1:5">
      <c r="A3" s="223" t="s">
        <v>13</v>
      </c>
      <c r="B3" s="224"/>
      <c r="C3" s="224"/>
      <c r="D3" s="224"/>
      <c r="E3" s="225"/>
    </row>
    <row r="4" spans="1:5">
      <c r="A4" s="223" t="s">
        <v>3</v>
      </c>
      <c r="B4" s="226"/>
      <c r="C4" s="226"/>
      <c r="D4" s="226"/>
      <c r="E4" s="227"/>
    </row>
    <row r="5" spans="1:5" ht="15.75" thickBot="1">
      <c r="A5" s="14"/>
      <c r="B5" s="15"/>
      <c r="C5" s="15"/>
      <c r="D5" s="15"/>
      <c r="E5" s="16"/>
    </row>
    <row r="6" spans="1:5" ht="120">
      <c r="A6" s="17" t="s">
        <v>20</v>
      </c>
      <c r="B6" s="18" t="s">
        <v>15</v>
      </c>
      <c r="C6" s="18" t="s">
        <v>6</v>
      </c>
      <c r="D6" s="18" t="s">
        <v>16</v>
      </c>
      <c r="E6" s="19" t="s">
        <v>9</v>
      </c>
    </row>
    <row r="7" spans="1:5" ht="25.5" customHeight="1">
      <c r="A7" s="112" t="s">
        <v>14</v>
      </c>
      <c r="B7" s="51">
        <v>19311223</v>
      </c>
      <c r="C7" s="51">
        <v>40682176.5</v>
      </c>
      <c r="D7" s="11" t="s">
        <v>46</v>
      </c>
      <c r="E7" s="12"/>
    </row>
    <row r="8" spans="1:5" ht="15.75" thickBot="1">
      <c r="A8" s="20" t="s">
        <v>18</v>
      </c>
      <c r="B8" s="21">
        <f>SUM(B7)</f>
        <v>19311223</v>
      </c>
      <c r="C8" s="52">
        <f>SUM(C7)</f>
        <v>40682176.5</v>
      </c>
      <c r="D8" s="22">
        <v>0</v>
      </c>
      <c r="E8" s="23">
        <f>B8+C8</f>
        <v>59993399.5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7" sqref="B7:E7"/>
    </sheetView>
  </sheetViews>
  <sheetFormatPr baseColWidth="10" defaultRowHeight="15"/>
  <cols>
    <col min="1" max="1" width="47" customWidth="1"/>
    <col min="2" max="2" width="19.7109375" customWidth="1"/>
    <col min="3" max="6" width="21.5703125" customWidth="1"/>
  </cols>
  <sheetData>
    <row r="1" spans="1:6" ht="15.75">
      <c r="A1" s="228" t="s">
        <v>12</v>
      </c>
      <c r="B1" s="229"/>
      <c r="C1" s="229"/>
      <c r="D1" s="229"/>
      <c r="E1" s="229"/>
      <c r="F1" s="230"/>
    </row>
    <row r="2" spans="1:6" ht="15.75">
      <c r="A2" s="231" t="s">
        <v>19</v>
      </c>
      <c r="B2" s="232"/>
      <c r="C2" s="232"/>
      <c r="D2" s="232"/>
      <c r="E2" s="232"/>
      <c r="F2" s="233"/>
    </row>
    <row r="3" spans="1:6" ht="15.75">
      <c r="A3" s="231" t="s">
        <v>13</v>
      </c>
      <c r="B3" s="232"/>
      <c r="C3" s="232"/>
      <c r="D3" s="232"/>
      <c r="E3" s="232"/>
      <c r="F3" s="233"/>
    </row>
    <row r="4" spans="1:6" ht="15.75">
      <c r="A4" s="231" t="s">
        <v>3</v>
      </c>
      <c r="B4" s="234"/>
      <c r="C4" s="234"/>
      <c r="D4" s="234"/>
      <c r="E4" s="234"/>
      <c r="F4" s="235"/>
    </row>
    <row r="5" spans="1:6" ht="16.5" thickBot="1">
      <c r="A5" s="24"/>
      <c r="B5" s="25"/>
      <c r="C5" s="25"/>
      <c r="D5" s="25"/>
      <c r="E5" s="25"/>
      <c r="F5" s="26"/>
    </row>
    <row r="6" spans="1:6" ht="135.75" customHeight="1">
      <c r="A6" s="27" t="s">
        <v>20</v>
      </c>
      <c r="B6" s="28" t="s">
        <v>21</v>
      </c>
      <c r="C6" s="28" t="s">
        <v>6</v>
      </c>
      <c r="D6" s="28" t="s">
        <v>16</v>
      </c>
      <c r="E6" s="28" t="s">
        <v>22</v>
      </c>
      <c r="F6" s="29" t="s">
        <v>9</v>
      </c>
    </row>
    <row r="7" spans="1:6" ht="33" customHeight="1">
      <c r="A7" s="33" t="s">
        <v>23</v>
      </c>
      <c r="B7" s="159">
        <v>147373751.639</v>
      </c>
      <c r="C7" s="159">
        <v>205727833.84</v>
      </c>
      <c r="D7" s="34">
        <v>3005993571</v>
      </c>
      <c r="E7" s="34">
        <v>1562423516.8199999</v>
      </c>
      <c r="F7" s="35">
        <f>+D7+C7+B7+E7</f>
        <v>4921518673.2989998</v>
      </c>
    </row>
    <row r="8" spans="1:6" ht="15.75" thickBot="1">
      <c r="A8" s="30" t="s">
        <v>10</v>
      </c>
      <c r="B8" s="31">
        <f>SUM(B7:B7)</f>
        <v>147373751.639</v>
      </c>
      <c r="C8" s="31">
        <f>SUM(C7:C7)</f>
        <v>205727833.84</v>
      </c>
      <c r="D8" s="31">
        <f>SUM(D7:D7)</f>
        <v>3005993571</v>
      </c>
      <c r="E8" s="31">
        <f>SUM(E7:E7)</f>
        <v>1562423516.8199999</v>
      </c>
      <c r="F8" s="32">
        <f>SUM(F7:F7)</f>
        <v>4921518673.2989998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7" sqref="B7:F7"/>
    </sheetView>
  </sheetViews>
  <sheetFormatPr baseColWidth="10" defaultRowHeight="15"/>
  <cols>
    <col min="1" max="1" width="44.5703125" customWidth="1"/>
    <col min="2" max="2" width="23.28515625" customWidth="1"/>
    <col min="3" max="3" width="22.28515625" customWidth="1"/>
    <col min="4" max="5" width="19.28515625" customWidth="1"/>
    <col min="6" max="7" width="22" customWidth="1"/>
  </cols>
  <sheetData>
    <row r="1" spans="1:7">
      <c r="A1" s="236" t="s">
        <v>0</v>
      </c>
      <c r="B1" s="236"/>
      <c r="C1" s="236"/>
      <c r="D1" s="236"/>
      <c r="E1" s="236"/>
      <c r="F1" s="236"/>
      <c r="G1" s="236"/>
    </row>
    <row r="2" spans="1:7">
      <c r="A2" s="236" t="s">
        <v>1</v>
      </c>
      <c r="B2" s="236"/>
      <c r="C2" s="236"/>
      <c r="D2" s="236"/>
      <c r="E2" s="236"/>
      <c r="F2" s="236"/>
      <c r="G2" s="236"/>
    </row>
    <row r="3" spans="1:7">
      <c r="A3" s="236" t="s">
        <v>2</v>
      </c>
      <c r="B3" s="236"/>
      <c r="C3" s="236"/>
      <c r="D3" s="236"/>
      <c r="E3" s="236"/>
      <c r="F3" s="236"/>
      <c r="G3" s="236"/>
    </row>
    <row r="4" spans="1:7">
      <c r="A4" s="236" t="s">
        <v>3</v>
      </c>
      <c r="B4" s="236"/>
      <c r="C4" s="236"/>
      <c r="D4" s="236"/>
      <c r="E4" s="236"/>
      <c r="F4" s="236"/>
      <c r="G4" s="236"/>
    </row>
    <row r="5" spans="1:7" ht="15.75" thickBot="1"/>
    <row r="6" spans="1:7" ht="25.5">
      <c r="A6" s="2" t="s">
        <v>4</v>
      </c>
      <c r="B6" s="3" t="s">
        <v>5</v>
      </c>
      <c r="C6" s="3" t="s">
        <v>6</v>
      </c>
      <c r="D6" s="3" t="s">
        <v>7</v>
      </c>
      <c r="E6" s="3" t="s">
        <v>62</v>
      </c>
      <c r="F6" s="3" t="s">
        <v>8</v>
      </c>
      <c r="G6" s="4" t="s">
        <v>9</v>
      </c>
    </row>
    <row r="7" spans="1:7" ht="31.5" customHeight="1">
      <c r="A7" s="68" t="s">
        <v>11</v>
      </c>
      <c r="B7" s="5">
        <v>986817581.5</v>
      </c>
      <c r="C7" s="6">
        <v>13984709</v>
      </c>
      <c r="D7" s="6">
        <v>0</v>
      </c>
      <c r="E7" s="6">
        <v>162000000</v>
      </c>
      <c r="F7" s="6">
        <v>1589619712.9400001</v>
      </c>
      <c r="G7" s="7">
        <f>B7+C7+E7+F7</f>
        <v>2752422003.4400001</v>
      </c>
    </row>
    <row r="8" spans="1:7" ht="15" customHeight="1" thickBot="1">
      <c r="A8" s="8" t="s">
        <v>10</v>
      </c>
      <c r="B8" s="9">
        <f>SUM(B7:B7)</f>
        <v>986817581.5</v>
      </c>
      <c r="C8" s="9">
        <f>SUM(C7)</f>
        <v>13984709</v>
      </c>
      <c r="D8" s="9">
        <f>SUM(D7:D7)</f>
        <v>0</v>
      </c>
      <c r="E8" s="9">
        <f>SUM(E7)</f>
        <v>162000000</v>
      </c>
      <c r="F8" s="9">
        <f>F7</f>
        <v>1589619712.9400001</v>
      </c>
      <c r="G8" s="10">
        <f>SUM(G7:G7)</f>
        <v>2752422003.4400001</v>
      </c>
    </row>
    <row r="12" spans="1:7" ht="30.75" customHeight="1"/>
    <row r="13" spans="1:7" hidden="1">
      <c r="D13" s="1"/>
      <c r="E13" s="1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7" sqref="B7:C7"/>
    </sheetView>
  </sheetViews>
  <sheetFormatPr baseColWidth="10" defaultRowHeight="15"/>
  <cols>
    <col min="1" max="1" width="39.85546875" customWidth="1"/>
    <col min="2" max="2" width="17.85546875" style="38" customWidth="1"/>
    <col min="3" max="3" width="20" style="38" customWidth="1"/>
    <col min="4" max="5" width="22.140625" style="38" customWidth="1"/>
  </cols>
  <sheetData>
    <row r="1" spans="1:5" ht="15.75">
      <c r="A1" s="228" t="s">
        <v>12</v>
      </c>
      <c r="B1" s="229"/>
      <c r="C1" s="229"/>
      <c r="D1" s="229"/>
      <c r="E1" s="230"/>
    </row>
    <row r="2" spans="1:5" ht="15.75">
      <c r="A2" s="231" t="s">
        <v>1</v>
      </c>
      <c r="B2" s="232"/>
      <c r="C2" s="232"/>
      <c r="D2" s="232"/>
      <c r="E2" s="233"/>
    </row>
    <row r="3" spans="1:5" ht="15.75">
      <c r="A3" s="231" t="s">
        <v>13</v>
      </c>
      <c r="B3" s="232"/>
      <c r="C3" s="232"/>
      <c r="D3" s="232"/>
      <c r="E3" s="233"/>
    </row>
    <row r="4" spans="1:5" ht="15.75">
      <c r="A4" s="231" t="s">
        <v>3</v>
      </c>
      <c r="B4" s="232"/>
      <c r="C4" s="232"/>
      <c r="D4" s="232"/>
      <c r="E4" s="233"/>
    </row>
    <row r="5" spans="1:5" ht="16.5" thickBot="1">
      <c r="A5" s="24"/>
      <c r="B5" s="39"/>
      <c r="C5" s="39"/>
      <c r="D5" s="39"/>
      <c r="E5" s="40"/>
    </row>
    <row r="6" spans="1:5" ht="142.5">
      <c r="A6" s="41" t="s">
        <v>20</v>
      </c>
      <c r="B6" s="42" t="s">
        <v>21</v>
      </c>
      <c r="C6" s="42" t="s">
        <v>6</v>
      </c>
      <c r="D6" s="42" t="s">
        <v>16</v>
      </c>
      <c r="E6" s="43" t="s">
        <v>9</v>
      </c>
    </row>
    <row r="7" spans="1:5" ht="31.5" customHeight="1">
      <c r="A7" s="44" t="s">
        <v>24</v>
      </c>
      <c r="B7" s="209">
        <v>5398462.4950000038</v>
      </c>
      <c r="C7" s="45">
        <v>8633856.0700000003</v>
      </c>
      <c r="D7" s="36" t="s">
        <v>17</v>
      </c>
      <c r="E7" s="37">
        <f>B7+C7</f>
        <v>14032318.565000005</v>
      </c>
    </row>
    <row r="8" spans="1:5" ht="16.5" thickBot="1">
      <c r="A8" s="30" t="s">
        <v>10</v>
      </c>
      <c r="B8" s="47">
        <f>SUM(B7:B7)</f>
        <v>5398462.4950000038</v>
      </c>
      <c r="C8" s="47">
        <f>SUM(C7)</f>
        <v>8633856.0700000003</v>
      </c>
      <c r="D8" s="47">
        <f>SUM(D7:D7)</f>
        <v>0</v>
      </c>
      <c r="E8" s="48">
        <f>SUM(E7:E7)</f>
        <v>14032318.565000005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7" sqref="B7:E7"/>
    </sheetView>
  </sheetViews>
  <sheetFormatPr baseColWidth="10" defaultRowHeight="15"/>
  <cols>
    <col min="1" max="1" width="43.28515625" customWidth="1"/>
    <col min="2" max="2" width="24.5703125" customWidth="1"/>
    <col min="3" max="3" width="23.85546875" customWidth="1"/>
    <col min="5" max="5" width="24.7109375" customWidth="1"/>
    <col min="6" max="6" width="19.42578125" customWidth="1"/>
  </cols>
  <sheetData>
    <row r="1" spans="1:6" ht="15.75">
      <c r="A1" s="228" t="s">
        <v>12</v>
      </c>
      <c r="B1" s="229"/>
      <c r="C1" s="229"/>
      <c r="D1" s="229"/>
      <c r="E1" s="229"/>
      <c r="F1" s="230"/>
    </row>
    <row r="2" spans="1:6" ht="15.75">
      <c r="A2" s="231" t="s">
        <v>1</v>
      </c>
      <c r="B2" s="232"/>
      <c r="C2" s="232"/>
      <c r="D2" s="232"/>
      <c r="E2" s="232"/>
      <c r="F2" s="233"/>
    </row>
    <row r="3" spans="1:6" ht="15.75">
      <c r="A3" s="231" t="s">
        <v>13</v>
      </c>
      <c r="B3" s="232"/>
      <c r="C3" s="232"/>
      <c r="D3" s="232"/>
      <c r="E3" s="232"/>
      <c r="F3" s="233"/>
    </row>
    <row r="4" spans="1:6" ht="15.75">
      <c r="A4" s="231" t="s">
        <v>3</v>
      </c>
      <c r="B4" s="234"/>
      <c r="C4" s="234"/>
      <c r="D4" s="234"/>
      <c r="E4" s="234"/>
      <c r="F4" s="235"/>
    </row>
    <row r="5" spans="1:6" ht="16.5" thickBot="1">
      <c r="A5" s="24"/>
      <c r="B5" s="25"/>
      <c r="C5" s="25"/>
      <c r="D5" s="25"/>
      <c r="E5" s="25"/>
      <c r="F5" s="26"/>
    </row>
    <row r="6" spans="1:6" ht="131.25" customHeight="1">
      <c r="A6" s="41" t="s">
        <v>20</v>
      </c>
      <c r="B6" s="42" t="s">
        <v>21</v>
      </c>
      <c r="C6" s="182" t="s">
        <v>6</v>
      </c>
      <c r="D6" s="42" t="s">
        <v>16</v>
      </c>
      <c r="E6" s="182" t="s">
        <v>62</v>
      </c>
      <c r="F6" s="43" t="s">
        <v>9</v>
      </c>
    </row>
    <row r="7" spans="1:6" ht="36" customHeight="1">
      <c r="A7" s="77" t="s">
        <v>32</v>
      </c>
      <c r="B7" s="11">
        <v>166205246.08999997</v>
      </c>
      <c r="C7" s="11">
        <v>90991760.400000006</v>
      </c>
      <c r="D7" s="11" t="s">
        <v>17</v>
      </c>
      <c r="E7" s="185">
        <v>13152288.93</v>
      </c>
      <c r="F7" s="12">
        <f>SUM(B7:E7)</f>
        <v>270349295.41999996</v>
      </c>
    </row>
    <row r="8" spans="1:6" ht="16.5" thickBot="1">
      <c r="A8" s="46" t="s">
        <v>10</v>
      </c>
      <c r="B8" s="49">
        <f>SUM(B7:B7)</f>
        <v>166205246.08999997</v>
      </c>
      <c r="C8" s="49">
        <f>SUM(C7:C7)</f>
        <v>90991760.400000006</v>
      </c>
      <c r="D8" s="49">
        <f>SUM(D7:D7)</f>
        <v>0</v>
      </c>
      <c r="E8" s="186">
        <f>SUM(E7)</f>
        <v>13152288.93</v>
      </c>
      <c r="F8" s="50">
        <f>B8+C8+E8</f>
        <v>270349295.41999996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3" sqref="F13"/>
    </sheetView>
  </sheetViews>
  <sheetFormatPr baseColWidth="10" defaultRowHeight="15"/>
  <cols>
    <col min="1" max="1" width="43.42578125" customWidth="1"/>
    <col min="2" max="6" width="21.140625" customWidth="1"/>
  </cols>
  <sheetData>
    <row r="1" spans="1:6" ht="15.75">
      <c r="A1" s="237" t="s">
        <v>12</v>
      </c>
      <c r="B1" s="238"/>
      <c r="C1" s="238"/>
      <c r="D1" s="238"/>
      <c r="E1" s="238"/>
      <c r="F1" s="239"/>
    </row>
    <row r="2" spans="1:6" ht="15.75">
      <c r="A2" s="240" t="s">
        <v>1</v>
      </c>
      <c r="B2" s="241"/>
      <c r="C2" s="241"/>
      <c r="D2" s="241"/>
      <c r="E2" s="241"/>
      <c r="F2" s="242"/>
    </row>
    <row r="3" spans="1:6" ht="15.75">
      <c r="A3" s="240" t="s">
        <v>13</v>
      </c>
      <c r="B3" s="241"/>
      <c r="C3" s="241"/>
      <c r="D3" s="241"/>
      <c r="E3" s="241"/>
      <c r="F3" s="242"/>
    </row>
    <row r="4" spans="1:6" ht="15.75">
      <c r="A4" s="240" t="s">
        <v>42</v>
      </c>
      <c r="B4" s="243"/>
      <c r="C4" s="243"/>
      <c r="D4" s="243"/>
      <c r="E4" s="243"/>
      <c r="F4" s="244"/>
    </row>
    <row r="5" spans="1:6" ht="16.5" thickBot="1">
      <c r="A5" s="163"/>
      <c r="B5" s="164"/>
      <c r="C5" s="164"/>
      <c r="D5" s="164"/>
      <c r="E5" s="164"/>
      <c r="F5" s="165"/>
    </row>
    <row r="6" spans="1:6" ht="130.5" customHeight="1">
      <c r="A6" s="166" t="s">
        <v>20</v>
      </c>
      <c r="B6" s="167" t="s">
        <v>21</v>
      </c>
      <c r="C6" s="190" t="s">
        <v>6</v>
      </c>
      <c r="D6" s="167" t="s">
        <v>16</v>
      </c>
      <c r="E6" s="189" t="s">
        <v>62</v>
      </c>
      <c r="F6" s="168" t="s">
        <v>9</v>
      </c>
    </row>
    <row r="7" spans="1:6" ht="26.25">
      <c r="A7" s="169" t="s">
        <v>43</v>
      </c>
      <c r="B7" s="122">
        <v>10385224</v>
      </c>
      <c r="C7" s="122">
        <v>15979698.16</v>
      </c>
      <c r="D7" s="122">
        <v>163683132.47999999</v>
      </c>
      <c r="E7" s="187">
        <v>792648.85</v>
      </c>
      <c r="F7" s="123">
        <f>B7+C7+D7+E7</f>
        <v>190840703.48999998</v>
      </c>
    </row>
    <row r="8" spans="1:6" ht="16.5" thickBot="1">
      <c r="A8" s="170" t="s">
        <v>10</v>
      </c>
      <c r="B8" s="171">
        <f>SUM(B7:B7)</f>
        <v>10385224</v>
      </c>
      <c r="C8" s="171">
        <f>SUM(C7:C7)</f>
        <v>15979698.16</v>
      </c>
      <c r="D8" s="173">
        <f>SUM(D7:D7)</f>
        <v>163683132.47999999</v>
      </c>
      <c r="E8" s="188">
        <f>SUM(E7)</f>
        <v>792648.85</v>
      </c>
      <c r="F8" s="172">
        <f>SUM(F7:F7)</f>
        <v>190840703.48999998</v>
      </c>
    </row>
    <row r="9" spans="1:6">
      <c r="D9" s="124"/>
      <c r="E9" s="124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3" sqref="B13"/>
    </sheetView>
  </sheetViews>
  <sheetFormatPr baseColWidth="10" defaultRowHeight="15"/>
  <cols>
    <col min="1" max="1" width="43.42578125" customWidth="1"/>
    <col min="2" max="6" width="18.5703125" customWidth="1"/>
  </cols>
  <sheetData>
    <row r="1" spans="1:6" ht="15.75">
      <c r="A1" s="245" t="s">
        <v>12</v>
      </c>
      <c r="B1" s="246"/>
      <c r="C1" s="246"/>
      <c r="D1" s="246"/>
      <c r="E1" s="246"/>
      <c r="F1" s="247"/>
    </row>
    <row r="2" spans="1:6" ht="15.75">
      <c r="A2" s="248" t="s">
        <v>1</v>
      </c>
      <c r="B2" s="249"/>
      <c r="C2" s="249"/>
      <c r="D2" s="249"/>
      <c r="E2" s="249"/>
      <c r="F2" s="250"/>
    </row>
    <row r="3" spans="1:6" ht="15.75">
      <c r="A3" s="248" t="s">
        <v>13</v>
      </c>
      <c r="B3" s="249"/>
      <c r="C3" s="249"/>
      <c r="D3" s="249"/>
      <c r="E3" s="249"/>
      <c r="F3" s="250"/>
    </row>
    <row r="4" spans="1:6" ht="15.75">
      <c r="A4" s="248" t="s">
        <v>3</v>
      </c>
      <c r="B4" s="249"/>
      <c r="C4" s="249"/>
      <c r="D4" s="249"/>
      <c r="E4" s="249"/>
      <c r="F4" s="250"/>
    </row>
    <row r="5" spans="1:6" ht="15.75" thickBot="1">
      <c r="A5" s="82"/>
      <c r="B5" s="83"/>
      <c r="C5" s="83"/>
      <c r="D5" s="83"/>
      <c r="E5" s="83"/>
      <c r="F5" s="84"/>
    </row>
    <row r="6" spans="1:6" ht="128.25">
      <c r="A6" s="88" t="s">
        <v>20</v>
      </c>
      <c r="B6" s="89" t="s">
        <v>21</v>
      </c>
      <c r="C6" s="89" t="s">
        <v>6</v>
      </c>
      <c r="D6" s="89" t="s">
        <v>16</v>
      </c>
      <c r="E6" s="191" t="s">
        <v>62</v>
      </c>
      <c r="F6" s="90" t="s">
        <v>9</v>
      </c>
    </row>
    <row r="7" spans="1:6" ht="44.25" customHeight="1">
      <c r="A7" s="91" t="s">
        <v>34</v>
      </c>
      <c r="B7" s="63">
        <v>7035510.9999999991</v>
      </c>
      <c r="C7" s="87">
        <v>8987839</v>
      </c>
      <c r="D7" s="87">
        <v>11924502</v>
      </c>
      <c r="E7" s="192">
        <v>134411.20000000001</v>
      </c>
      <c r="F7" s="92">
        <f>B7+C7+D7+E7</f>
        <v>28082263.199999999</v>
      </c>
    </row>
    <row r="8" spans="1:6" ht="15.75" thickBot="1">
      <c r="A8" s="93" t="s">
        <v>10</v>
      </c>
      <c r="B8" s="94">
        <f>SUM(B7)</f>
        <v>7035510.9999999991</v>
      </c>
      <c r="C8" s="95">
        <f>SUM(C7)</f>
        <v>8987839</v>
      </c>
      <c r="D8" s="95">
        <f>SUM(D7)</f>
        <v>11924502</v>
      </c>
      <c r="E8" s="193">
        <f>SUM(E7)</f>
        <v>134411.20000000001</v>
      </c>
      <c r="F8" s="96">
        <f>SUM(F7)</f>
        <v>28082263.199999999</v>
      </c>
    </row>
    <row r="9" spans="1:6">
      <c r="B9" s="86"/>
      <c r="C9" s="86"/>
      <c r="D9" s="86"/>
      <c r="E9" s="86"/>
      <c r="F9" s="8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9" sqref="C9"/>
    </sheetView>
  </sheetViews>
  <sheetFormatPr baseColWidth="10" defaultRowHeight="15"/>
  <cols>
    <col min="1" max="1" width="35.85546875" customWidth="1"/>
    <col min="2" max="2" width="19.5703125" customWidth="1"/>
    <col min="3" max="3" width="20.28515625" customWidth="1"/>
    <col min="4" max="4" width="19.28515625" customWidth="1"/>
    <col min="5" max="5" width="20.140625" customWidth="1"/>
  </cols>
  <sheetData>
    <row r="1" spans="1:5" ht="15.75">
      <c r="A1" s="251" t="s">
        <v>12</v>
      </c>
      <c r="B1" s="251"/>
      <c r="C1" s="251"/>
      <c r="D1" s="251"/>
      <c r="E1" s="251"/>
    </row>
    <row r="2" spans="1:5" ht="15.75">
      <c r="A2" s="251" t="s">
        <v>1</v>
      </c>
      <c r="B2" s="251"/>
      <c r="C2" s="251"/>
      <c r="D2" s="251"/>
      <c r="E2" s="251"/>
    </row>
    <row r="3" spans="1:5" ht="15.75">
      <c r="A3" s="251" t="s">
        <v>13</v>
      </c>
      <c r="B3" s="251"/>
      <c r="C3" s="251"/>
      <c r="D3" s="251"/>
      <c r="E3" s="251"/>
    </row>
    <row r="4" spans="1:5" ht="16.5" thickBot="1">
      <c r="A4" s="251" t="s">
        <v>3</v>
      </c>
      <c r="B4" s="252"/>
      <c r="C4" s="252"/>
      <c r="D4" s="252"/>
      <c r="E4" s="252"/>
    </row>
    <row r="5" spans="1:5" ht="141.75">
      <c r="A5" s="74" t="s">
        <v>20</v>
      </c>
      <c r="B5" s="75" t="s">
        <v>15</v>
      </c>
      <c r="C5" s="75" t="s">
        <v>6</v>
      </c>
      <c r="D5" s="75" t="s">
        <v>16</v>
      </c>
      <c r="E5" s="76" t="s">
        <v>9</v>
      </c>
    </row>
    <row r="6" spans="1:5" ht="61.5" customHeight="1">
      <c r="A6" s="53" t="s">
        <v>28</v>
      </c>
      <c r="B6" s="54">
        <v>1982484</v>
      </c>
      <c r="C6" s="54">
        <v>3142596</v>
      </c>
      <c r="D6" s="54">
        <v>0</v>
      </c>
      <c r="E6" s="55">
        <f>B6+C6</f>
        <v>5125080</v>
      </c>
    </row>
    <row r="7" spans="1:5" ht="15.75" thickBot="1">
      <c r="A7" s="71" t="s">
        <v>29</v>
      </c>
      <c r="B7" s="72">
        <f>SUM(B6)</f>
        <v>1982484</v>
      </c>
      <c r="C7" s="72">
        <v>3142596</v>
      </c>
      <c r="D7" s="72">
        <v>0</v>
      </c>
      <c r="E7" s="73">
        <f>SUM(E6)</f>
        <v>5125080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4" sqref="D14"/>
    </sheetView>
  </sheetViews>
  <sheetFormatPr baseColWidth="10" defaultRowHeight="15"/>
  <cols>
    <col min="1" max="1" width="48" customWidth="1"/>
    <col min="2" max="2" width="19.42578125" customWidth="1"/>
    <col min="3" max="5" width="20.85546875" customWidth="1"/>
    <col min="6" max="6" width="20.7109375" customWidth="1"/>
  </cols>
  <sheetData>
    <row r="1" spans="1:6" ht="15.75">
      <c r="A1" s="251" t="s">
        <v>12</v>
      </c>
      <c r="B1" s="251"/>
      <c r="C1" s="251"/>
      <c r="D1" s="251"/>
      <c r="E1" s="251"/>
      <c r="F1" s="251"/>
    </row>
    <row r="2" spans="1:6" ht="15.75">
      <c r="A2" s="251" t="s">
        <v>1</v>
      </c>
      <c r="B2" s="251"/>
      <c r="C2" s="251"/>
      <c r="D2" s="251"/>
      <c r="E2" s="251"/>
      <c r="F2" s="251"/>
    </row>
    <row r="3" spans="1:6" ht="15.75">
      <c r="A3" s="251" t="s">
        <v>13</v>
      </c>
      <c r="B3" s="251"/>
      <c r="C3" s="251"/>
      <c r="D3" s="251"/>
      <c r="E3" s="251"/>
      <c r="F3" s="251"/>
    </row>
    <row r="4" spans="1:6" ht="16.5" thickBot="1">
      <c r="A4" s="251" t="s">
        <v>3</v>
      </c>
      <c r="B4" s="252"/>
      <c r="C4" s="252"/>
      <c r="D4" s="252"/>
      <c r="E4" s="252"/>
      <c r="F4" s="252"/>
    </row>
    <row r="5" spans="1:6" ht="147.75">
      <c r="A5" s="74" t="s">
        <v>20</v>
      </c>
      <c r="B5" s="75" t="s">
        <v>15</v>
      </c>
      <c r="C5" s="75" t="s">
        <v>6</v>
      </c>
      <c r="D5" s="75" t="s">
        <v>16</v>
      </c>
      <c r="E5" s="194" t="s">
        <v>62</v>
      </c>
      <c r="F5" s="76" t="s">
        <v>9</v>
      </c>
    </row>
    <row r="6" spans="1:6" ht="45">
      <c r="A6" s="126" t="s">
        <v>45</v>
      </c>
      <c r="B6" s="54">
        <v>11480403.630000001</v>
      </c>
      <c r="C6" s="54">
        <v>18558662.373333301</v>
      </c>
      <c r="D6" s="54">
        <v>20090934</v>
      </c>
      <c r="E6" s="195">
        <v>517505</v>
      </c>
      <c r="F6" s="55">
        <f>B6+C6+D6+E6</f>
        <v>50647505.0033333</v>
      </c>
    </row>
    <row r="7" spans="1:6" ht="15.75" thickBot="1">
      <c r="A7" s="71" t="s">
        <v>29</v>
      </c>
      <c r="B7" s="72">
        <f>SUM(B6)</f>
        <v>11480403.630000001</v>
      </c>
      <c r="C7" s="72">
        <f>SUM(C6)</f>
        <v>18558662.373333301</v>
      </c>
      <c r="D7" s="72">
        <f>SUM(D6)</f>
        <v>20090934</v>
      </c>
      <c r="E7" s="196">
        <f>SUM(E6)</f>
        <v>517505</v>
      </c>
      <c r="F7" s="73">
        <f>SUM(F6)</f>
        <v>50647505.0033333</v>
      </c>
    </row>
    <row r="14" spans="1:6">
      <c r="C14" t="s">
        <v>47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19" sqref="E19"/>
    </sheetView>
  </sheetViews>
  <sheetFormatPr baseColWidth="10" defaultRowHeight="15"/>
  <cols>
    <col min="1" max="1" width="49.28515625" customWidth="1"/>
    <col min="2" max="2" width="16.28515625" customWidth="1"/>
    <col min="3" max="3" width="16.7109375" customWidth="1"/>
    <col min="4" max="4" width="11" customWidth="1"/>
    <col min="5" max="5" width="16.85546875" customWidth="1"/>
  </cols>
  <sheetData>
    <row r="1" spans="1:5">
      <c r="A1" s="253" t="s">
        <v>36</v>
      </c>
      <c r="B1" s="253"/>
      <c r="C1" s="253"/>
      <c r="D1" s="253"/>
      <c r="E1" s="253"/>
    </row>
    <row r="2" spans="1:5">
      <c r="A2" s="253" t="s">
        <v>37</v>
      </c>
      <c r="B2" s="253"/>
      <c r="C2" s="253"/>
      <c r="D2" s="253"/>
      <c r="E2" s="253"/>
    </row>
    <row r="3" spans="1:5">
      <c r="A3" s="253" t="s">
        <v>1</v>
      </c>
      <c r="B3" s="253"/>
      <c r="C3" s="253"/>
      <c r="D3" s="253"/>
      <c r="E3" s="253"/>
    </row>
    <row r="4" spans="1:5">
      <c r="A4" s="253" t="s">
        <v>13</v>
      </c>
      <c r="B4" s="253"/>
      <c r="C4" s="253"/>
      <c r="D4" s="253"/>
      <c r="E4" s="253"/>
    </row>
    <row r="5" spans="1:5" ht="15.75" thickBot="1">
      <c r="A5" s="253" t="s">
        <v>3</v>
      </c>
      <c r="B5" s="253"/>
      <c r="C5" s="253"/>
      <c r="D5" s="253"/>
      <c r="E5" s="253"/>
    </row>
    <row r="6" spans="1:5" ht="113.25">
      <c r="A6" s="109" t="s">
        <v>20</v>
      </c>
      <c r="B6" s="110" t="s">
        <v>21</v>
      </c>
      <c r="C6" s="110" t="s">
        <v>6</v>
      </c>
      <c r="D6" s="110" t="s">
        <v>16</v>
      </c>
      <c r="E6" s="111" t="s">
        <v>9</v>
      </c>
    </row>
    <row r="7" spans="1:5" ht="30" customHeight="1">
      <c r="A7" s="112" t="s">
        <v>38</v>
      </c>
      <c r="B7" s="115">
        <v>2281545</v>
      </c>
      <c r="C7" s="115">
        <v>6229872</v>
      </c>
      <c r="D7" s="80" t="s">
        <v>39</v>
      </c>
      <c r="E7" s="179">
        <f>B7+C7</f>
        <v>8511417</v>
      </c>
    </row>
    <row r="8" spans="1:5" ht="15.75" thickBot="1">
      <c r="A8" s="113" t="s">
        <v>10</v>
      </c>
      <c r="B8" s="116">
        <f>SUM(B7)</f>
        <v>2281545</v>
      </c>
      <c r="C8" s="116">
        <f>SUM(C7)</f>
        <v>6229872</v>
      </c>
      <c r="D8" s="114" t="s">
        <v>17</v>
      </c>
      <c r="E8" s="180">
        <f>SUM(E7)</f>
        <v>8511417</v>
      </c>
    </row>
    <row r="17" spans="1:7">
      <c r="A17" s="13"/>
      <c r="G17" s="13"/>
    </row>
    <row r="18" spans="1:7">
      <c r="A18" s="13"/>
      <c r="G18" s="13"/>
    </row>
    <row r="19" spans="1:7">
      <c r="A19" s="13"/>
      <c r="G19" s="13"/>
    </row>
    <row r="20" spans="1:7">
      <c r="A20" s="13"/>
      <c r="G20" s="13"/>
    </row>
    <row r="21" spans="1:7">
      <c r="A21" s="13"/>
      <c r="G21" s="13"/>
    </row>
    <row r="22" spans="1:7">
      <c r="A22" s="13"/>
      <c r="G22" s="13"/>
    </row>
    <row r="23" spans="1:7">
      <c r="A23" s="13"/>
      <c r="G23" s="13"/>
    </row>
    <row r="24" spans="1:7">
      <c r="A24" s="13"/>
      <c r="B24" s="13"/>
      <c r="C24" s="13"/>
      <c r="D24" s="13"/>
      <c r="E24" s="13"/>
      <c r="F24" s="13"/>
      <c r="G24" s="13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7" sqref="B17"/>
    </sheetView>
  </sheetViews>
  <sheetFormatPr baseColWidth="10" defaultColWidth="47.140625" defaultRowHeight="15"/>
  <cols>
    <col min="2" max="5" width="22.140625" customWidth="1"/>
  </cols>
  <sheetData>
    <row r="1" spans="1:5" ht="15.75">
      <c r="A1" s="254" t="s">
        <v>12</v>
      </c>
      <c r="B1" s="255"/>
      <c r="C1" s="255"/>
      <c r="D1" s="255"/>
      <c r="E1" s="256"/>
    </row>
    <row r="2" spans="1:5" ht="15.75">
      <c r="A2" s="257" t="s">
        <v>1</v>
      </c>
      <c r="B2" s="258"/>
      <c r="C2" s="258"/>
      <c r="D2" s="258"/>
      <c r="E2" s="259"/>
    </row>
    <row r="3" spans="1:5" ht="15.75">
      <c r="A3" s="257" t="s">
        <v>13</v>
      </c>
      <c r="B3" s="258"/>
      <c r="C3" s="258"/>
      <c r="D3" s="258"/>
      <c r="E3" s="259"/>
    </row>
    <row r="4" spans="1:5" ht="15.75">
      <c r="A4" s="257" t="s">
        <v>3</v>
      </c>
      <c r="B4" s="260"/>
      <c r="C4" s="260"/>
      <c r="D4" s="260"/>
      <c r="E4" s="261"/>
    </row>
    <row r="5" spans="1:5" ht="16.5" thickBot="1">
      <c r="A5" s="127"/>
      <c r="B5" s="128"/>
      <c r="C5" s="128"/>
      <c r="D5" s="128"/>
      <c r="E5" s="129"/>
    </row>
    <row r="6" spans="1:5" ht="143.25" thickBot="1">
      <c r="A6" s="130" t="s">
        <v>20</v>
      </c>
      <c r="B6" s="131" t="s">
        <v>21</v>
      </c>
      <c r="C6" s="132" t="s">
        <v>6</v>
      </c>
      <c r="D6" s="132" t="s">
        <v>16</v>
      </c>
      <c r="E6" s="133" t="s">
        <v>9</v>
      </c>
    </row>
    <row r="7" spans="1:5">
      <c r="A7" s="134" t="s">
        <v>44</v>
      </c>
      <c r="B7" s="135">
        <f>+'[1]CENTRO DE COSTO'!F255</f>
        <v>11327408</v>
      </c>
      <c r="C7" s="136">
        <f>+'[1]RECURSO HUMANO MODIF'!AB68</f>
        <v>22654868</v>
      </c>
      <c r="D7" s="135">
        <v>0</v>
      </c>
      <c r="E7" s="135">
        <f>SUM(B7:D7)</f>
        <v>33982276</v>
      </c>
    </row>
    <row r="8" spans="1:5" ht="15.75" thickBot="1">
      <c r="A8" s="137"/>
      <c r="B8" s="136"/>
      <c r="C8" s="138"/>
      <c r="D8" s="136"/>
      <c r="E8" s="139"/>
    </row>
    <row r="9" spans="1:5" ht="16.5" thickBot="1">
      <c r="A9" s="140" t="s">
        <v>10</v>
      </c>
      <c r="B9" s="141">
        <f>SUM(B7:B8)</f>
        <v>11327408</v>
      </c>
      <c r="C9" s="141">
        <f>SUM(C7:C7)</f>
        <v>22654868</v>
      </c>
      <c r="D9" s="141">
        <f>SUM(D7:D8)</f>
        <v>0</v>
      </c>
      <c r="E9" s="142">
        <f>SUM(E7:E8)</f>
        <v>33982276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7" sqref="F7"/>
    </sheetView>
  </sheetViews>
  <sheetFormatPr baseColWidth="10" defaultRowHeight="15"/>
  <cols>
    <col min="1" max="1" width="35.5703125" customWidth="1"/>
    <col min="2" max="2" width="15.5703125" customWidth="1"/>
    <col min="3" max="3" width="16.28515625" customWidth="1"/>
    <col min="4" max="5" width="15.5703125" customWidth="1"/>
    <col min="6" max="6" width="16.140625" customWidth="1"/>
  </cols>
  <sheetData>
    <row r="1" spans="1:6">
      <c r="A1" s="262" t="s">
        <v>12</v>
      </c>
      <c r="B1" s="262"/>
      <c r="C1" s="262"/>
      <c r="D1" s="262"/>
      <c r="E1" s="262"/>
      <c r="F1" s="262"/>
    </row>
    <row r="2" spans="1:6" ht="15" customHeight="1">
      <c r="A2" s="263" t="s">
        <v>1</v>
      </c>
      <c r="B2" s="263"/>
      <c r="C2" s="263"/>
      <c r="D2" s="263"/>
      <c r="E2" s="263"/>
      <c r="F2" s="263"/>
    </row>
    <row r="3" spans="1:6" ht="15" customHeight="1">
      <c r="A3" s="263" t="s">
        <v>13</v>
      </c>
      <c r="B3" s="263"/>
      <c r="C3" s="263"/>
      <c r="D3" s="263"/>
      <c r="E3" s="263"/>
      <c r="F3" s="263"/>
    </row>
    <row r="4" spans="1:6" ht="15.75" thickBot="1">
      <c r="A4" s="263" t="s">
        <v>3</v>
      </c>
      <c r="B4" s="263"/>
      <c r="C4" s="263"/>
      <c r="D4" s="263"/>
      <c r="E4" s="263"/>
      <c r="F4" s="263"/>
    </row>
    <row r="5" spans="1:6" ht="126.75" customHeight="1">
      <c r="A5" s="2" t="s">
        <v>20</v>
      </c>
      <c r="B5" s="69" t="s">
        <v>15</v>
      </c>
      <c r="C5" s="69" t="s">
        <v>6</v>
      </c>
      <c r="D5" s="69" t="s">
        <v>16</v>
      </c>
      <c r="E5" s="197" t="s">
        <v>61</v>
      </c>
      <c r="F5" s="70" t="s">
        <v>30</v>
      </c>
    </row>
    <row r="6" spans="1:6" ht="37.5" customHeight="1">
      <c r="A6" s="68" t="s">
        <v>31</v>
      </c>
      <c r="B6" s="63">
        <v>2285702</v>
      </c>
      <c r="C6" s="63">
        <v>5714298</v>
      </c>
      <c r="D6" s="63">
        <v>15000000</v>
      </c>
      <c r="E6" s="198">
        <v>116076.398</v>
      </c>
      <c r="F6" s="64">
        <f>B6+C6+D6+E6</f>
        <v>23116076.397999998</v>
      </c>
    </row>
    <row r="7" spans="1:6" ht="15.75" thickBot="1">
      <c r="A7" s="65" t="s">
        <v>10</v>
      </c>
      <c r="B7" s="66">
        <f>B6</f>
        <v>2285702</v>
      </c>
      <c r="C7" s="66">
        <v>5714298</v>
      </c>
      <c r="D7" s="66">
        <f>+D6</f>
        <v>15000000</v>
      </c>
      <c r="E7" s="199">
        <f>SUM(E6)</f>
        <v>116076.398</v>
      </c>
      <c r="F7" s="67">
        <f>+F6</f>
        <v>23116076.397999998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4" sqref="E14"/>
    </sheetView>
  </sheetViews>
  <sheetFormatPr baseColWidth="10" defaultRowHeight="15"/>
  <cols>
    <col min="1" max="1" width="36.7109375" customWidth="1"/>
    <col min="2" max="6" width="21.85546875" customWidth="1"/>
  </cols>
  <sheetData>
    <row r="1" spans="1:6" ht="15.75">
      <c r="A1" s="245" t="s">
        <v>12</v>
      </c>
      <c r="B1" s="246"/>
      <c r="C1" s="246"/>
      <c r="D1" s="246"/>
      <c r="E1" s="246"/>
      <c r="F1" s="247"/>
    </row>
    <row r="2" spans="1:6" ht="15.75">
      <c r="A2" s="248" t="s">
        <v>1</v>
      </c>
      <c r="B2" s="249"/>
      <c r="C2" s="249"/>
      <c r="D2" s="249"/>
      <c r="E2" s="249"/>
      <c r="F2" s="250"/>
    </row>
    <row r="3" spans="1:6" ht="15.75">
      <c r="A3" s="248" t="s">
        <v>13</v>
      </c>
      <c r="B3" s="249"/>
      <c r="C3" s="249"/>
      <c r="D3" s="249"/>
      <c r="E3" s="249"/>
      <c r="F3" s="250"/>
    </row>
    <row r="4" spans="1:6" ht="15.75">
      <c r="A4" s="248" t="s">
        <v>3</v>
      </c>
      <c r="B4" s="249"/>
      <c r="C4" s="249"/>
      <c r="D4" s="249"/>
      <c r="E4" s="249"/>
      <c r="F4" s="250"/>
    </row>
    <row r="5" spans="1:6">
      <c r="A5" s="82"/>
      <c r="B5" s="83"/>
      <c r="C5" s="83"/>
      <c r="D5" s="83"/>
      <c r="E5" s="83"/>
      <c r="F5" s="84"/>
    </row>
    <row r="6" spans="1:6" ht="111" customHeight="1">
      <c r="A6" s="78" t="s">
        <v>20</v>
      </c>
      <c r="B6" s="79" t="s">
        <v>21</v>
      </c>
      <c r="C6" s="79" t="s">
        <v>6</v>
      </c>
      <c r="D6" s="79" t="s">
        <v>16</v>
      </c>
      <c r="E6" s="184" t="s">
        <v>62</v>
      </c>
      <c r="F6" s="79" t="s">
        <v>9</v>
      </c>
    </row>
    <row r="7" spans="1:6" ht="37.5" customHeight="1">
      <c r="A7" s="80" t="s">
        <v>33</v>
      </c>
      <c r="B7" s="63">
        <v>8726246</v>
      </c>
      <c r="C7" s="87">
        <v>27555254</v>
      </c>
      <c r="D7" s="87">
        <v>8000000</v>
      </c>
      <c r="E7" s="87">
        <v>1468500</v>
      </c>
      <c r="F7" s="200">
        <f>B7+C7+D7+E7</f>
        <v>45750000</v>
      </c>
    </row>
    <row r="8" spans="1:6">
      <c r="A8" s="81" t="s">
        <v>10</v>
      </c>
      <c r="B8" s="201">
        <f>SUM(B7)</f>
        <v>8726246</v>
      </c>
      <c r="C8" s="202">
        <f>SUM(C7)</f>
        <v>27555254</v>
      </c>
      <c r="D8" s="202">
        <v>8000000</v>
      </c>
      <c r="E8" s="202">
        <f>SUM(E7)</f>
        <v>1468500</v>
      </c>
      <c r="F8" s="201">
        <f>SUM(F7)</f>
        <v>45750000</v>
      </c>
    </row>
    <row r="15" spans="1:6">
      <c r="C15" s="85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0" sqref="F10"/>
    </sheetView>
  </sheetViews>
  <sheetFormatPr baseColWidth="10" defaultRowHeight="15"/>
  <cols>
    <col min="1" max="1" width="33" customWidth="1"/>
    <col min="2" max="6" width="20.7109375" customWidth="1"/>
  </cols>
  <sheetData>
    <row r="1" spans="1:6" ht="15.75">
      <c r="A1" s="228" t="s">
        <v>12</v>
      </c>
      <c r="B1" s="229"/>
      <c r="C1" s="229"/>
      <c r="D1" s="229"/>
      <c r="E1" s="229"/>
      <c r="F1" s="230"/>
    </row>
    <row r="2" spans="1:6" ht="15" customHeight="1">
      <c r="A2" s="231" t="s">
        <v>25</v>
      </c>
      <c r="B2" s="232"/>
      <c r="C2" s="232"/>
      <c r="D2" s="232"/>
      <c r="E2" s="232"/>
      <c r="F2" s="233"/>
    </row>
    <row r="3" spans="1:6" ht="15" customHeight="1">
      <c r="A3" s="231" t="s">
        <v>1</v>
      </c>
      <c r="B3" s="232"/>
      <c r="C3" s="232"/>
      <c r="D3" s="232"/>
      <c r="E3" s="232"/>
      <c r="F3" s="233"/>
    </row>
    <row r="4" spans="1:6" ht="15.75">
      <c r="A4" s="231" t="s">
        <v>13</v>
      </c>
      <c r="B4" s="232"/>
      <c r="C4" s="232"/>
      <c r="D4" s="232"/>
      <c r="E4" s="232"/>
      <c r="F4" s="233"/>
    </row>
    <row r="5" spans="1:6" ht="27" customHeight="1">
      <c r="A5" s="231" t="s">
        <v>26</v>
      </c>
      <c r="B5" s="232"/>
      <c r="C5" s="232"/>
      <c r="D5" s="232"/>
      <c r="E5" s="232"/>
      <c r="F5" s="233"/>
    </row>
    <row r="6" spans="1:6" ht="16.5" thickBot="1">
      <c r="A6" s="24"/>
      <c r="B6" s="25"/>
      <c r="C6" s="25"/>
      <c r="D6" s="25"/>
      <c r="E6" s="25"/>
      <c r="F6" s="26"/>
    </row>
    <row r="7" spans="1:6" ht="153.75" customHeight="1">
      <c r="A7" s="41" t="s">
        <v>20</v>
      </c>
      <c r="B7" s="42" t="s">
        <v>15</v>
      </c>
      <c r="C7" s="42" t="s">
        <v>6</v>
      </c>
      <c r="D7" s="42" t="s">
        <v>16</v>
      </c>
      <c r="E7" s="182" t="s">
        <v>62</v>
      </c>
      <c r="F7" s="43" t="s">
        <v>9</v>
      </c>
    </row>
    <row r="8" spans="1:6" ht="25.5">
      <c r="A8" s="56" t="s">
        <v>27</v>
      </c>
      <c r="B8" s="62">
        <v>4329269</v>
      </c>
      <c r="C8" s="62">
        <v>13980917</v>
      </c>
      <c r="D8" s="62">
        <v>18000000</v>
      </c>
      <c r="E8" s="62">
        <v>1957450</v>
      </c>
      <c r="F8" s="62">
        <f>B8+C8+D8+E8</f>
        <v>38267636</v>
      </c>
    </row>
    <row r="9" spans="1:6">
      <c r="A9" s="59"/>
      <c r="B9" s="57"/>
      <c r="C9" s="57"/>
      <c r="D9" s="57"/>
      <c r="E9" s="181"/>
      <c r="F9" s="58"/>
    </row>
    <row r="10" spans="1:6" ht="16.5" thickBot="1">
      <c r="A10" s="60" t="s">
        <v>10</v>
      </c>
      <c r="B10" s="61">
        <v>4329269</v>
      </c>
      <c r="C10" s="61">
        <v>13980917</v>
      </c>
      <c r="D10" s="61">
        <f>SUM(D8:D9)</f>
        <v>18000000</v>
      </c>
      <c r="E10" s="61">
        <f>SUM(E8:E9)</f>
        <v>1957450</v>
      </c>
      <c r="F10" s="61">
        <f>SUM(B10:E10)</f>
        <v>38267636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6" sqref="D6"/>
    </sheetView>
  </sheetViews>
  <sheetFormatPr baseColWidth="10" defaultRowHeight="15"/>
  <cols>
    <col min="1" max="1" width="43.85546875" customWidth="1"/>
    <col min="2" max="2" width="18.7109375" customWidth="1"/>
    <col min="3" max="3" width="17.7109375" customWidth="1"/>
    <col min="4" max="4" width="20.28515625" customWidth="1"/>
    <col min="5" max="5" width="18.85546875" customWidth="1"/>
  </cols>
  <sheetData>
    <row r="1" spans="1:5">
      <c r="A1" s="264" t="s">
        <v>12</v>
      </c>
      <c r="B1" s="265"/>
      <c r="C1" s="265"/>
      <c r="D1" s="265"/>
      <c r="E1" s="266"/>
    </row>
    <row r="2" spans="1:5">
      <c r="A2" s="267" t="s">
        <v>1</v>
      </c>
      <c r="B2" s="268"/>
      <c r="C2" s="268"/>
      <c r="D2" s="268"/>
      <c r="E2" s="269"/>
    </row>
    <row r="3" spans="1:5">
      <c r="A3" s="267" t="s">
        <v>13</v>
      </c>
      <c r="B3" s="268"/>
      <c r="C3" s="268"/>
      <c r="D3" s="268"/>
      <c r="E3" s="269"/>
    </row>
    <row r="4" spans="1:5" ht="15.75" thickBot="1">
      <c r="A4" s="267" t="s">
        <v>3</v>
      </c>
      <c r="B4" s="270"/>
      <c r="C4" s="270"/>
      <c r="D4" s="270"/>
      <c r="E4" s="271"/>
    </row>
    <row r="5" spans="1:5" ht="141.75">
      <c r="A5" s="97" t="s">
        <v>20</v>
      </c>
      <c r="B5" s="98" t="s">
        <v>15</v>
      </c>
      <c r="C5" s="98" t="s">
        <v>6</v>
      </c>
      <c r="D5" s="158" t="s">
        <v>60</v>
      </c>
      <c r="E5" s="99" t="s">
        <v>9</v>
      </c>
    </row>
    <row r="6" spans="1:5" ht="24.75" customHeight="1">
      <c r="A6" s="108" t="s">
        <v>35</v>
      </c>
      <c r="B6" s="100">
        <f>40819494.4206667-220000</f>
        <v>40599494.420666702</v>
      </c>
      <c r="C6" s="101">
        <v>13090900</v>
      </c>
      <c r="D6" s="102">
        <v>777239500</v>
      </c>
      <c r="E6" s="103">
        <f>SUM(B6:D6)</f>
        <v>830929894.42066669</v>
      </c>
    </row>
    <row r="7" spans="1:5" ht="15.75" thickBot="1">
      <c r="A7" s="104" t="s">
        <v>10</v>
      </c>
      <c r="B7" s="105">
        <f>SUM(B6:B6)</f>
        <v>40599494.420666702</v>
      </c>
      <c r="C7" s="106">
        <f>SUM(C6)</f>
        <v>13090900</v>
      </c>
      <c r="D7" s="106">
        <f>SUM(D6)</f>
        <v>777239500</v>
      </c>
      <c r="E7" s="107">
        <f>SUM(E6:E6)</f>
        <v>830929894.42066669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B1" workbookViewId="0">
      <selection activeCell="C11" sqref="C11"/>
    </sheetView>
  </sheetViews>
  <sheetFormatPr baseColWidth="10" defaultRowHeight="14.25"/>
  <cols>
    <col min="1" max="1" width="34.85546875" style="121" customWidth="1"/>
    <col min="2" max="7" width="25.85546875" style="121" customWidth="1"/>
    <col min="8" max="16384" width="11.42578125" style="121"/>
  </cols>
  <sheetData>
    <row r="1" spans="1:7">
      <c r="A1" s="272" t="s">
        <v>0</v>
      </c>
      <c r="B1" s="272"/>
      <c r="C1" s="272"/>
      <c r="D1" s="272"/>
      <c r="E1" s="272"/>
      <c r="F1" s="272"/>
      <c r="G1" s="272"/>
    </row>
    <row r="2" spans="1:7">
      <c r="A2" s="272" t="s">
        <v>1</v>
      </c>
      <c r="B2" s="272"/>
      <c r="C2" s="272"/>
      <c r="D2" s="272"/>
      <c r="E2" s="272"/>
      <c r="F2" s="272"/>
      <c r="G2" s="272"/>
    </row>
    <row r="3" spans="1:7">
      <c r="A3" s="272" t="s">
        <v>40</v>
      </c>
      <c r="B3" s="272"/>
      <c r="C3" s="272"/>
      <c r="D3" s="272"/>
      <c r="E3" s="272"/>
      <c r="F3" s="272"/>
      <c r="G3" s="272"/>
    </row>
    <row r="4" spans="1:7" ht="15" thickBot="1">
      <c r="A4" s="272" t="s">
        <v>3</v>
      </c>
      <c r="B4" s="272"/>
      <c r="C4" s="272"/>
      <c r="D4" s="272"/>
      <c r="E4" s="272"/>
      <c r="F4" s="272"/>
      <c r="G4" s="272"/>
    </row>
    <row r="5" spans="1:7" ht="143.25" customHeight="1">
      <c r="A5" s="97" t="s">
        <v>20</v>
      </c>
      <c r="B5" s="98" t="s">
        <v>15</v>
      </c>
      <c r="C5" s="98" t="s">
        <v>6</v>
      </c>
      <c r="D5" s="158" t="s">
        <v>16</v>
      </c>
      <c r="E5" s="158" t="s">
        <v>49</v>
      </c>
      <c r="F5" s="158" t="s">
        <v>62</v>
      </c>
      <c r="G5" s="99" t="s">
        <v>9</v>
      </c>
    </row>
    <row r="6" spans="1:7" ht="31.5" customHeight="1">
      <c r="A6" s="118" t="s">
        <v>41</v>
      </c>
      <c r="B6" s="117">
        <v>361027092</v>
      </c>
      <c r="C6" s="117">
        <v>37798500</v>
      </c>
      <c r="D6" s="117">
        <v>500000000</v>
      </c>
      <c r="E6" s="117">
        <v>990502176.26600015</v>
      </c>
      <c r="F6" s="117">
        <v>1500000</v>
      </c>
      <c r="G6" s="119">
        <f>B6+C6+D6+E6+F6</f>
        <v>1890827768.2660003</v>
      </c>
    </row>
    <row r="7" spans="1:7" ht="15" thickBot="1">
      <c r="A7" s="120" t="s">
        <v>10</v>
      </c>
      <c r="B7" s="125">
        <f>B6</f>
        <v>361027092</v>
      </c>
      <c r="C7" s="125">
        <f>C6</f>
        <v>37798500</v>
      </c>
      <c r="D7" s="125">
        <f>D6</f>
        <v>500000000</v>
      </c>
      <c r="E7" s="125">
        <f>SUM(E6)</f>
        <v>990502176.26600015</v>
      </c>
      <c r="F7" s="125">
        <f>SUM(F6)</f>
        <v>1500000</v>
      </c>
      <c r="G7" s="183">
        <f>SUM(G6)</f>
        <v>1890827768.2660003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CONSOLIDADO</vt:lpstr>
      <vt:lpstr>DS</vt:lpstr>
      <vt:lpstr>DGC</vt:lpstr>
      <vt:lpstr>COVIAL</vt:lpstr>
      <vt:lpstr>DGT</vt:lpstr>
      <vt:lpstr>DGAC</vt:lpstr>
      <vt:lpstr>UCEE</vt:lpstr>
      <vt:lpstr>DGRTN</vt:lpstr>
      <vt:lpstr>UNCOSU</vt:lpstr>
      <vt:lpstr>INSIVUMEH</vt:lpstr>
      <vt:lpstr>DGCT</vt:lpstr>
      <vt:lpstr>SIT</vt:lpstr>
      <vt:lpstr>FONDETEL</vt:lpstr>
      <vt:lpstr>PROVIAL</vt:lpstr>
      <vt:lpstr>UDEVIPO</vt:lpstr>
      <vt:lpstr>FOPAVI</vt:lpstr>
      <vt:lpstr>FSS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Moscoso</dc:creator>
  <cp:lastModifiedBy>Heidy Moscoso</cp:lastModifiedBy>
  <cp:lastPrinted>2016-04-29T18:51:03Z</cp:lastPrinted>
  <dcterms:created xsi:type="dcterms:W3CDTF">2016-04-01T17:48:09Z</dcterms:created>
  <dcterms:modified xsi:type="dcterms:W3CDTF">2016-04-29T21:35:54Z</dcterms:modified>
</cp:coreProperties>
</file>