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8915" windowHeight="11565" activeTab="2"/>
  </bookViews>
  <sheets>
    <sheet name="DGC" sheetId="1" r:id="rId1"/>
    <sheet name="COVIAL" sheetId="2" r:id="rId2"/>
    <sheet name="FSS" sheetId="3" r:id="rId3"/>
  </sheets>
  <definedNames>
    <definedName name="_xlnm.Print_Area" localSheetId="0">DGC!$A$1:$AK$332</definedName>
    <definedName name="_xlnm.Print_Titles" localSheetId="1">COVIAL!$1:$4</definedName>
    <definedName name="_xlnm.Print_Titles" localSheetId="0">DGC!$1:$5</definedName>
  </definedNames>
  <calcPr calcId="144525"/>
</workbook>
</file>

<file path=xl/calcChain.xml><?xml version="1.0" encoding="utf-8"?>
<calcChain xmlns="http://schemas.openxmlformats.org/spreadsheetml/2006/main">
  <c r="R45" i="3" l="1"/>
  <c r="R56" i="3"/>
  <c r="R62" i="3"/>
  <c r="R66" i="3"/>
  <c r="R70" i="3"/>
  <c r="R74" i="3"/>
  <c r="S79" i="3"/>
  <c r="S84" i="3"/>
  <c r="R86" i="3"/>
  <c r="R88" i="3"/>
  <c r="R89" i="3"/>
  <c r="R90" i="3"/>
  <c r="R95" i="3"/>
  <c r="R108" i="3"/>
  <c r="S109" i="3"/>
  <c r="R115" i="3"/>
  <c r="R121" i="3"/>
  <c r="R122" i="3"/>
  <c r="R132" i="3"/>
  <c r="R135" i="3"/>
  <c r="S139" i="3"/>
  <c r="R142" i="3"/>
  <c r="T174" i="3"/>
  <c r="Q11" i="3"/>
  <c r="Q13" i="3"/>
  <c r="Q14" i="3"/>
  <c r="Q19" i="3"/>
  <c r="Q22" i="3"/>
  <c r="Q26" i="3"/>
  <c r="Q34" i="3"/>
  <c r="Q35" i="3"/>
  <c r="Q37" i="3"/>
  <c r="Q39" i="3"/>
  <c r="Q56" i="3"/>
  <c r="Q58" i="3"/>
  <c r="Q73" i="3"/>
  <c r="Q74" i="3"/>
  <c r="Q103" i="3"/>
  <c r="L347" i="3"/>
  <c r="K347" i="3"/>
  <c r="I347" i="3"/>
  <c r="H347" i="3"/>
  <c r="G347" i="3"/>
  <c r="O345" i="3"/>
  <c r="N345" i="3"/>
  <c r="O344" i="3"/>
  <c r="N344" i="3"/>
  <c r="O343" i="3"/>
  <c r="N343" i="3"/>
  <c r="O342" i="3"/>
  <c r="N342" i="3"/>
  <c r="O341" i="3"/>
  <c r="N341" i="3"/>
  <c r="O340" i="3"/>
  <c r="N340" i="3"/>
  <c r="O339" i="3"/>
  <c r="N339" i="3"/>
  <c r="O338" i="3"/>
  <c r="N338" i="3"/>
  <c r="O337" i="3"/>
  <c r="N337" i="3"/>
  <c r="O336" i="3"/>
  <c r="N336" i="3"/>
  <c r="O335" i="3"/>
  <c r="N335" i="3"/>
  <c r="O334" i="3"/>
  <c r="N334" i="3"/>
  <c r="O333" i="3"/>
  <c r="N333" i="3"/>
  <c r="O332" i="3"/>
  <c r="N332" i="3"/>
  <c r="O331" i="3"/>
  <c r="N331" i="3"/>
  <c r="O330" i="3"/>
  <c r="N330" i="3"/>
  <c r="O329" i="3"/>
  <c r="N329" i="3"/>
  <c r="O328" i="3"/>
  <c r="N328" i="3"/>
  <c r="O327" i="3"/>
  <c r="N327" i="3"/>
  <c r="O326" i="3"/>
  <c r="N326" i="3"/>
  <c r="O325" i="3"/>
  <c r="N325" i="3"/>
  <c r="O324" i="3"/>
  <c r="N324" i="3"/>
  <c r="O323" i="3"/>
  <c r="N323" i="3"/>
  <c r="O322" i="3"/>
  <c r="N322" i="3"/>
  <c r="O321" i="3"/>
  <c r="N321" i="3"/>
  <c r="O320" i="3"/>
  <c r="N320" i="3"/>
  <c r="O319" i="3"/>
  <c r="N319" i="3"/>
  <c r="O318" i="3"/>
  <c r="N318" i="3"/>
  <c r="O317" i="3"/>
  <c r="N317" i="3"/>
  <c r="O316" i="3"/>
  <c r="N316" i="3"/>
  <c r="O315" i="3"/>
  <c r="N315" i="3"/>
  <c r="O314" i="3"/>
  <c r="N314" i="3"/>
  <c r="O313" i="3"/>
  <c r="N313" i="3"/>
  <c r="O312" i="3"/>
  <c r="N312" i="3"/>
  <c r="O311" i="3"/>
  <c r="N311" i="3"/>
  <c r="O310" i="3"/>
  <c r="N310" i="3"/>
  <c r="O309" i="3"/>
  <c r="N309" i="3"/>
  <c r="O308" i="3"/>
  <c r="N308" i="3"/>
  <c r="O307" i="3"/>
  <c r="N307" i="3"/>
  <c r="O306" i="3"/>
  <c r="N306" i="3"/>
  <c r="O305" i="3"/>
  <c r="N305" i="3"/>
  <c r="O304" i="3"/>
  <c r="N304" i="3"/>
  <c r="O303" i="3"/>
  <c r="N303" i="3"/>
  <c r="O302" i="3"/>
  <c r="N302" i="3"/>
  <c r="O301" i="3"/>
  <c r="N301" i="3"/>
  <c r="O300" i="3"/>
  <c r="N300" i="3"/>
  <c r="O299" i="3"/>
  <c r="N299" i="3"/>
  <c r="O298" i="3"/>
  <c r="N298" i="3"/>
  <c r="O297" i="3"/>
  <c r="N297" i="3"/>
  <c r="O296" i="3"/>
  <c r="N296" i="3"/>
  <c r="O295" i="3"/>
  <c r="N295" i="3"/>
  <c r="O294" i="3"/>
  <c r="N294" i="3"/>
  <c r="O293" i="3"/>
  <c r="N293" i="3"/>
  <c r="O292" i="3"/>
  <c r="N292" i="3"/>
  <c r="O291" i="3"/>
  <c r="N291" i="3"/>
  <c r="O290" i="3"/>
  <c r="N290" i="3"/>
  <c r="O289" i="3"/>
  <c r="N289" i="3"/>
  <c r="O288" i="3"/>
  <c r="N288" i="3"/>
  <c r="O287" i="3"/>
  <c r="N287" i="3"/>
  <c r="O286" i="3"/>
  <c r="N286" i="3"/>
  <c r="O285" i="3"/>
  <c r="N285" i="3"/>
  <c r="O284" i="3"/>
  <c r="N284" i="3"/>
  <c r="O283" i="3"/>
  <c r="N283" i="3"/>
  <c r="O282" i="3"/>
  <c r="N282" i="3"/>
  <c r="O281" i="3"/>
  <c r="N281" i="3"/>
  <c r="O280" i="3"/>
  <c r="N280" i="3"/>
  <c r="O279" i="3"/>
  <c r="N279" i="3"/>
  <c r="O278" i="3"/>
  <c r="N278" i="3"/>
  <c r="O277" i="3"/>
  <c r="N277" i="3"/>
  <c r="O276" i="3"/>
  <c r="N276" i="3"/>
  <c r="O275" i="3"/>
  <c r="N275" i="3"/>
  <c r="O274" i="3"/>
  <c r="N274" i="3"/>
  <c r="O273" i="3"/>
  <c r="N273" i="3"/>
  <c r="O272" i="3"/>
  <c r="N272" i="3"/>
  <c r="O271" i="3"/>
  <c r="N271" i="3"/>
  <c r="O270" i="3"/>
  <c r="N270" i="3"/>
  <c r="O269" i="3"/>
  <c r="N269" i="3"/>
  <c r="O268" i="3"/>
  <c r="N268" i="3"/>
  <c r="O267" i="3"/>
  <c r="N267" i="3"/>
  <c r="O266" i="3"/>
  <c r="N266" i="3"/>
  <c r="O265" i="3"/>
  <c r="N265" i="3"/>
  <c r="O264" i="3"/>
  <c r="N264" i="3"/>
  <c r="O263" i="3"/>
  <c r="N263" i="3"/>
  <c r="O262" i="3"/>
  <c r="N262" i="3"/>
  <c r="O261" i="3"/>
  <c r="N261" i="3"/>
  <c r="O260" i="3"/>
  <c r="N260" i="3"/>
  <c r="O259" i="3"/>
  <c r="N259" i="3"/>
  <c r="O258" i="3"/>
  <c r="N258" i="3"/>
  <c r="O257" i="3"/>
  <c r="N257" i="3"/>
  <c r="O256" i="3"/>
  <c r="N256" i="3"/>
  <c r="O255" i="3"/>
  <c r="N255" i="3"/>
  <c r="O254" i="3"/>
  <c r="N254" i="3"/>
  <c r="O253" i="3"/>
  <c r="N253" i="3"/>
  <c r="O252" i="3"/>
  <c r="N252" i="3"/>
  <c r="O251" i="3"/>
  <c r="N251" i="3"/>
  <c r="O250" i="3"/>
  <c r="N250" i="3"/>
  <c r="O249" i="3"/>
  <c r="N249" i="3"/>
  <c r="O248" i="3"/>
  <c r="N248" i="3"/>
  <c r="O247" i="3"/>
  <c r="N247" i="3"/>
  <c r="O246" i="3"/>
  <c r="N246" i="3"/>
  <c r="O245" i="3"/>
  <c r="N245" i="3"/>
  <c r="O244" i="3"/>
  <c r="N244" i="3"/>
  <c r="O243" i="3"/>
  <c r="N243" i="3"/>
  <c r="O242" i="3"/>
  <c r="N242" i="3"/>
  <c r="O241" i="3"/>
  <c r="N241" i="3"/>
  <c r="O240" i="3"/>
  <c r="N240" i="3"/>
  <c r="O239" i="3"/>
  <c r="N239" i="3"/>
  <c r="O238" i="3"/>
  <c r="N238" i="3"/>
  <c r="O237" i="3"/>
  <c r="N237" i="3"/>
  <c r="O236" i="3"/>
  <c r="N236" i="3"/>
  <c r="O235" i="3"/>
  <c r="N235" i="3"/>
  <c r="O234" i="3"/>
  <c r="N234" i="3"/>
  <c r="O233" i="3"/>
  <c r="N233" i="3"/>
  <c r="O232" i="3"/>
  <c r="N232" i="3"/>
  <c r="O231" i="3"/>
  <c r="N231" i="3"/>
  <c r="O230" i="3"/>
  <c r="N230" i="3"/>
  <c r="O229" i="3"/>
  <c r="N229" i="3"/>
  <c r="O228" i="3"/>
  <c r="N228" i="3"/>
  <c r="O227" i="3"/>
  <c r="N227" i="3"/>
  <c r="O226" i="3"/>
  <c r="N226" i="3"/>
  <c r="O225" i="3"/>
  <c r="N225" i="3"/>
  <c r="O224" i="3"/>
  <c r="N224" i="3"/>
  <c r="O223" i="3"/>
  <c r="N223" i="3"/>
  <c r="O222" i="3"/>
  <c r="N222" i="3"/>
  <c r="O221" i="3"/>
  <c r="N221" i="3"/>
  <c r="O220" i="3"/>
  <c r="N220" i="3"/>
  <c r="O219" i="3"/>
  <c r="N219" i="3"/>
  <c r="O218" i="3"/>
  <c r="N218" i="3"/>
  <c r="O217" i="3"/>
  <c r="N217" i="3"/>
  <c r="O216" i="3"/>
  <c r="N216" i="3"/>
  <c r="O215" i="3"/>
  <c r="N215" i="3"/>
  <c r="O214" i="3"/>
  <c r="N214" i="3"/>
  <c r="O213" i="3"/>
  <c r="N213" i="3"/>
  <c r="O212" i="3"/>
  <c r="N212" i="3"/>
  <c r="O211" i="3"/>
  <c r="N211" i="3"/>
  <c r="O210" i="3"/>
  <c r="N210" i="3"/>
  <c r="O209" i="3"/>
  <c r="N209" i="3"/>
  <c r="O208" i="3"/>
  <c r="N208" i="3"/>
  <c r="O207" i="3"/>
  <c r="N207" i="3"/>
  <c r="O206" i="3"/>
  <c r="N206" i="3"/>
  <c r="O205" i="3"/>
  <c r="N205" i="3"/>
  <c r="O204" i="3"/>
  <c r="N204" i="3"/>
  <c r="O203" i="3"/>
  <c r="N203" i="3"/>
  <c r="O202" i="3"/>
  <c r="N202" i="3"/>
  <c r="O201" i="3"/>
  <c r="N201" i="3"/>
  <c r="O200" i="3"/>
  <c r="N200" i="3"/>
  <c r="O199" i="3"/>
  <c r="N199" i="3"/>
  <c r="O198" i="3"/>
  <c r="N198" i="3"/>
  <c r="O197" i="3"/>
  <c r="N197" i="3"/>
  <c r="O196" i="3"/>
  <c r="N196" i="3"/>
  <c r="O195" i="3"/>
  <c r="N195" i="3"/>
  <c r="O194" i="3"/>
  <c r="N194" i="3"/>
  <c r="O193" i="3"/>
  <c r="N193" i="3"/>
  <c r="O192" i="3"/>
  <c r="N192" i="3"/>
  <c r="O191" i="3"/>
  <c r="N191" i="3"/>
  <c r="O190" i="3"/>
  <c r="N190" i="3"/>
  <c r="O189" i="3"/>
  <c r="N189" i="3"/>
  <c r="O188" i="3"/>
  <c r="N188" i="3"/>
  <c r="O187" i="3"/>
  <c r="N187" i="3"/>
  <c r="O186" i="3"/>
  <c r="N186" i="3"/>
  <c r="O185" i="3"/>
  <c r="N185" i="3"/>
  <c r="O184" i="3"/>
  <c r="N184" i="3"/>
  <c r="O183" i="3"/>
  <c r="N183" i="3"/>
  <c r="O182" i="3"/>
  <c r="N182" i="3"/>
  <c r="O181" i="3"/>
  <c r="N181" i="3"/>
  <c r="O180" i="3"/>
  <c r="N180" i="3"/>
  <c r="O179" i="3"/>
  <c r="N179" i="3"/>
  <c r="O178" i="3"/>
  <c r="N178" i="3"/>
  <c r="O177" i="3"/>
  <c r="N177" i="3"/>
  <c r="O176" i="3"/>
  <c r="N176" i="3"/>
  <c r="O175" i="3"/>
  <c r="N175" i="3"/>
  <c r="O174" i="3"/>
  <c r="N174" i="3"/>
  <c r="O173" i="3"/>
  <c r="N173" i="3"/>
  <c r="O172" i="3"/>
  <c r="N172" i="3"/>
  <c r="O171" i="3"/>
  <c r="N171" i="3"/>
  <c r="O170" i="3"/>
  <c r="N170" i="3"/>
  <c r="O169" i="3"/>
  <c r="N169" i="3"/>
  <c r="O168" i="3"/>
  <c r="N168" i="3"/>
  <c r="O167" i="3"/>
  <c r="N167" i="3"/>
  <c r="O166" i="3"/>
  <c r="N166" i="3"/>
  <c r="O165" i="3"/>
  <c r="N165" i="3"/>
  <c r="O164" i="3"/>
  <c r="N164" i="3"/>
  <c r="O163" i="3"/>
  <c r="N163" i="3"/>
  <c r="O162" i="3"/>
  <c r="N162" i="3"/>
  <c r="O161" i="3"/>
  <c r="N161" i="3"/>
  <c r="O160" i="3"/>
  <c r="N160" i="3"/>
  <c r="O159" i="3"/>
  <c r="N159" i="3"/>
  <c r="O158" i="3"/>
  <c r="N158" i="3"/>
  <c r="O157" i="3"/>
  <c r="N157" i="3"/>
  <c r="O156" i="3"/>
  <c r="N156" i="3"/>
  <c r="O155" i="3"/>
  <c r="N155" i="3"/>
  <c r="O154" i="3"/>
  <c r="N154" i="3"/>
  <c r="O153" i="3"/>
  <c r="N153" i="3"/>
  <c r="O152" i="3"/>
  <c r="N152" i="3"/>
  <c r="O151" i="3"/>
  <c r="N151" i="3"/>
  <c r="O150" i="3"/>
  <c r="N150" i="3"/>
  <c r="O149" i="3"/>
  <c r="N149" i="3"/>
  <c r="O148" i="3"/>
  <c r="N148" i="3"/>
  <c r="O147" i="3"/>
  <c r="N147" i="3"/>
  <c r="O146" i="3"/>
  <c r="N146" i="3"/>
  <c r="O145" i="3"/>
  <c r="N145" i="3"/>
  <c r="O144" i="3"/>
  <c r="N144" i="3"/>
  <c r="O143" i="3"/>
  <c r="N143" i="3"/>
  <c r="O142" i="3"/>
  <c r="N142" i="3"/>
  <c r="O141" i="3"/>
  <c r="N141" i="3"/>
  <c r="O140" i="3"/>
  <c r="N140" i="3"/>
  <c r="O139" i="3"/>
  <c r="N139" i="3"/>
  <c r="O138" i="3"/>
  <c r="N138" i="3"/>
  <c r="O137" i="3"/>
  <c r="N137" i="3"/>
  <c r="O136" i="3"/>
  <c r="N136" i="3"/>
  <c r="O135" i="3"/>
  <c r="N135" i="3"/>
  <c r="O134" i="3"/>
  <c r="N134" i="3"/>
  <c r="O133" i="3"/>
  <c r="N133" i="3"/>
  <c r="O132" i="3"/>
  <c r="N132" i="3"/>
  <c r="O131" i="3"/>
  <c r="N131" i="3"/>
  <c r="O130" i="3"/>
  <c r="N130" i="3"/>
  <c r="O129" i="3"/>
  <c r="N129" i="3"/>
  <c r="O128" i="3"/>
  <c r="N128" i="3"/>
  <c r="O127" i="3"/>
  <c r="N127" i="3"/>
  <c r="O126" i="3"/>
  <c r="N126" i="3"/>
  <c r="O125" i="3"/>
  <c r="N125" i="3"/>
  <c r="O124" i="3"/>
  <c r="N124" i="3"/>
  <c r="O123" i="3"/>
  <c r="N123" i="3"/>
  <c r="O122" i="3"/>
  <c r="N122" i="3"/>
  <c r="O121" i="3"/>
  <c r="N121" i="3"/>
  <c r="O120" i="3"/>
  <c r="N120" i="3"/>
  <c r="O119" i="3"/>
  <c r="N119" i="3"/>
  <c r="O118" i="3"/>
  <c r="N118" i="3"/>
  <c r="O117" i="3"/>
  <c r="N117" i="3"/>
  <c r="O116" i="3"/>
  <c r="N116" i="3"/>
  <c r="O115" i="3"/>
  <c r="N115" i="3"/>
  <c r="O114" i="3"/>
  <c r="N114" i="3"/>
  <c r="O113" i="3"/>
  <c r="N113" i="3"/>
  <c r="O112" i="3"/>
  <c r="N112" i="3"/>
  <c r="O111" i="3"/>
  <c r="N111" i="3"/>
  <c r="O110" i="3"/>
  <c r="N110" i="3"/>
  <c r="O109" i="3"/>
  <c r="N109" i="3"/>
  <c r="O108" i="3"/>
  <c r="N108" i="3"/>
  <c r="O107" i="3"/>
  <c r="N107" i="3"/>
  <c r="O106" i="3"/>
  <c r="N106" i="3"/>
  <c r="O105" i="3"/>
  <c r="N105" i="3"/>
  <c r="O104" i="3"/>
  <c r="N104" i="3"/>
  <c r="O103" i="3"/>
  <c r="N103" i="3"/>
  <c r="O102" i="3"/>
  <c r="N102" i="3"/>
  <c r="O101" i="3"/>
  <c r="N101" i="3"/>
  <c r="O100" i="3"/>
  <c r="N100" i="3"/>
  <c r="O99" i="3"/>
  <c r="N99" i="3"/>
  <c r="O98" i="3"/>
  <c r="N98" i="3"/>
  <c r="O97" i="3"/>
  <c r="N97" i="3"/>
  <c r="O96" i="3"/>
  <c r="N96" i="3"/>
  <c r="O95" i="3"/>
  <c r="N95" i="3"/>
  <c r="O94" i="3"/>
  <c r="N94" i="3"/>
  <c r="O93" i="3"/>
  <c r="N93" i="3"/>
  <c r="O92" i="3"/>
  <c r="N92" i="3"/>
  <c r="O91" i="3"/>
  <c r="N91" i="3"/>
  <c r="O90" i="3"/>
  <c r="N90" i="3"/>
  <c r="O89" i="3"/>
  <c r="N89" i="3"/>
  <c r="O88" i="3"/>
  <c r="N88" i="3"/>
  <c r="O87" i="3"/>
  <c r="N87" i="3"/>
  <c r="O86" i="3"/>
  <c r="N86" i="3"/>
  <c r="O85" i="3"/>
  <c r="N85" i="3"/>
  <c r="O84" i="3"/>
  <c r="N84" i="3"/>
  <c r="O83" i="3"/>
  <c r="N83" i="3"/>
  <c r="O82" i="3"/>
  <c r="M82" i="3"/>
  <c r="J82" i="3"/>
  <c r="N82" i="3" s="1"/>
  <c r="O81" i="3"/>
  <c r="N81" i="3"/>
  <c r="O80" i="3"/>
  <c r="N80" i="3"/>
  <c r="O79" i="3"/>
  <c r="N79" i="3"/>
  <c r="O78" i="3"/>
  <c r="N78" i="3"/>
  <c r="O77" i="3"/>
  <c r="N77" i="3"/>
  <c r="O76" i="3"/>
  <c r="N76" i="3"/>
  <c r="O75" i="3"/>
  <c r="N75" i="3"/>
  <c r="M74" i="3"/>
  <c r="J74" i="3"/>
  <c r="N74" i="3" s="1"/>
  <c r="O73" i="3"/>
  <c r="N73" i="3"/>
  <c r="O72" i="3"/>
  <c r="N72" i="3"/>
  <c r="O71" i="3"/>
  <c r="N71" i="3"/>
  <c r="O70" i="3"/>
  <c r="N70" i="3"/>
  <c r="O69" i="3"/>
  <c r="N69" i="3"/>
  <c r="O68" i="3"/>
  <c r="N68" i="3"/>
  <c r="O67" i="3"/>
  <c r="N67" i="3"/>
  <c r="O66" i="3"/>
  <c r="N66" i="3"/>
  <c r="O65" i="3"/>
  <c r="N65" i="3"/>
  <c r="O64" i="3"/>
  <c r="N64" i="3"/>
  <c r="O63" i="3"/>
  <c r="N63" i="3"/>
  <c r="O62" i="3"/>
  <c r="N62" i="3"/>
  <c r="O61" i="3"/>
  <c r="N61" i="3"/>
  <c r="O60" i="3"/>
  <c r="N60" i="3"/>
  <c r="O59" i="3"/>
  <c r="N59" i="3"/>
  <c r="O58" i="3"/>
  <c r="N58" i="3"/>
  <c r="O57" i="3"/>
  <c r="N57" i="3"/>
  <c r="N56" i="3"/>
  <c r="O55" i="3"/>
  <c r="N55" i="3"/>
  <c r="O54" i="3"/>
  <c r="N54" i="3"/>
  <c r="O53" i="3"/>
  <c r="N53" i="3"/>
  <c r="O52" i="3"/>
  <c r="M52" i="3"/>
  <c r="J52" i="3"/>
  <c r="N52" i="3" s="1"/>
  <c r="O51" i="3"/>
  <c r="N51" i="3"/>
  <c r="O50" i="3"/>
  <c r="N50" i="3"/>
  <c r="O49" i="3"/>
  <c r="N49" i="3"/>
  <c r="O48" i="3"/>
  <c r="N48" i="3"/>
  <c r="O47" i="3"/>
  <c r="O46" i="3"/>
  <c r="N46" i="3"/>
  <c r="O45" i="3"/>
  <c r="N45" i="3"/>
  <c r="O44" i="3"/>
  <c r="N44" i="3"/>
  <c r="O43" i="3"/>
  <c r="N43" i="3"/>
  <c r="O42" i="3"/>
  <c r="N42" i="3"/>
  <c r="O41" i="3"/>
  <c r="N41" i="3"/>
  <c r="O40" i="3"/>
  <c r="N40" i="3"/>
  <c r="O39" i="3"/>
  <c r="N39" i="3"/>
  <c r="O38" i="3"/>
  <c r="N38" i="3"/>
  <c r="O37" i="3"/>
  <c r="N37" i="3"/>
  <c r="O36" i="3"/>
  <c r="N36" i="3"/>
  <c r="O35" i="3"/>
  <c r="N35" i="3"/>
  <c r="O34" i="3"/>
  <c r="N34" i="3"/>
  <c r="O33" i="3"/>
  <c r="N33" i="3"/>
  <c r="O32" i="3"/>
  <c r="N32" i="3"/>
  <c r="O31" i="3"/>
  <c r="N31" i="3"/>
  <c r="O30" i="3"/>
  <c r="N30" i="3"/>
  <c r="O29" i="3"/>
  <c r="N29" i="3"/>
  <c r="O28" i="3"/>
  <c r="N28" i="3"/>
  <c r="O27" i="3"/>
  <c r="N27" i="3"/>
  <c r="O26" i="3"/>
  <c r="N26" i="3"/>
  <c r="O25" i="3"/>
  <c r="N25" i="3"/>
  <c r="O24" i="3"/>
  <c r="N24" i="3"/>
  <c r="O23" i="3"/>
  <c r="N23" i="3"/>
  <c r="O22" i="3"/>
  <c r="N22" i="3"/>
  <c r="O21" i="3"/>
  <c r="N21" i="3"/>
  <c r="O20" i="3"/>
  <c r="N20" i="3"/>
  <c r="O19" i="3"/>
  <c r="M19" i="3"/>
  <c r="J19" i="3"/>
  <c r="O18" i="3"/>
  <c r="N18" i="3"/>
  <c r="O17" i="3"/>
  <c r="N17" i="3"/>
  <c r="O16" i="3"/>
  <c r="N16" i="3"/>
  <c r="O15" i="3"/>
  <c r="N15" i="3"/>
  <c r="O14" i="3"/>
  <c r="N14" i="3"/>
  <c r="O13" i="3"/>
  <c r="N13" i="3"/>
  <c r="O12" i="3"/>
  <c r="N12" i="3"/>
  <c r="O11" i="3"/>
  <c r="N11" i="3"/>
  <c r="O10" i="3"/>
  <c r="N10" i="3"/>
  <c r="O9" i="3"/>
  <c r="N9" i="3"/>
  <c r="O8" i="3"/>
  <c r="N8" i="3"/>
  <c r="O7" i="3"/>
  <c r="O6" i="3"/>
  <c r="O5" i="3"/>
  <c r="J347" i="3" l="1"/>
  <c r="M347" i="3"/>
  <c r="O56" i="3"/>
  <c r="O347" i="3" s="1"/>
  <c r="O74" i="3"/>
  <c r="N19" i="3"/>
  <c r="D2207" i="2" l="1"/>
  <c r="C2207" i="2"/>
  <c r="J4" i="2"/>
  <c r="I4" i="2"/>
</calcChain>
</file>

<file path=xl/sharedStrings.xml><?xml version="1.0" encoding="utf-8"?>
<sst xmlns="http://schemas.openxmlformats.org/spreadsheetml/2006/main" count="20461" uniqueCount="7502">
  <si>
    <t>MINISTERIO DE COMUNICACIONES INFRAESTRUCTURA  Y VIVIENDA</t>
  </si>
  <si>
    <t>DIRECCION GENERAL DE CAMINOS</t>
  </si>
  <si>
    <t>INTEGRACIÓN  POR TRAMO</t>
  </si>
  <si>
    <t>INFORME AL  31 DE DICIEMBRE 2015</t>
  </si>
  <si>
    <t>EMPRESA / PROVEEDOR DE LA OBRA</t>
  </si>
  <si>
    <t>SNIP</t>
  </si>
  <si>
    <t>NOG</t>
  </si>
  <si>
    <t>AÑO DEL PROYECTO</t>
  </si>
  <si>
    <t>NOMBRE DEL PROYECTO</t>
  </si>
  <si>
    <t>MONTO CONTRATO ORIGINAL</t>
  </si>
  <si>
    <t>MODIFICACIONES AL CONTRATO</t>
  </si>
  <si>
    <t>MONTO MODIFICADO</t>
  </si>
  <si>
    <t>PAGOS REALIZADOS (CONTRACTUAL)</t>
  </si>
  <si>
    <t>ANTICIPO</t>
  </si>
  <si>
    <t xml:space="preserve">SALDO CONTRACTUAL </t>
  </si>
  <si>
    <t>NUMERO CONTROL CTA. CORRIENTE</t>
  </si>
  <si>
    <t>AVANCE FINANCIERO (%)</t>
  </si>
  <si>
    <t>AÑO 1998</t>
  </si>
  <si>
    <t>AÑO 1999</t>
  </si>
  <si>
    <t>AÑO 2000</t>
  </si>
  <si>
    <t>AÑO 2001</t>
  </si>
  <si>
    <t>AÑO 2002</t>
  </si>
  <si>
    <t>AÑO 2003</t>
  </si>
  <si>
    <t>AÑO 2004</t>
  </si>
  <si>
    <t>AÑO 2005</t>
  </si>
  <si>
    <t>AÑO 2006</t>
  </si>
  <si>
    <t>AÑO 2007</t>
  </si>
  <si>
    <t>AÑO 2008</t>
  </si>
  <si>
    <t>AÑO 2009</t>
  </si>
  <si>
    <t>AÑO 2010</t>
  </si>
  <si>
    <t>AÑO 2011</t>
  </si>
  <si>
    <t>AÑO 2012</t>
  </si>
  <si>
    <t>AÑO 2013</t>
  </si>
  <si>
    <t>AÑO 2014</t>
  </si>
  <si>
    <t>AÑO 2015</t>
  </si>
  <si>
    <t>DEUDA REGISTRADA
31/12/2015</t>
  </si>
  <si>
    <t>DOCUMENTO DE RESPALDO (DEDUA DOCUMENTADA)</t>
  </si>
  <si>
    <t>NO. CONTRATO</t>
  </si>
  <si>
    <t>TECNOLOGÍA Y NORMAS, S.A.</t>
  </si>
  <si>
    <t>X</t>
  </si>
  <si>
    <t>3768 y 3769</t>
  </si>
  <si>
    <t>252-98 / 112-93</t>
  </si>
  <si>
    <t>SIGMA CONSTRUCTORES, S.A.</t>
  </si>
  <si>
    <t>PAVIMENTACIÓN RN-19 TRAMO: SANARATE - JALAPA</t>
  </si>
  <si>
    <t>03485-03486</t>
  </si>
  <si>
    <t>073-1996</t>
  </si>
  <si>
    <t>GRUPO TRIBASA</t>
  </si>
  <si>
    <t>S/N</t>
  </si>
  <si>
    <t>CARRETERA ENTRE RIOS FRONTERA CON HONDURAS</t>
  </si>
  <si>
    <t>161-1998</t>
  </si>
  <si>
    <t>B&amp;T CONSULTORES, S.A.</t>
  </si>
  <si>
    <t>03488-03492</t>
  </si>
  <si>
    <t>242-1999</t>
  </si>
  <si>
    <t>COMPACTA, S.A.</t>
  </si>
  <si>
    <t>REHAB. TRAMO CA-09 SUR SAN VICENTE PACAYA</t>
  </si>
  <si>
    <t>166-1999</t>
  </si>
  <si>
    <t>CONSULPRO</t>
  </si>
  <si>
    <t>240-1999</t>
  </si>
  <si>
    <t>DRACO ASFALTEX</t>
  </si>
  <si>
    <t>SAN BENITO LA LIBERTAD-SAYAXCHE</t>
  </si>
  <si>
    <t>255-1999</t>
  </si>
  <si>
    <t>HIDROC DE GUATEMALA</t>
  </si>
  <si>
    <t>254-1999</t>
  </si>
  <si>
    <t>I.C.A.  INGENIEROS CIVILES ASOCIADOS</t>
  </si>
  <si>
    <t>04216-04217</t>
  </si>
  <si>
    <t>263-1999</t>
  </si>
  <si>
    <t>SEREGUA</t>
  </si>
  <si>
    <t>REPARACION DE MAQUINARIA</t>
  </si>
  <si>
    <t>142-1999</t>
  </si>
  <si>
    <t>LA ARENERA - IPALA - CA-10 Y ACCESOS</t>
  </si>
  <si>
    <t>288-1999</t>
  </si>
  <si>
    <t>CONSTRUCCIONES Y ASFALTOS DE GUATEMALA -CONASGUA-</t>
  </si>
  <si>
    <t>452-2000</t>
  </si>
  <si>
    <t>CONSTRUCTORA GSED-ALFA</t>
  </si>
  <si>
    <t>06739-06740</t>
  </si>
  <si>
    <t>403-2000</t>
  </si>
  <si>
    <t>05205-05206</t>
  </si>
  <si>
    <t>402-2000</t>
  </si>
  <si>
    <t>CONSTRUCTORA JIREH</t>
  </si>
  <si>
    <t>7061-7063</t>
  </si>
  <si>
    <t>494-2000</t>
  </si>
  <si>
    <t>CONSTRUCTORA NACIONAL, S.A. CONASA</t>
  </si>
  <si>
    <t>05939-05940</t>
  </si>
  <si>
    <t>385-2000</t>
  </si>
  <si>
    <t>CONSTRUCTORA SANTA SOFIA, S.A.</t>
  </si>
  <si>
    <t>SUPERVISIÓN SAN ANTONIO ILOTENANGO TOTONICAPAN</t>
  </si>
  <si>
    <t>6588-6589</t>
  </si>
  <si>
    <t>415-2000</t>
  </si>
  <si>
    <t>CONSTRUINMUEBLE, S.A. / ECOASFALTOS</t>
  </si>
  <si>
    <t>TRAMO BOCA DEL MONTE, VILLA CANALES, EL PUEBLITO STA. CATARINA PINULA</t>
  </si>
  <si>
    <t>Est. 01,02,03</t>
  </si>
  <si>
    <t>479-2000</t>
  </si>
  <si>
    <t>CONSULT TEST, S.A.</t>
  </si>
  <si>
    <t>4945 y 4946</t>
  </si>
  <si>
    <t>315-2000</t>
  </si>
  <si>
    <t>SUPERVISIÓN TRAMO SAN DIEGO - LA LIBERTAD</t>
  </si>
  <si>
    <t xml:space="preserve">3773 y 3774 </t>
  </si>
  <si>
    <t>314-2000</t>
  </si>
  <si>
    <t>COSERSA</t>
  </si>
  <si>
    <t>361-2000</t>
  </si>
  <si>
    <t>NUEVA SANTA CATARINA IXTAHUACÁN, SOLOLÁ</t>
  </si>
  <si>
    <t>349-2000</t>
  </si>
  <si>
    <t>INGENIEROS CIVILES CONSULTORES -INCO-</t>
  </si>
  <si>
    <t>451-2000</t>
  </si>
  <si>
    <t>J &amp; O INGENIEROS, S.A.</t>
  </si>
  <si>
    <t>CUMBRE SAN GABRIEL-CUMBRE RABINAL LONG. 5.5 KMS.</t>
  </si>
  <si>
    <t>424-2000</t>
  </si>
  <si>
    <t>POC, S.A.</t>
  </si>
  <si>
    <t>TRAMO: PAJAPITA-NUEVO PROGRESO-SAN JERONIMO</t>
  </si>
  <si>
    <t xml:space="preserve">3766 y 3767 </t>
  </si>
  <si>
    <t>420-2000</t>
  </si>
  <si>
    <t>SERVICIOS INTEGRALES DE CONSULTORIA, S.A.  SIC</t>
  </si>
  <si>
    <t>266-2000</t>
  </si>
  <si>
    <t>03519-03520</t>
  </si>
  <si>
    <t>348-2000</t>
  </si>
  <si>
    <t>ACCESO A ALDEAS SANYUYO LA PAZ SASHICO</t>
  </si>
  <si>
    <t>6704-6705</t>
  </si>
  <si>
    <t>238-2000</t>
  </si>
  <si>
    <t>6778-6779</t>
  </si>
  <si>
    <t>240-2000</t>
  </si>
  <si>
    <t>VIVIENDAS Y PROYECTOS, S.A.</t>
  </si>
  <si>
    <t>478-2000</t>
  </si>
  <si>
    <t>6930-6931-6932</t>
  </si>
  <si>
    <t>347-2000</t>
  </si>
  <si>
    <t>6415-6392</t>
  </si>
  <si>
    <t>7022-7023-7024</t>
  </si>
  <si>
    <t>453-2001</t>
  </si>
  <si>
    <t>B&amp;T CONSULTORES S.A.</t>
  </si>
  <si>
    <t>PAJAPITA - NUEVO PROGRESO - SAN JERÓNIMO</t>
  </si>
  <si>
    <t>05120-05121</t>
  </si>
  <si>
    <t>466-2001</t>
  </si>
  <si>
    <t>CERRO ALTO, S.A.</t>
  </si>
  <si>
    <t>PAVIMENTACIÓN TRAMO NEBAJ-SAN JUAN COTZAL-CHAJUL-NEBAJ</t>
  </si>
  <si>
    <t>261-2001</t>
  </si>
  <si>
    <t>CONCAL - SUPERDICON</t>
  </si>
  <si>
    <t>SUPERVISIÓN   TECTITAN - CUILCO</t>
  </si>
  <si>
    <t>6709-6710</t>
  </si>
  <si>
    <t>341-2001</t>
  </si>
  <si>
    <t>CONSTRUCTION PROJECT CONSULTANTS, INC  CPC</t>
  </si>
  <si>
    <t>SUPERVISIÓN RN7W TRAMO: SAN CRISTOBAL-CHICAMÁN-SACAPULAS</t>
  </si>
  <si>
    <t>6836-6839</t>
  </si>
  <si>
    <t>368-2001</t>
  </si>
  <si>
    <t>7185, 7186, 7187 Y 7188</t>
  </si>
  <si>
    <t>536-2001</t>
  </si>
  <si>
    <t>FAREX S.A.</t>
  </si>
  <si>
    <t>06698-06699</t>
  </si>
  <si>
    <t>424-2001</t>
  </si>
  <si>
    <t>INGENIERIA Y ARQUITECTURA CASTRO ESTRADA, S.A.</t>
  </si>
  <si>
    <t>SUPERVISIÓN CA-2-ORIENTE-MOYUTA-CA-8 Y ACCESOS</t>
  </si>
  <si>
    <t>465-2001</t>
  </si>
  <si>
    <t>MACCHRIS CONSULTORES, S.A.</t>
  </si>
  <si>
    <t>461-2001</t>
  </si>
  <si>
    <t>OFICINA DE INGENIERIA RAÚL MEZA DUARTE</t>
  </si>
  <si>
    <t>SUPERVISIÓN CA-9 SUR, TRAMO: MASAGUA-PUERTO DE SAN JOSÉ</t>
  </si>
  <si>
    <t>6924-6925</t>
  </si>
  <si>
    <t>349-2001</t>
  </si>
  <si>
    <t>PROSER</t>
  </si>
  <si>
    <t>314-2001</t>
  </si>
  <si>
    <t>SUPERVISIÓN SAN FRANCISCO ZAPOTITLAN PUEBLO NUEVO</t>
  </si>
  <si>
    <t>313-2001</t>
  </si>
  <si>
    <t>7114-7115</t>
  </si>
  <si>
    <t>508-2001</t>
  </si>
  <si>
    <t>SOTECNI S.P.A.</t>
  </si>
  <si>
    <t>OBRAS DE PROTECCION Y DE REFUERZO DEL PAVIMENTO DE LA CARRETERA</t>
  </si>
  <si>
    <t>278-2001</t>
  </si>
  <si>
    <t>TECNOLOGIA Y NORMAS, S.A.</t>
  </si>
  <si>
    <t>06059-06060</t>
  </si>
  <si>
    <t>543-2001</t>
  </si>
  <si>
    <t>TEKTON</t>
  </si>
  <si>
    <t>SUPERVISION ALDEA SANTA CRUZ CHACTE SAN LUIS</t>
  </si>
  <si>
    <t>460-2001</t>
  </si>
  <si>
    <t>HW CONSTRACTORS</t>
  </si>
  <si>
    <t xml:space="preserve">6415- 6392- </t>
  </si>
  <si>
    <t>RN-19 CASA DE TABLAS MUNICIPIO MONJAS SAN MANUEL CHAPARRÓN T.II</t>
  </si>
  <si>
    <t>7120-7121-7122-7123</t>
  </si>
  <si>
    <t>452-2001</t>
  </si>
  <si>
    <t>RN-18 JALAPA SAN PEDRO PINULA SAN LUIS JILOTEPEQUE  T.I</t>
  </si>
  <si>
    <t>ALTARI</t>
  </si>
  <si>
    <t>REHABILITACIÓN CA14, TRAMO: PURULHÁ -COBÁN</t>
  </si>
  <si>
    <t>02807-02809</t>
  </si>
  <si>
    <t>102-2002</t>
  </si>
  <si>
    <t>06720-06721</t>
  </si>
  <si>
    <t>005-2002</t>
  </si>
  <si>
    <t>CONCAL SUPERDICON</t>
  </si>
  <si>
    <t>06644-06645-06646</t>
  </si>
  <si>
    <t>114-2002</t>
  </si>
  <si>
    <t>CONSTRUCTORA D.L., S.A.</t>
  </si>
  <si>
    <t xml:space="preserve">REHABILITACIÓN RUTA 7W TRAMO II  CHICAMÁN-CUNEN-BIFURCACIÓN QUICHE 3 </t>
  </si>
  <si>
    <t>5553-5554</t>
  </si>
  <si>
    <t>120-2002</t>
  </si>
  <si>
    <t>05109-05110-05111</t>
  </si>
  <si>
    <t>89-2002</t>
  </si>
  <si>
    <t>DRACO</t>
  </si>
  <si>
    <t>SAN BENITO SAN FRANCISCO SAN JUAN DE DIOS Y SAN FRANCISCO SANTA ANA</t>
  </si>
  <si>
    <t>4388 y 4389</t>
  </si>
  <si>
    <t>228-2002</t>
  </si>
  <si>
    <t>GENTRAC</t>
  </si>
  <si>
    <t>ARRENDAMIENTO DE MAQUINARIA</t>
  </si>
  <si>
    <t>187-2002</t>
  </si>
  <si>
    <t>006-2002</t>
  </si>
  <si>
    <t>INTECSA LA JOYA</t>
  </si>
  <si>
    <t>REHAB VILLA CANALES SAN MIGUEL PETAPA</t>
  </si>
  <si>
    <t>004-2002</t>
  </si>
  <si>
    <t>03551-03552</t>
  </si>
  <si>
    <t>007-2002</t>
  </si>
  <si>
    <t>COMPAÑÍA CONSTRUCTORA DE OBRAS CIVILES  (COCISA)</t>
  </si>
  <si>
    <t>REHAB. CARRETERA CA-01 GUATEMALA SAN LUCAS</t>
  </si>
  <si>
    <t>6702-6703</t>
  </si>
  <si>
    <t>277-2003</t>
  </si>
  <si>
    <t>REHABILITACIÓN RUTA 7W TRAMO I SAN CRISTOBAL VERAPAZ-RÍO CHIXOY CHICAMAN</t>
  </si>
  <si>
    <t>6783-6784</t>
  </si>
  <si>
    <t>216-2003</t>
  </si>
  <si>
    <t>3770 y 3771</t>
  </si>
  <si>
    <t>355-2003</t>
  </si>
  <si>
    <t>TRAMO: (RD SCH-5 RD SCH-8) ALDEA CANALES</t>
  </si>
  <si>
    <t>519-2005-23-2009</t>
  </si>
  <si>
    <t>CONSISA</t>
  </si>
  <si>
    <t>SUPERVISIÓN TRAMO DESVIO PUEBLO NUEVO VIÑAS - BARBERENA TRAMO I</t>
  </si>
  <si>
    <t>6562-6565</t>
  </si>
  <si>
    <t>257-2005</t>
  </si>
  <si>
    <t>CA-1 ORIENTE TRAMO: DESVÍO PUEBLO NUEVO VIÑAS - BARBERENA KMS. 12,513</t>
  </si>
  <si>
    <t>7147-7148-7149</t>
  </si>
  <si>
    <t>301-2005</t>
  </si>
  <si>
    <t>CONSULTORES VIALES, S.A.</t>
  </si>
  <si>
    <t>3749 y 3750</t>
  </si>
  <si>
    <t>589-2005</t>
  </si>
  <si>
    <t>CM INGENIEROS, S.A.</t>
  </si>
  <si>
    <t>03213-03217</t>
  </si>
  <si>
    <t>256-2005</t>
  </si>
  <si>
    <t>DISARK-ARQUITECTOS STAN</t>
  </si>
  <si>
    <t>STAN</t>
  </si>
  <si>
    <t>629-2005 / 470-2007</t>
  </si>
  <si>
    <t>DRACO-COCISA</t>
  </si>
  <si>
    <t>AMPLIACIÓN, MEJORAMIENTO Y PAVIMENTACIÓN. TRAMO: EL SUBIN-LAS CRUCES</t>
  </si>
  <si>
    <t>413-2005</t>
  </si>
  <si>
    <t>PAVIMENTACIÓN CA-13 TRAMO: LA POLVORA - PUENTO SOBRE EL RÍO MOPAN</t>
  </si>
  <si>
    <t>399-2005</t>
  </si>
  <si>
    <t>FCC CONSTRUCCIÓN, S.A.</t>
  </si>
  <si>
    <t>RN-12, TRAMO: SAN SEBASTIAN-TEJUTLA, SAN SEBASTIÁN-IXCHIGUAN-TECTITAN</t>
  </si>
  <si>
    <t>04284-04286</t>
  </si>
  <si>
    <t>401-2005</t>
  </si>
  <si>
    <t>03866-03868</t>
  </si>
  <si>
    <t>447-2005</t>
  </si>
  <si>
    <t>INGENIERIA Y PLANIFICACIÓN, S.A. (INPLASA) PRESTAMO</t>
  </si>
  <si>
    <t>6118 y 6119</t>
  </si>
  <si>
    <t>588-2005</t>
  </si>
  <si>
    <t>SBI INTERNATINAL HOLDINGS AG</t>
  </si>
  <si>
    <t>REHABILITACIÓN Y AMP. TRAMO 1 STA. ANA HUISTA-SAN ANTONIO HUISTA</t>
  </si>
  <si>
    <t>4947 y 4948</t>
  </si>
  <si>
    <t>253-2005</t>
  </si>
  <si>
    <t>REHABILITACIÓN Y AMP. TRAMO 3 JACALTENANGO-CONCEPCIÓN HUISTA</t>
  </si>
  <si>
    <t>3711 y 3712</t>
  </si>
  <si>
    <t>251-2005</t>
  </si>
  <si>
    <t>CONCAY</t>
  </si>
  <si>
    <t>REHABILITACIÓN  RN-5 TRAMO II: CAMPUR - FRAY BARTOLOME DE LAS CASAS</t>
  </si>
  <si>
    <t>520-2005</t>
  </si>
  <si>
    <t>CESEL INGENIEROS, S.A.</t>
  </si>
  <si>
    <t>510-2006</t>
  </si>
  <si>
    <t>37495-37497</t>
  </si>
  <si>
    <t>RECONSTRUCCION TRAMO: TECPAN (KM 89) - LOS ENCUENTROS (KM 124)</t>
  </si>
  <si>
    <t>286-2006</t>
  </si>
  <si>
    <t>6795-6796</t>
  </si>
  <si>
    <t>366-2006</t>
  </si>
  <si>
    <t>07249-50</t>
  </si>
  <si>
    <t>298-2006</t>
  </si>
  <si>
    <t>289-2006</t>
  </si>
  <si>
    <t>GONAVI</t>
  </si>
  <si>
    <t>05086-05087</t>
  </si>
  <si>
    <t>266-2006</t>
  </si>
  <si>
    <t>INGENIERIA DE CONSTRUCCION, S.A.  ( I.D.C. )</t>
  </si>
  <si>
    <t>ESTUDIO , DISEÑO Y  CONSTRUCCION DEL PUENTE TAJUMULCO,  UBICADO EN LA</t>
  </si>
  <si>
    <t>327-2006</t>
  </si>
  <si>
    <t>INGENIERIA Y PLANIFICACIÓN, S.A. (INPLASA)</t>
  </si>
  <si>
    <t>23569- 24162</t>
  </si>
  <si>
    <t>6928-6929</t>
  </si>
  <si>
    <t>260-2006 / 02-2010</t>
  </si>
  <si>
    <t>KATAHIRA &amp; ENGINEERS INTERNATIONAL PRESTAMO</t>
  </si>
  <si>
    <t>7082-7089</t>
  </si>
  <si>
    <t>566-2006</t>
  </si>
  <si>
    <t>06625-06626-06627-06628-06629-06630-06631-06632</t>
  </si>
  <si>
    <t>ACCESO A SANYUYO - PALENCIA (INCLUYE ACCESO AL ENTRONQUE CA-9 NORTE)</t>
  </si>
  <si>
    <t>503-2006</t>
  </si>
  <si>
    <t>MIRAMUNDO - LAGUNETA - SAN CARLOS ALZATE - MORAZAN</t>
  </si>
  <si>
    <t>501-2006</t>
  </si>
  <si>
    <t>502-2006</t>
  </si>
  <si>
    <t>287-2006</t>
  </si>
  <si>
    <t xml:space="preserve">SOLEL BONEH INTERNATIONAL LTD </t>
  </si>
  <si>
    <t>6639-40</t>
  </si>
  <si>
    <t>288-2006</t>
  </si>
  <si>
    <t>TECHNOLOGY AND MANAGEMENT LTD.  ( TNM )</t>
  </si>
  <si>
    <t>37495-37497-</t>
  </si>
  <si>
    <t>7222-23-24</t>
  </si>
  <si>
    <t>294-2006</t>
  </si>
  <si>
    <t>536-2006</t>
  </si>
  <si>
    <t>TYRSA INGENIEROS</t>
  </si>
  <si>
    <t>290-2006</t>
  </si>
  <si>
    <t>AQUA INGENIERIA, S.A.</t>
  </si>
  <si>
    <t>394-2007</t>
  </si>
  <si>
    <t>CONSTRUCIONES INTEGRALES AVANZADAS, S.A.</t>
  </si>
  <si>
    <t>374-2007-172-2010</t>
  </si>
  <si>
    <t>2459
2458
2460</t>
  </si>
  <si>
    <t>381-2007</t>
  </si>
  <si>
    <t>C+P (STAN)</t>
  </si>
  <si>
    <t>717-2005 / 518-2007</t>
  </si>
  <si>
    <t>722-2005 / 517-2007</t>
  </si>
  <si>
    <t>FERNANDO  ANZUETO Y ASOCIADOS</t>
  </si>
  <si>
    <t>720-2005 / 477-2007</t>
  </si>
  <si>
    <t>718-2005 / 516-2007</t>
  </si>
  <si>
    <t>FERNANDO  ANZUETO Y ASOCIADOS STAN</t>
  </si>
  <si>
    <t>721-2005 / 519-2007</t>
  </si>
  <si>
    <t>FERNANDO ORTIZ ALVAREZ STAN</t>
  </si>
  <si>
    <t>627-2005 / 478-2007</t>
  </si>
  <si>
    <t>480-2007</t>
  </si>
  <si>
    <t>GONAVI STAN</t>
  </si>
  <si>
    <t>SUPERVISION DE LOS TRABAJOS TRAMO: R-51 (RUTA RN-13-10, TRAMO BIF. RN-01A HACIA EL RODEO, RIO CABUZ, RECONSTRUCCION DE CARRETERA Y PUENTE CABUZ III SAN MARCOS</t>
  </si>
  <si>
    <t>479-2007</t>
  </si>
  <si>
    <t>INGENIERIA TOTAL</t>
  </si>
  <si>
    <t>626-2005 / 469-2007</t>
  </si>
  <si>
    <t>PRODIC</t>
  </si>
  <si>
    <t>466-2007</t>
  </si>
  <si>
    <t>358-2007</t>
  </si>
  <si>
    <t>SOLEL BONEH INTERNATIONAL LTD PRESTAMO</t>
  </si>
  <si>
    <t>PROYECTO: FRANJA TRANSVERSAL DEL NORTE</t>
  </si>
  <si>
    <t>6959-6960-6961-6962</t>
  </si>
  <si>
    <t>166-2007-256-2009</t>
  </si>
  <si>
    <t>406-2007</t>
  </si>
  <si>
    <t>06057-06058</t>
  </si>
  <si>
    <t>407-2007</t>
  </si>
  <si>
    <t>TOPSA, CONSTRUCCIONES, S.A.</t>
  </si>
  <si>
    <t>352-2007</t>
  </si>
  <si>
    <t>07212-13</t>
  </si>
  <si>
    <t>305-2007 / ESCRITURA No.5</t>
  </si>
  <si>
    <t>TRAMO I ) RECAPEO CA-1 ARENERA - IPALA Y ACCESOS A STA. CATARINA-MITA-HORCONES Y AGUA BLANCOA, TRAMO II( ACCESO A IPALA-CA-10</t>
  </si>
  <si>
    <t>265-2008</t>
  </si>
  <si>
    <t>COMPAÑÍA CONSTRUCTORA DE OBRAS CIVILES  (COCISA) PRESTAMO</t>
  </si>
  <si>
    <t>18436-18437-</t>
  </si>
  <si>
    <t>x</t>
  </si>
  <si>
    <t>07208-09</t>
  </si>
  <si>
    <t>284-2008</t>
  </si>
  <si>
    <t>07210-11</t>
  </si>
  <si>
    <t>224-2008</t>
  </si>
  <si>
    <t>398-2008</t>
  </si>
  <si>
    <t>HIDROC DE GUATEMALA PRESTAMO</t>
  </si>
  <si>
    <t>18436-18437</t>
  </si>
  <si>
    <t>TRAMOS  I: CA-01 SANTA BARBARA Y TRAMO II: SAN JULIAN ATITAN</t>
  </si>
  <si>
    <t>272-2008</t>
  </si>
  <si>
    <t>REHABILITACION DE CAMINOS SECUNDARIOS EN EL ALTIPLANO DEL DEPARTAMENTO DE SN MARCOS</t>
  </si>
  <si>
    <t>6008-09</t>
  </si>
  <si>
    <t>304-2008</t>
  </si>
  <si>
    <t>37193- 58309- 58310- 14834</t>
  </si>
  <si>
    <t>7251-7252</t>
  </si>
  <si>
    <t>225-2008</t>
  </si>
  <si>
    <t>36869- 58733-</t>
  </si>
  <si>
    <t>7095-7096</t>
  </si>
  <si>
    <t>251-2008</t>
  </si>
  <si>
    <t>421-2008</t>
  </si>
  <si>
    <t>EN EL SUBTRAMO: ORATORIO-VALLE NUEVO FASE II DE BARBERENA EL MOLINO</t>
  </si>
  <si>
    <t>420-2008 / ESCRITURA No.6</t>
  </si>
  <si>
    <t>R&amp;Q INGENIERIA</t>
  </si>
  <si>
    <t>416-2008</t>
  </si>
  <si>
    <t>BIONERG PRESTAMO</t>
  </si>
  <si>
    <t>15-2009</t>
  </si>
  <si>
    <t>CESEL INGENIEROS, S.A. PRESTAMO</t>
  </si>
  <si>
    <t>37193-58309-58310-14834-</t>
  </si>
  <si>
    <t>003-2009</t>
  </si>
  <si>
    <t>CM INGENIEROS, S.A. PRESTAMO</t>
  </si>
  <si>
    <t>LOS APOSENTOS, CHIMALTENANGO</t>
  </si>
  <si>
    <t>119-2009</t>
  </si>
  <si>
    <t>EUROESTUDIOS-AQUAINGENIERIA PRESTAMO</t>
  </si>
  <si>
    <t>7028-7029-7030</t>
  </si>
  <si>
    <t>123-2009</t>
  </si>
  <si>
    <t>GISYSTEMS PRESTAMO</t>
  </si>
  <si>
    <t>7025-7026-7027</t>
  </si>
  <si>
    <t>124-2009</t>
  </si>
  <si>
    <t>OVERSEAS ENGIENERING &amp; CONSTRUCTION CO. LTD S.A.  ( OECC) PRESTAMO</t>
  </si>
  <si>
    <t>134-2009</t>
  </si>
  <si>
    <t>OFICINA DE INGENIERIA RAÚL MEZA DUARTE PRESTAMO</t>
  </si>
  <si>
    <t>7016-7017-7018</t>
  </si>
  <si>
    <t>122-2009</t>
  </si>
  <si>
    <t>TECNOLOGIA Y NORMAS, S.A. PRESTAMO</t>
  </si>
  <si>
    <t>6981-6982-6983</t>
  </si>
  <si>
    <t>125-2009</t>
  </si>
  <si>
    <t>TOKURA CONSTRUCTION CO. LTDA. PRESTAMO</t>
  </si>
  <si>
    <t>5692 - 5694</t>
  </si>
  <si>
    <t>009-2009</t>
  </si>
  <si>
    <t xml:space="preserve">TOKURA CONSTRUCTION CO. LTDA. </t>
  </si>
  <si>
    <t>7202-7205</t>
  </si>
  <si>
    <t>011-2009</t>
  </si>
  <si>
    <t>CONSTRUCCION MANTENIMIENTO Y CONSULTORIA -COMACO</t>
  </si>
  <si>
    <t>7163-64</t>
  </si>
  <si>
    <t>24-2010</t>
  </si>
  <si>
    <t>TECNOLOGIA Y NORMAS</t>
  </si>
  <si>
    <t>7238-7239</t>
  </si>
  <si>
    <t>41-2010 / 387-2008</t>
  </si>
  <si>
    <t>CONSULTORA Y CONSTRUCTORA BEA, S.A.</t>
  </si>
  <si>
    <t>209-2011</t>
  </si>
  <si>
    <t>DISEÑO, CONSTRUCCION Y MANTENIMIENTO DE OBRA CIVIL (DICOMA)</t>
  </si>
  <si>
    <t>7233 y 7234</t>
  </si>
  <si>
    <t>201-2011</t>
  </si>
  <si>
    <t>49-2011</t>
  </si>
  <si>
    <t>210-2011</t>
  </si>
  <si>
    <t>7198-7199</t>
  </si>
  <si>
    <t>45-2011</t>
  </si>
  <si>
    <t>ALMACO</t>
  </si>
  <si>
    <t>61-2012</t>
  </si>
  <si>
    <t>CODICO</t>
  </si>
  <si>
    <t>PROYECTO FASE FINAL DE LOS TRABAJOS DE MEJORAMIENTO DE LA CARRETERA RN7E, TRAMO IV: EL ESTOR-PUENTE SUMACHE, IZABAL</t>
  </si>
  <si>
    <t>36-2012</t>
  </si>
  <si>
    <t>CREAR, S.A.</t>
  </si>
  <si>
    <t>44-2012</t>
  </si>
  <si>
    <t>CONSTRUCTORA  NORBERTO ODEBRECHT</t>
  </si>
  <si>
    <t>7002-7003</t>
  </si>
  <si>
    <t>53-2012</t>
  </si>
  <si>
    <t>54-2012</t>
  </si>
  <si>
    <t>SERINGE</t>
  </si>
  <si>
    <t>007-2013</t>
  </si>
  <si>
    <t xml:space="preserve">V &amp; T, SOCIEDAD ANONIMA </t>
  </si>
  <si>
    <t>006-2013</t>
  </si>
  <si>
    <t>CONSTRUCTORA NACIONAL, S.A  CONASA</t>
  </si>
  <si>
    <t>047-2014</t>
  </si>
  <si>
    <t>50-2014</t>
  </si>
  <si>
    <t>CONCAL</t>
  </si>
  <si>
    <t>113-2014</t>
  </si>
  <si>
    <t>GISYSTEMS</t>
  </si>
  <si>
    <t>114-2014</t>
  </si>
  <si>
    <t>INPLASA</t>
  </si>
  <si>
    <t>115-2014</t>
  </si>
  <si>
    <t>93-2014</t>
  </si>
  <si>
    <t>99-2014</t>
  </si>
  <si>
    <t>CENTRAL CONSULTANT INC.</t>
  </si>
  <si>
    <t>72220-72219-116527-132258</t>
  </si>
  <si>
    <t>049-2014</t>
  </si>
  <si>
    <t>AQUA INGENIERIA, S.A. AGATHA</t>
  </si>
  <si>
    <t>160-2010</t>
  </si>
  <si>
    <t>CONSTRUCCION, MAQUINARIA, EQUIPO Y TRANSPORTE / COMETRA  AGATHA</t>
  </si>
  <si>
    <t>SUPERVISIÓN DE LA EJECUCIÓN DE LOS TRABAJOS DE DRAGADO Y OBRAS DE PROTECCIÓN Y MITIGACIÓN RÍO SECO, ALDEA TIERRA BUENA, LA GOMERA, ESCUINTLA</t>
  </si>
  <si>
    <t>107-2010</t>
  </si>
  <si>
    <t>CONSTRUCCIONES Y DISEÑOS DE OCCIDENTE CDO AGATHA</t>
  </si>
  <si>
    <t>TRABAJOS DE DRAGADO Y OBRAS DE PROTECCIÓN Y MITIGACIÓN RIO MOTAGUA, COMUNIDAD PAXOP II, PAXOP III, SEPELA Y SHEPOCOL, CHICHICASTENANGO, EL QUICHE</t>
  </si>
  <si>
    <t>157-2010</t>
  </si>
  <si>
    <t>CONSTRUCTORA Y SUPERVISORA JIRE'S, S.A. AGATHA</t>
  </si>
  <si>
    <t>82-2010</t>
  </si>
  <si>
    <t>TRABAJOS DE DRAGADO Y OBRAS DE PROTECCIÓN Y MITIGACIÓN RÍO IXTACAPA KM-151+000 RUTA CA-2W, SAN BERNARDINO, SUCHITEPÉQUEZ</t>
  </si>
  <si>
    <t>142-2010</t>
  </si>
  <si>
    <t>118-2010</t>
  </si>
  <si>
    <t>CONSTRUPAV, S.A. AGATHA</t>
  </si>
  <si>
    <t>81-2010</t>
  </si>
  <si>
    <t>CONCAL AGATHA</t>
  </si>
  <si>
    <t>153-2010</t>
  </si>
  <si>
    <t>154-2010</t>
  </si>
  <si>
    <t>CODICO AGATHA</t>
  </si>
  <si>
    <t>71-2010</t>
  </si>
  <si>
    <t>CONSTRUCTORA JIREH AGATHA</t>
  </si>
  <si>
    <t>114-2010</t>
  </si>
  <si>
    <t>FIGUEROA &amp; MEJIA ARQUITECTURA AGATHA</t>
  </si>
  <si>
    <t>99-2010</t>
  </si>
  <si>
    <t>INGENIERIA Y TECNOLOGIA -INTEC AGATHA</t>
  </si>
  <si>
    <t>139-2010</t>
  </si>
  <si>
    <t>MULTISERVICIOS DE CONSTRUCCION Y PROYECTOS VIALES DEL VAL AGATHA</t>
  </si>
  <si>
    <t>89-2010</t>
  </si>
  <si>
    <t>NOVOTECNI, S.A. AGATHA</t>
  </si>
  <si>
    <t>54-2010</t>
  </si>
  <si>
    <t>RODIO-SWISSBORING, S.A.  AGATHA</t>
  </si>
  <si>
    <t>126-2010</t>
  </si>
  <si>
    <t>SBI INTERNACIONAL HOLDINS AG  AGATHA</t>
  </si>
  <si>
    <t>RECONSTRUCCION DE LA CARRETERA CA-1 OCCIDENTE TRAMO. LOS ENCUENTROS-NAHUALA</t>
  </si>
  <si>
    <t>112-2010</t>
  </si>
  <si>
    <t>UNIVERSAL DE CONSTRUCCION, S.A. - UNIVERCO AGATHA</t>
  </si>
  <si>
    <t>68-2010</t>
  </si>
  <si>
    <t>SUPERVISIÓN DEL DRAGADO Y OBRAS DE PROTECCIÓN Y MITIGACIÓN DEL RÍO MASCALATE, NUEVA CONCEPCIÓN ESCUINTLA</t>
  </si>
  <si>
    <t>144-2010</t>
  </si>
  <si>
    <t>V &amp; T, SOCIEDAD ANONIMA AGATHA</t>
  </si>
  <si>
    <t>130-2010</t>
  </si>
  <si>
    <t>92-2010</t>
  </si>
  <si>
    <t>Comaco</t>
  </si>
  <si>
    <t>97-2010</t>
  </si>
  <si>
    <t>ABC INGENIEROS, SOCIEDAD ANONIMA - ABCISA</t>
  </si>
  <si>
    <t>59-2011</t>
  </si>
  <si>
    <t>B&amp;T CONSULTORES, S.A. AGATHA</t>
  </si>
  <si>
    <t>94-2011</t>
  </si>
  <si>
    <t>MEJORAMIENTO CARRETERA RN-18, TRAMOS: SAN PEDRO PINULA-SAN LUIS JILOTEPEQUE, SAMORORO-MATAQUESCUINTLA PALENCIA, SAN MIGUEL, SAN CARLOS ALZATATE</t>
  </si>
  <si>
    <t>68-2011</t>
  </si>
  <si>
    <t>CABLAN, S.A. AGATHA</t>
  </si>
  <si>
    <t>85-2011</t>
  </si>
  <si>
    <t>CIMOGO, S.A.</t>
  </si>
  <si>
    <t>44-2011</t>
  </si>
  <si>
    <t>CONSTRUCTORA ALEX  AGATHA</t>
  </si>
  <si>
    <t>128-2011</t>
  </si>
  <si>
    <t>92-2011</t>
  </si>
  <si>
    <t>36-2011</t>
  </si>
  <si>
    <t>29-2011</t>
  </si>
  <si>
    <t>41-2011</t>
  </si>
  <si>
    <t>139-2011</t>
  </si>
  <si>
    <t>CONSTRUCCION Y SUPERVISION DE PROYECTOS (CSPROYET)</t>
  </si>
  <si>
    <t>78-2011</t>
  </si>
  <si>
    <t>65-2011</t>
  </si>
  <si>
    <t>64-2011</t>
  </si>
  <si>
    <t>CODEGUA AGATHA</t>
  </si>
  <si>
    <t>77-2011</t>
  </si>
  <si>
    <t>DRAGADO DE CAUSE Y OBRAS DE PROTECCION Y MITIGACION CANAL DE CHIQUIMULILLA PUERTO DE SAN JOSE-IZTAPA-MONTE RICO, LA AVELLANA-MONTE RICO</t>
  </si>
  <si>
    <t>119-2011</t>
  </si>
  <si>
    <t>CONSTRU, S.A. CONSTRUSA</t>
  </si>
  <si>
    <t>113-2011</t>
  </si>
  <si>
    <t>54-2011</t>
  </si>
  <si>
    <t>MEJORAMIENTO CARRETERA RD-SRO-5, TRAMO CA-2, TAXISCO-LA AVELLANA</t>
  </si>
  <si>
    <t>005-2011</t>
  </si>
  <si>
    <t>70-2011</t>
  </si>
  <si>
    <t>INGENIERIA Y PLANIFICACIÓN, S.A. (INPLASA) AGATHA</t>
  </si>
  <si>
    <t>71-2011</t>
  </si>
  <si>
    <t>INGENIERIA TECNICA, DISEÑO Y CONSTRUCCION -INTEDCO</t>
  </si>
  <si>
    <t>51-2011</t>
  </si>
  <si>
    <t>86-2011</t>
  </si>
  <si>
    <t>MANTENIMIENTO VIAL Y CONSTRUCCION, S.A. MAVICO AGATHA</t>
  </si>
  <si>
    <t xml:space="preserve">MEJORAMIENTO CARRETERA TRAMO: TODOS LOS SANTOS CUCHUMATAN-LA VENTOSA(11KM) </t>
  </si>
  <si>
    <t>134-2011</t>
  </si>
  <si>
    <t>OFICINA DE INGENIERIA RAÚL MEZA DUARTE AGATHA</t>
  </si>
  <si>
    <t>95-2011</t>
  </si>
  <si>
    <t>SUMINISTROS, CONSTRUCCION, SUPERVISION Y ASESORIA (SUMICOSA)</t>
  </si>
  <si>
    <t>79-2011</t>
  </si>
  <si>
    <t>SERDELCO, S.A. AGATHA</t>
  </si>
  <si>
    <t>7078 y 7079</t>
  </si>
  <si>
    <t>120-2011</t>
  </si>
  <si>
    <t>S &amp; M CONSTRUCCIONES</t>
  </si>
  <si>
    <t>63-2011</t>
  </si>
  <si>
    <t>HW CONSTRACTORS/LANELLO AGATHA</t>
  </si>
  <si>
    <t>MEJORAMIENTO CARRETERA RN-16, TRAMO: CA-1-ORIENTE (BOQUERON)-CA-2 (CHIQUIMULILLA) RECOSNTRUCCION</t>
  </si>
  <si>
    <t>001-2011</t>
  </si>
  <si>
    <t>MEJORAMIENTO CARRETERA RD-SRO-5, TRAMO: CA-2-ORIENTE, TAXISCO-LA AVELLANA</t>
  </si>
  <si>
    <t>019-2011</t>
  </si>
  <si>
    <t>CONSTRUCTORA ORTIZ</t>
  </si>
  <si>
    <t>125-2011</t>
  </si>
  <si>
    <t xml:space="preserve">CONSTRUCTORA JIREH </t>
  </si>
  <si>
    <t>50-2011</t>
  </si>
  <si>
    <t>GRUPO BETA CONSTRUCTORES, S.A. GBC</t>
  </si>
  <si>
    <t>RECONSTRUCCION PUENTE ALDEA SANTA CRUZ, SOBRE EL RIO CHINAUTLA</t>
  </si>
  <si>
    <t>40-2011</t>
  </si>
  <si>
    <t>MAQUINARIA, EQUIPO Y CONSTRUCCION (MEYCO)</t>
  </si>
  <si>
    <t>52-2011</t>
  </si>
  <si>
    <t>B&amp;T CONSULTORES, S.A. ESTUDIO</t>
  </si>
  <si>
    <t>192-1999</t>
  </si>
  <si>
    <t>FERNANDO  ANZUETO Y ASOCIADOS ESTUDIO</t>
  </si>
  <si>
    <t>406-2000</t>
  </si>
  <si>
    <t>J &amp; O INGENIEROS, S.A. ESTUDIO</t>
  </si>
  <si>
    <t>391-2000</t>
  </si>
  <si>
    <t>TECHNOLOGY AND MANAGEMENT LTD.  ( TNM ) ESTUDIO</t>
  </si>
  <si>
    <t>417-2000</t>
  </si>
  <si>
    <t>REDISEÑO RN-18 Y RN-19</t>
  </si>
  <si>
    <t>05326-05327-05328</t>
  </si>
  <si>
    <t>CPC-INPLASA ESTUDIO</t>
  </si>
  <si>
    <t>51-2012/368-2001</t>
  </si>
  <si>
    <t>500-2001</t>
  </si>
  <si>
    <t>LOUIS BERGER GROUP, INC ESTUDIO</t>
  </si>
  <si>
    <t>816-2001</t>
  </si>
  <si>
    <t>305-2001</t>
  </si>
  <si>
    <t>PRICEWATERHOUSE COOPERS, S.A. ESTUDIO</t>
  </si>
  <si>
    <t>SERVICIO DE AUDITORIA EXTERNA DE ESTADOS FINANCIEROS</t>
  </si>
  <si>
    <t>243-2004</t>
  </si>
  <si>
    <t>EDRICO , S.A. - INOCSA ESTUDIO</t>
  </si>
  <si>
    <t>252-2006</t>
  </si>
  <si>
    <t>256-2006</t>
  </si>
  <si>
    <t>257-2006</t>
  </si>
  <si>
    <t>258-2006</t>
  </si>
  <si>
    <t>EUROESTUDIOS INGENIEROS DE CONSULTA ESTUDIO</t>
  </si>
  <si>
    <t>520-2006</t>
  </si>
  <si>
    <t>INGENIEROS CONSULTORES DE C.A.  ICCA ESTUDIO</t>
  </si>
  <si>
    <t>563-2006</t>
  </si>
  <si>
    <t>564-2006</t>
  </si>
  <si>
    <t>TECNICAS EQUIPOS Y SERVICIOS (T.E.S.)  ESTUDIO</t>
  </si>
  <si>
    <t>313-2006</t>
  </si>
  <si>
    <t>TECNOLOGIA Y NORMAS, S.A. ESTUDIO</t>
  </si>
  <si>
    <t>ESTUDIO FACTIBILIDAD RD HUE-11 CA-1 OCC. - SANTA BARBARA RD QUI9 TRAMO: SAN ANTONIO ILOTENANGO  - SANTA LUCIA LA REFORMA</t>
  </si>
  <si>
    <t>375-2006</t>
  </si>
  <si>
    <t>341-2006</t>
  </si>
  <si>
    <t>ESTUDIO FACTIBILIDAD RD QUI-13 TRAMO: SANTABAL - SAN BARTOLOME JOCOTE RD HUE-16 TRAMO: BIFURCACION RD HUE-3 SAN RAFAEL LA INDEPENDENCIA</t>
  </si>
  <si>
    <t>343-2006</t>
  </si>
  <si>
    <t>390-2008</t>
  </si>
  <si>
    <t>396-2008</t>
  </si>
  <si>
    <t>AREVALO PEREZ, IRALDA Y ASOCIADOS, S.C.</t>
  </si>
  <si>
    <t>AUDITORIA EXTERNA AL PRESTAMOS BIRF-7169-GU.SEGUNDO PROGRAMA DE CAMINOS RURALES Y CARRETERAS PRINCIPALES</t>
  </si>
  <si>
    <t>189-2011</t>
  </si>
  <si>
    <t>CARRETERAS Y PUENTES, S.A. (C+P)</t>
  </si>
  <si>
    <t>105-2014</t>
  </si>
  <si>
    <t>I.C.A.  INGENIEROS CIVILES ASOCIADOS  LIQUIDACION</t>
  </si>
  <si>
    <t>03208-03209</t>
  </si>
  <si>
    <t>400-97</t>
  </si>
  <si>
    <t>I.C.A.  INGENIEROS CIVILES ASOCIADOS LIQUIDACION</t>
  </si>
  <si>
    <t>4952, 4953 y 4954</t>
  </si>
  <si>
    <t>CONV.2-2003/182-99</t>
  </si>
  <si>
    <t>148-99</t>
  </si>
  <si>
    <t>149-99</t>
  </si>
  <si>
    <t>3740  y 3741</t>
  </si>
  <si>
    <t>183-99</t>
  </si>
  <si>
    <t>COINDRA, S.A. LIQUIDACION</t>
  </si>
  <si>
    <t>416-2000</t>
  </si>
  <si>
    <t>CONSTRUCTORA GALGO, S.A</t>
  </si>
  <si>
    <t>CUMBRE DE SAN GABRIEL, CUMBRE DE RABINAL, SAN MIGUEL CHICAJ</t>
  </si>
  <si>
    <t>414-2000</t>
  </si>
  <si>
    <t>CONSTRUSER LIQUIDACION</t>
  </si>
  <si>
    <t>328-2000</t>
  </si>
  <si>
    <t>DICO, S.A. LIQUIDACION</t>
  </si>
  <si>
    <t>HUEHUETENANGO - VIA SAN PEDRO JOCOPILAS- EL TUNAL</t>
  </si>
  <si>
    <t>04086-04090</t>
  </si>
  <si>
    <t>431-2000</t>
  </si>
  <si>
    <t>OPCION TECNICA SOCIEDAD ANONIMA LIQUIDACION</t>
  </si>
  <si>
    <t>428-2007 / 453-2000</t>
  </si>
  <si>
    <t>SOLEL BONEH INTERNATIONAL LTD LIQUIDACION</t>
  </si>
  <si>
    <t>06112-06113</t>
  </si>
  <si>
    <t>456-2000</t>
  </si>
  <si>
    <t>04081-04083</t>
  </si>
  <si>
    <t>309-2000</t>
  </si>
  <si>
    <t>SWISSBORING LIQUIDACION</t>
  </si>
  <si>
    <t>227-2000</t>
  </si>
  <si>
    <t>CONCAL  (ANTERIORMENTE ERA INGEPRO) - LIQUIDACION</t>
  </si>
  <si>
    <t>04684-04685</t>
  </si>
  <si>
    <t>338-2001-478-2006</t>
  </si>
  <si>
    <t>CONSTRUCTORA GUERRA, S.A. LIQUIDACION</t>
  </si>
  <si>
    <t>ESQUIPULAS CHANMAGUA CAFETALEX Y ANEXOS</t>
  </si>
  <si>
    <t>192-2001</t>
  </si>
  <si>
    <t>GUERRA VILLEDA LIQUIDACION</t>
  </si>
  <si>
    <t>PAVIMENTACIÓN TRAMO: QUETZALTEPEQUE OLOPA Y ANEXOS CHIQUIMULA</t>
  </si>
  <si>
    <t>06731-06732</t>
  </si>
  <si>
    <t>194-2001</t>
  </si>
  <si>
    <t>CONSTRUCTORA LYON LIQUIDACION</t>
  </si>
  <si>
    <t>06737-06738</t>
  </si>
  <si>
    <t>418-2001</t>
  </si>
  <si>
    <t>INGENIERIA INTEGRAL LIQUIDACION</t>
  </si>
  <si>
    <t>463-2001</t>
  </si>
  <si>
    <t>M &amp; S INTERNACIONAL CA, S.A. LIQUIDACION</t>
  </si>
  <si>
    <t>REHABILITACIÓN TRAMO: SAN PEDRO CARCHÁ - CAMPUR</t>
  </si>
  <si>
    <t>493-2001</t>
  </si>
  <si>
    <t>OFICINA DE INGENIERIA RAÚL MEZA DUARTE LIQUIDACION</t>
  </si>
  <si>
    <t>03528-03530</t>
  </si>
  <si>
    <t>354-2001</t>
  </si>
  <si>
    <t>03667-03669</t>
  </si>
  <si>
    <t>259-2001 / 421-2005</t>
  </si>
  <si>
    <t>04121-04122</t>
  </si>
  <si>
    <t>376-2001</t>
  </si>
  <si>
    <t>CONCAY LIQUIDACION</t>
  </si>
  <si>
    <t>6715-6716-6717</t>
  </si>
  <si>
    <t>54-2002</t>
  </si>
  <si>
    <t>CONSTRUCTORA D.L., S.A. LIQUIDACION</t>
  </si>
  <si>
    <t>012-2002</t>
  </si>
  <si>
    <t>CONSTRUCTORA NACIONAL, S.A. CONASA LIQUIDACION</t>
  </si>
  <si>
    <t>001-2002</t>
  </si>
  <si>
    <t>REHABILITACIÓN RUTA CENTROAMERICANA CA-14 TRAMO LA CUMBRE - PURULHA</t>
  </si>
  <si>
    <t>03686-03688</t>
  </si>
  <si>
    <t>86-2002</t>
  </si>
  <si>
    <t>REHABILITACIÓN TRAMO CHIMALTENANGO TECPÁN GUATEMALA</t>
  </si>
  <si>
    <t>03108-03109</t>
  </si>
  <si>
    <t>315-2003</t>
  </si>
  <si>
    <t>03859-03862</t>
  </si>
  <si>
    <t>265-2003</t>
  </si>
  <si>
    <t>05933-05936</t>
  </si>
  <si>
    <t>364-2003</t>
  </si>
  <si>
    <t>CONCAL-SUPERDICON - LIQUIDACION</t>
  </si>
  <si>
    <t>255-2005</t>
  </si>
  <si>
    <t>REHABILITACIÓN Y PAVIMENTACIÓN: TRAMO IXTAHUACAN - CUILCO</t>
  </si>
  <si>
    <t>06668-06669</t>
  </si>
  <si>
    <t>294-2005</t>
  </si>
  <si>
    <t>FCC CONSTRUCCIÓN, S.A. LIQUIDACION</t>
  </si>
  <si>
    <t>INGENIERIA Y PLANIFICACIÓN, S.A. (INPLASA) LIQUIDACION</t>
  </si>
  <si>
    <t>6773-6774</t>
  </si>
  <si>
    <t>287-2005</t>
  </si>
  <si>
    <t>MOTICSA -  STAN -- LIQUIDACION</t>
  </si>
  <si>
    <t>PTR-22 PUENTE SAN GASPAR IXIL, RD HUE-17, RN-07-W, SAN GASPAR IXIL DEPTO DE SAN MARCOS</t>
  </si>
  <si>
    <t>625-2005</t>
  </si>
  <si>
    <t>NEBAJ-SAN JUAN- COTZAL-CHAJUL-NEBAJ</t>
  </si>
  <si>
    <t>03210-03212</t>
  </si>
  <si>
    <t>331-2005</t>
  </si>
  <si>
    <t>TOKURA CONSTRUCTION CO. LTDA. LIQUIDACION</t>
  </si>
  <si>
    <t>RN 7W TRAMO II TRAMO CHICAMÁN CUNÉN BIFURCACIÓN RD QUICHÉ SACAPULAS</t>
  </si>
  <si>
    <t>6664-6665</t>
  </si>
  <si>
    <t>254-2005</t>
  </si>
  <si>
    <t>TOPSA, CONSTRUCCIONES, S.A. LIQUIDACION</t>
  </si>
  <si>
    <t>RN-13 RDSM-7 TRAMO: COATEPEQUE LA REFORMA</t>
  </si>
  <si>
    <t>03218-03219</t>
  </si>
  <si>
    <t>527-2005</t>
  </si>
  <si>
    <t>AGROINDUSTRIAS LA JOYA, S.A. LIQUIDACION</t>
  </si>
  <si>
    <t>304-2006</t>
  </si>
  <si>
    <t>305-2006</t>
  </si>
  <si>
    <t>DISEÑO Y CONSTRUCCION DE LAS OBRAS PARA MITIGAR EL IMPACTO DEL CANAL DE CHIQUIMULILLA SOBRE LA INFRAESTRUCTURA DE LA RUTA CA-09 SUR Y POBLACIONES DEL PUERTO SAN JOSE, ALEDAÑA AL CANAL (FASE 1)</t>
  </si>
  <si>
    <t>307-2006</t>
  </si>
  <si>
    <t>309-2006</t>
  </si>
  <si>
    <t>CONSTRUCTORA DE OBRAS CIVILES, INSTALACIONES Y ESTRUCTURAS, S.A.- COVIESA LIQUIDACION</t>
  </si>
  <si>
    <t>GENOVA-CABALLO BLANCO-SAN MIGUELITO</t>
  </si>
  <si>
    <t>06419-06420</t>
  </si>
  <si>
    <t>291-2006</t>
  </si>
  <si>
    <t>COPRECA, S.A. LIQUIDACION</t>
  </si>
  <si>
    <t>06700</t>
  </si>
  <si>
    <t>500-2006</t>
  </si>
  <si>
    <t>HARBOR LIQUIDACION</t>
  </si>
  <si>
    <t>2458- 2460- 2459-</t>
  </si>
  <si>
    <t>03950-03951</t>
  </si>
  <si>
    <t>498-2006</t>
  </si>
  <si>
    <t>CONSTRUCTORA NACIONAL, S.A. CONASA PRESTAMO</t>
  </si>
  <si>
    <t>6415-6416-6417</t>
  </si>
  <si>
    <t>012-2009</t>
  </si>
  <si>
    <t>CONSTRUCCION MANTENIMIENTO Y CONSULTORIA / COMACO  AGATHA LIQUIDACION</t>
  </si>
  <si>
    <t>87910-87911-87912-87913-87914</t>
  </si>
  <si>
    <t>95-2010</t>
  </si>
  <si>
    <t>COMERCIAL AMERICANA DE CONSTRUCCION, S.A. AGATHA LIQUIDACION</t>
  </si>
  <si>
    <t>62-2010</t>
  </si>
  <si>
    <t>CONSTRUCOMERCIAL AGATHA LIQUIDACION</t>
  </si>
  <si>
    <t>159-2010</t>
  </si>
  <si>
    <t>CONSTRUCTORA COPER AGATHA LIQUIDACION</t>
  </si>
  <si>
    <t>116-2010</t>
  </si>
  <si>
    <t>CONSTRUCCIONES Y ASFALTOS DE GUATEMALA, S.A. CONASGUA  AGATHA LIQUIDACION</t>
  </si>
  <si>
    <t>63-2010</t>
  </si>
  <si>
    <t>CONSTRUCTORA NACIONAL, S.A. CONASA  AGATHA  LIQUIDACION</t>
  </si>
  <si>
    <t>57-2010</t>
  </si>
  <si>
    <t>FIGUEROA &amp; MEJIA ARQUITECTURA AGATHA LIQUIDACION</t>
  </si>
  <si>
    <t>87910 87911 87912 87913 87914</t>
  </si>
  <si>
    <t>96-2010</t>
  </si>
  <si>
    <t>INGENIERIA Y PLANIFICACIÓN, S.A. (INPLASA) AGATHA LIQUIDACION</t>
  </si>
  <si>
    <t>SUPERVISION DE LOS TRABAJOS DE RECONSTRUCCION CARRETERA CA-9 NORTE, TRAMO SANARATE, SANARATE-AGUA CALIENTE, SAN ANTONIO LA PAZ, EL PROGRESO</t>
  </si>
  <si>
    <t>150-2010</t>
  </si>
  <si>
    <t>KATAHIRA &amp; ENGINEERS INTERNATIONAL AGATHA LIQUIDACION</t>
  </si>
  <si>
    <t>106-2010</t>
  </si>
  <si>
    <t>SERDELCO, S.A. AGATHA LIQUIDACION</t>
  </si>
  <si>
    <t>94-2010</t>
  </si>
  <si>
    <t>TEKTON AGATHA LIQUIDACION</t>
  </si>
  <si>
    <t>80-2010</t>
  </si>
  <si>
    <t>132-2010</t>
  </si>
  <si>
    <t>UNIVERSAL DE CONSTRUCCION, S.A. - UNIVERCO AGATHA LIQUIDACION</t>
  </si>
  <si>
    <t>59-2010</t>
  </si>
  <si>
    <t>113-2010</t>
  </si>
  <si>
    <t>ADICO LIQUIDACION</t>
  </si>
  <si>
    <t>6647-48</t>
  </si>
  <si>
    <t>260-2001 / 251-2006</t>
  </si>
  <si>
    <t>ADICO AGATHA LIQUIDACION</t>
  </si>
  <si>
    <t>98-2011</t>
  </si>
  <si>
    <t>CABLAN, S.A. AGATHA-LIQUIDACION</t>
  </si>
  <si>
    <t>MEJORAMIENTO CARRETERA RUTA RD-QUET-16, TRAMO SIBILIA-SAN CARLOS SIJA</t>
  </si>
  <si>
    <t>58-2011</t>
  </si>
  <si>
    <t>CABLAN, S.A. AGATHA LIQUIDACION</t>
  </si>
  <si>
    <t>118-2011</t>
  </si>
  <si>
    <t>COINDRA, S.A. AGATHA-LIQUIDACION</t>
  </si>
  <si>
    <t>57-2011</t>
  </si>
  <si>
    <t>CONSTRUPAV, S.A. AGATHA LIQUIDACION</t>
  </si>
  <si>
    <t>31-2011</t>
  </si>
  <si>
    <t>CONSTRUCTORA GSED-ALFA AGATHA LIQUIDACION</t>
  </si>
  <si>
    <t>28-2011</t>
  </si>
  <si>
    <t>MANTENIMIENTO VIAL Y CONSTRUCCION, S.A. MAVICO AGATHA- LIQUIDACION</t>
  </si>
  <si>
    <t>37-2011</t>
  </si>
  <si>
    <t>OVERSEAS ENGIENERING &amp; CONSTRUCTION CO. LTD S.A. ( OECC) AGATHA - LIQUIDACION</t>
  </si>
  <si>
    <t>83-2011</t>
  </si>
  <si>
    <t>HW CONSTRACTORS/LANELLO AGATHA LIQUIDACION</t>
  </si>
  <si>
    <t>93-2011</t>
  </si>
  <si>
    <t>MANTENIMIENTO VIAL Y CONSTRUCCION, S.A. (MAVICO)</t>
  </si>
  <si>
    <t>099-2011</t>
  </si>
  <si>
    <t>CONSTRUCTORA JIREH, SOCIEDAD ANONIMA</t>
  </si>
  <si>
    <t>011-2011</t>
  </si>
  <si>
    <t>MONTAÑAS NACIONALES, S.A. MONTANA</t>
  </si>
  <si>
    <t>101-2010</t>
  </si>
  <si>
    <t>ESPIRAL INGENIERIA, S.A.</t>
  </si>
  <si>
    <t>91-2011</t>
  </si>
  <si>
    <t>39-2011</t>
  </si>
  <si>
    <t>(SOBRECOSTOS; REAJUSTE DE IVA 2%; MULTAS POR SUB-EJECUCIÓN; RETENCIÓN POR CONSERVACIÓN DE OBRA Y OTROS)</t>
  </si>
  <si>
    <t xml:space="preserve">PAGOS REALIZADOS (PRESUPUESTARIO, INCLUYE SOBRE COSTOS) </t>
  </si>
  <si>
    <t>SUPERVISIÓN SAN JOSÉ PÍNULA JALAPA, MATAQUESCUINTLA</t>
  </si>
  <si>
    <t>SUPERVISIÓN SAN MIGUEL MORAZÁN ESCUINTLA</t>
  </si>
  <si>
    <t>SUPERVISIÓN SANTIAGO MAYUELAS PUENTE JONES</t>
  </si>
  <si>
    <t>SUPERVISIÓN  RUTA CA-01 ORIENTE TRAMO DON JUSTO SANTA ELENA BARILLAS</t>
  </si>
  <si>
    <t>REHABILITACIÓN DE LA CARRETERA CA-1 OCCIDENTE, TRAMO:  SAN LUCAS CHIMALTENANGO</t>
  </si>
  <si>
    <t>EJECUCIÓN PROYECTO ALDEA CASAS VIEJAS SALITRIO</t>
  </si>
  <si>
    <t xml:space="preserve">SUPERVISIÓN PROY. RETALHULEU - LLANOS DEL PINAL </t>
  </si>
  <si>
    <t>SUPERVISIÓN DE LOS TRABAJOS DEL PROYECTO: SENAHU-SAN PEDRO CARCHA, DEPARTAMENTO DE ALTA VERAPAZ (CAMINOS DE LA OPORTUNIDAD)</t>
  </si>
  <si>
    <t>CONSTRUCCIÓN TRAMO: TECTITAN CUILCO HUEHUETENANGO</t>
  </si>
  <si>
    <t>PAVIMENTACIÓN CA2W RETALHULEU - LLANOS DEL PINAL</t>
  </si>
  <si>
    <t>SUPERVISIÓN  LAS POZAS A RAXRUJÁ Y XUCTZUL</t>
  </si>
  <si>
    <t>SAN JUAN SACATEPÉQUEZ ALDEA CRUZ BLANCA</t>
  </si>
  <si>
    <t>SUPERVISIÓN ALDEA CASAS VIEJAS SALITRIO, CHIQUIMULA</t>
  </si>
  <si>
    <t>REHABILITACIÓN AMPLIACIÓN Y MEJORAMIENTO DEL TRAMO ACCESOS ALAS ALDEAS TIERRA COLORADA XORORAGUA Y EL MOLINO</t>
  </si>
  <si>
    <t>REHABILITACIÓN TRAMO: CA-02 ORIENTE - CA-8 - MOYUTA</t>
  </si>
  <si>
    <t>SUPERVISIÓN SANYUYO, LA PAZ Y SASHICO</t>
  </si>
  <si>
    <t>SAN ANDRÉS ITZAPA PARRAMOS</t>
  </si>
  <si>
    <t>REHABILITACIÓN  RUTA CA-2 ORIENTE ESCUINTLA PEDRO DE ALVARADO</t>
  </si>
  <si>
    <t>SUPERVISIÓN RN-18 Y RN-19</t>
  </si>
  <si>
    <t>SUPERVISIÓN ESCUINTLA CIUDAD PEDRO DE ALVARADO</t>
  </si>
  <si>
    <t>SUPERVISIÓN RABINAL CUBULCO</t>
  </si>
  <si>
    <t>PAVIMENTACIÓN DEL TRAMO: QUETZALTEPEQUE - OLOPA Y ANEXOS</t>
  </si>
  <si>
    <t>SUPERVISIÓN SAN BENITO SAN FRANCISCO SAN JUAN DE DIOS</t>
  </si>
  <si>
    <t>MATAQUESCUINTLA SAN JOSÉ PINULA JALAPA - SAMORORO</t>
  </si>
  <si>
    <t>SUPERVISIÓN MATAQUESCUINTLA-JALAPA- MATAQUESCUINTLA-ALDEA SAMORORO</t>
  </si>
  <si>
    <t>SUPERVISIÓN RN-7W NEBAJ</t>
  </si>
  <si>
    <t>SUPERVISIÓN REHAB. CA-14 TRAMO EL RANCHO LA CUMBRE (CABAÑAS)</t>
  </si>
  <si>
    <t>CA-14 SUB-TRAMO SECUNDARIO EL RANCHO - CABAÑAS</t>
  </si>
  <si>
    <t>SUPERVISIÓN TRAMO VILLA NUEVA AMATITLÁN</t>
  </si>
  <si>
    <t>SUPERVISIÓN  PROYECTO LA RUIDOSA MODESTO MÉNDEZ</t>
  </si>
  <si>
    <t>SUPERVISIÓN DEL PROYECTO:    PAVIMENTACIÓN SAN BENITO-SAN FRANCISCO SAN JUAN DE DIOS Y SAN FCO.</t>
  </si>
  <si>
    <t>SUPERVISIÓN  DE L PROYECTO:    PAVIMENTACIÓN RD SCH-5 Y RD SCH-8 TRAMO:  INTERSECCIÓN ALDEA CANALES</t>
  </si>
  <si>
    <t>SUPERVISIÓN DEPTO. DE HUEHUETENANGO TRAMO 1: SNTA ANA HUISTA-SAN  ANTONIO HUISTA.</t>
  </si>
  <si>
    <t>SUPERVISIÓN  DEPTO. HUEHUE TRAMO 2: SAN ANTONIO HUISTA-JACALTENANGO</t>
  </si>
  <si>
    <t>SUPERVISIÓN   DEPTO. HUEHUE TRAMO 3: JACALTENANGO-CONCEPCIÓN HUISTA</t>
  </si>
  <si>
    <t>SUPERVISIÓN PROYECTO PTR-08: PUENTE PUERTA ROJA, TRAMO:RN-16, DESVIÓ CUILAPA-CHIQUIMULILLA EST. 72+100, DEPTO SANTAROSA LONG. APROX. 50 MTS, PUENTE BOLIVIA, TRAMO: FINCA BOLIVIA BIF-RD-ESC-27 EST.164+400 DEPTO DE ESCUINTLA LONG 80MTS Y PUENTE RINCONCITO, TRAMO RECREO-RINCONCITO, SNTA ROSA LIMA</t>
  </si>
  <si>
    <t>SUPERVISIÓN   LA POLVORA PUENTE SOBRE EL RIO MOPAN</t>
  </si>
  <si>
    <t>SUPERVISIÓN     RUTA NACIONAL 5, TRAMO II: CAMPUR - FRAY BARTOLOMÉ DE LAS CASAS</t>
  </si>
  <si>
    <t>SUPERVISIÓN TRAMO:  AMATITLAN - PALIN</t>
  </si>
  <si>
    <t>REHABILITACIÓN Y DISTRIBUIDOR DE TRANSITO SAN CRISTOBAL - SAN LUCAS / MILPAS ALTAS</t>
  </si>
  <si>
    <t>SUPERVISIÓN DISEÑO Y CONSTRUCCIÓN CA-02  OCCIDENTE, TRAMO: SIQUINADA (KM.83)  -  COCALES (KM. 112)</t>
  </si>
  <si>
    <t>DISEÑO Y CONSTRUCCIÓN DE LA AMPLIACIÓN A CUATRO CARRILES DE LA CA-02 OCCIDENTE, TRAMO: SIQUINALA, COCALES LONGITUD 29 KMS.</t>
  </si>
  <si>
    <t>SUPERVISIÓN   RN-13 Y RDSM-7 TRAMO: COATEPEQUE-LA REFORMA</t>
  </si>
  <si>
    <t>SUPERVISIÓN   REHAB. Y AMP. DE LA CA-9 NORTE, GUATEMALA-EL RANCHO SUB-TRAMO II AGUA CALIENTE SANARATE</t>
  </si>
  <si>
    <t>SERVICIO DE CONSULTORÍA PARA LA IMPLEMENTACIÓN DEL PROYECTO DE MEJORAMIENTO Y PAVIMENTACIÓN DE LA RUTA 7E LA RUTA RDAV-05 EL ROSARIO TRAMO I) SAN JULIAN - PUENTE CHASCO</t>
  </si>
  <si>
    <t>SERVICIO DE CONSULTORÍA PARA LA IMPLEMENTACIÓN DEL PROYECTO DE MEJORAMIENTO Y PAVIMENTACIÓN DE LA RUTA 7E LA RUTA RDAV-05 EL ROSARIO TRAMO II) PUENTE CHASCO - PANZOS</t>
  </si>
  <si>
    <t>SERVICIO DE CONSULTORÍA PARA LA IMPLEMENTACIÓN DEL PROYECTO DE MEJORAMIENTO Y PAVIMENTACIÓN DE LA RUTA 7E LA RUTA RDAV-05 EL ROSARIO TRAMO III) PANZOS - EL ESTOR</t>
  </si>
  <si>
    <t>SERVICIO DE CONSULTORÍA PARA LA IMPLEMENTACIÓN DEL PROYECTO DE MEJORAMIENTO Y PAVIMENTACIÓN DE LA RUTA 7E LA RUTA RDAV-05 EL ROSARIO SENAHU Y LA REHABILITACIÓN DE CAMINOS RURALES ASOCIADOS A LA RN7E EN EL AREA DEL POLOCHIC TRAMO IV:  EL ESTOR PUENTE SUMACHE</t>
  </si>
  <si>
    <t>PAVIMENTACIÓN TRAMO ALDEAS TIERRA COLORADA, XORORAGUA Y EL MOLINO</t>
  </si>
  <si>
    <t>DISEÑO Y CONSTRUCCIÓN DEL PROYECTO CA-1 OCCIDENTE TRAMO: LOS ENCUENTROS - NAHUALA</t>
  </si>
  <si>
    <t>DISEÑO Y CONSTRUCCIÓN DEL PROYECTO CA-1 OCCIDENTE TRAMO: NAHUALA-CUATRO CAMINOS</t>
  </si>
  <si>
    <t>SUPERVISIÓN DEL DISEÑO Y CONSTRUCCIÓN DEL PROYECTO:  TRAMO:  TECPAN - LOS ENCUENTROS</t>
  </si>
  <si>
    <t>SUPERVISIÓN DE LA CONSTRUCCIÓN DEL PUENTE FRAY BARTOLOME DE LAS CASAS Y SUS ACCESOS EN SACAPULAS DEL QUICHE.</t>
  </si>
  <si>
    <t>RECONSTRUCCIÓN RN-12 TRAMO: SAN VICENTA PACAYA - CHIQUIRINES</t>
  </si>
  <si>
    <t>SUPERVISIÓN DEL PROYECTO:  AMPLIACIÓN, MEJORAMIENTO Y PAVIMENTACIÓN  DE LA RUTA DEPARTAMENTAL QUI-5, TRAMO BIF. RD QUI-2 SAN ANDRÉS SAJCABAJA, DEPTO. QUICHE (LONGITUD APROXIMADA DE 33.400 KM)</t>
  </si>
  <si>
    <t>AMPLIACIÓN, MEJORAMIENTO Y PAVIMENTACIÓN DE LA RUTA DEPARTAMENTAL QUI+5 TRAMO: BIF. RD. QUI-2 SAN ANDRES SAJCABAJA, QUICHE 33.400 KM.</t>
  </si>
  <si>
    <t>SERVICIOS DE CONSULTORÍA PARA LA SUPERVISIÓN TÉCNICA, ADMINISTRATIVA Y AMBIENTAL DE LA REHABILITACIÓN Y MEJORAMIENTO DE LOS CAMINOS SECUN- DARIOS EN EL ALTIPLANO DEL DEPTO. DE SAN MARCOS, TRAMOS: I) RDSM 17; RN-12 SIBIUNAL II) RDSM 15 RN-12 SAN JOSÉ OJETENAM  III) RDSM 07 RN-12 TAJUMULCO</t>
  </si>
  <si>
    <t>SUPERVISIÓN PROYECTO PTR-18, PUENTE SOSI, RD-07-W-CUILCO-</t>
  </si>
  <si>
    <t>SUPERVISIÓN PROYECTO PTR-17 PUENTE MUJUBAL, RD-07-W-CUILCO</t>
  </si>
  <si>
    <t>SUPERVISIÓN PROYECTO PTR-19 PUENTE CABUZ II; MALACATAN-LA LIMA DEPTO  DE SAN MARCOS</t>
  </si>
  <si>
    <t xml:space="preserve">SUPERVISIÓN PROYECTO PTR-21 PUENTE MANZANILLO, RD-SMA-02 TEJUTLA BIF. SIPACAPA DEPTO DE SAN MARCOS </t>
  </si>
  <si>
    <t>SUPERVISIÓN PROYECTO PTR-22 PUENTE SAN GASPAR IXIL, RD-HUE '-17 RN-07-W-SAN GASPAR IXIL DEPTO DE HUEHUETENANGO</t>
  </si>
  <si>
    <t>SUPERVISIÓN PROYECTO PTR-04 RUTA RD-ESC-34 MADRE VIEJA II LA HORQUETA-NUEVA CONCEPCIÓN, CON LONG 100 MTS EN EL DEPTO DE ESCUINTLA RD-SCH-06 PUENTE PANAN SUCHITEPÉQUEZ RD-ESC-09, PUENTE METAPA, CANALES-GUANAGAZAPA ESCUINTLA</t>
  </si>
  <si>
    <t>SUPERVISIÓN PROYECTO PTR-16 PUENTE: CUILCO RD-SMA-3, SIPACAPA ALDEA LA CAL, ESTACIÓN 6+800. DEPTO DE HUEHUETENANGO</t>
  </si>
  <si>
    <t>SUPERVISIÓN DE LOS TRABAJOS DE PROYECTO PTR-02: RUTA: CITO 180, SANTA MARIA DE JESÚS, KM-207, DEPTO QUETZALTENANGO, LONGITUD APROX. 60.00 MTS RUTA: CITO-180, SALAMA III, KM 194</t>
  </si>
  <si>
    <t>SUPERVISIÓN DE LOS TRABAJOS DEL PROYECTO PTR-07; RUTA: RD-PRO-01-PUENTE LA OVEJAS, EL RANCHO-EL JICARO KM.10 DEPTO DE EL PROGRESO, LONG. APROX. 40.00 MTS; RUTA RD-SRO-17 APROX. 20 MTS</t>
  </si>
  <si>
    <t>REHABILITACIÓN, AMPLIACIÓN Y MEJORAMIENTO DEL TRAMO: SANSUYO PALENCIA ACCESO ENTORNQUE CA-9 NORTE</t>
  </si>
  <si>
    <t>REHABILITACIÓN, AMPLIACION Y MEJORAMIENTO DEL TRAMO: ACCESOS MIRAMUNDO-LAGUNETA- SAN CARLOS ALZATATE-MORAZAN</t>
  </si>
  <si>
    <t>AMPLIACIÓN, MEJORAMIENTO Y PAVIMENTACIÓN DE LA RUTA NACIONAL RN-5 TRAMO; MONTUFAR- CONCUA- GRANADOS- EL CHOL</t>
  </si>
  <si>
    <t>REHABILITACIÓN DEL SUB-TRAMO EL MOLINO- SAN CRISTÓBAL</t>
  </si>
  <si>
    <t>REHABILITACIÓN ACCESOS A CABECERAS MUNICIPALES DEL DEPARTAMENTO HUEHUETENANGO TRAMOS I) RDHUE-11 CA-01-SANTA BARBARA  II) RDHUE-10, CA 01-SAN JUAN ATITAN , CON UNA LONGITUD DE 18.583 KMS.</t>
  </si>
  <si>
    <t>REHABILITACIÓN ACCESOS A CABECERAS MUNICIPALES DEL DEPARTAMENTO DE HUEHUETENANGO TRAMOS I) RDHUE-6 CA-01 - LA LIBERTAD II) RDHUE-29, RDHUE-8 TOHON-SANTIAGO CHIMALTENANGO, CON UNA LONGITUD DE 15.987 KMS</t>
  </si>
  <si>
    <t>SUPERVISIÓN DEL PROYECTO: ACTUALIZACIÓN DEL DISEÑO PARA LA REHABILITACIÓN DE LA CA-2 TRAMO: ESCUINTLA -CIUDAD PEDRO DE ALVARADO, ACCESOS A SIQUINALA Y LA  SUPERVISIÓN SUBTRAMO: ESCUINTLA- SIQUINALA DEL SUBTRAMO: ESCUINTLA TAXISCO Y LA REHABILITACIÓN DEL SUBTRAMO: ESCUINTLA SIQUINALA.</t>
  </si>
  <si>
    <t>REHABILITACIÓN DE CAMINOS SECUNDARIOS EN EL ALTIPLANO DEL DEPTO. DE SAN MARCOS TRAMOS I, II, III, Y IV</t>
  </si>
  <si>
    <t>REHABILITACIÓN DE CAMINOS SECUNDARIOS EN EL ALTIPLANO DEL DEPARTAMENTO DE SN MARCOS TRAMOS I Y II</t>
  </si>
  <si>
    <t xml:space="preserve">REHABILITACIÓN DE DOS (2) CARRILES Y CONSTRUCCIÓN DE DOS (2) CARRILES ADICIONALES EN EL SUB-TRAMO: ORATORIO VALLE NUEVO </t>
  </si>
  <si>
    <t>SUPERVISIÓN TÉCNICA, ADMINISTRATIVA Y AMBIENTAL DE LA REHABILITACIÓN DE LOS CAMINOS SECUNDARIOS EN EL DEPTO. DE HUEHUETENANGO, TRAMOS: I) RDHUE-6; CA-01-LA LIBERTAD, II) RDHUE-29; RDHUE-8 (TOHON)</t>
  </si>
  <si>
    <t>MEJ. Y PAVIMENTACIÓN RN-7E TRAMO III; PANZOS-EL ESTOR</t>
  </si>
  <si>
    <t>REHABILITACIÓN Y MEJORAMIENTO DE CAMINOS SECUNDARIOS EN EL ALTIPLANO DEL DEPTO. DE SAN MARCOS, TRAMOS RDSM-18 TEJUTLA-SAN MIGUEL IXTAHUACAN, TRAMO II RDSM-02 DESVÍO CONCEPCIÓN TUTUAPA</t>
  </si>
  <si>
    <t xml:space="preserve">SUPERVISIÓN DEL PROYECTO FTN TRAMO II </t>
  </si>
  <si>
    <t xml:space="preserve">SUPERVISIÓN DEL TRAMO VIAL DENOMINADO: FRANJA TRANSVERSAL DEL </t>
  </si>
  <si>
    <t>REHABILITACIÓN Y AMPLIACIÓN CARRETERA CA-09 NORTE, TRAMO: GUATEMALA EL RANCHO, SUBTRAMO II: AGUA CALIENTE- SANARATE</t>
  </si>
  <si>
    <t>SUPERVISIÓN FTN</t>
  </si>
  <si>
    <t>SUPERVISIÓN  FTN TRAMO IV: BIFURCACIÓN TRES RIOS, FINCA LA TRINIDAD</t>
  </si>
  <si>
    <t>MEJORAMIENTO Y PAVIMENTACIÓN DE LA RUTA NACIONAL 7E, TRAMO I: SAN JULIÁN-PUENTE CHASCO</t>
  </si>
  <si>
    <t>MEJORAMIENTO Y PAVIMENTACIÓN DE LA RUTA NACIONAL 7E, TRAMO II: PUENTE CHASCO-PANZOS</t>
  </si>
  <si>
    <t>CONSTRUCCIÓN DEL TRAMO SAN ANTONIO ILOTENANGO-TOTONICAPAN</t>
  </si>
  <si>
    <t>EJECUCIÓN DE LOS TRABAJOS DE AMPLIACIÓN, MEJORAMIENTO Y PAVIMENTACIÓN DE LA RUTA RD CHM-17 TRAMO: SAN MARTIN JILOTEPEQUE-JOYABAJ DEPARTAMENTOS DE CHIMALTENANGO Y QUICHE</t>
  </si>
  <si>
    <t>MEJORAMIENTO CARRETERA TRAMO RD-CHM-06 PARRAMOS-RN-10 YEPOCAPA-RD-CHM-03 EL BAÚL (REHABILITACIÓN) DEPARTAMENTO DE CHIMALTENANGO Y ESCUINTLA</t>
  </si>
  <si>
    <t>SUPERVISIÓN DEL PROYECTO: REHABILITACIÓN DE LA RUTA NACIONAL 05, SUBTRAMO: EL PAJAL - CAMPUR</t>
  </si>
  <si>
    <t>EJECUCIÓN DE LOS TRABAJOS DEL PROYECTO: REHABILITACIÓN DE LA RN-05, SUB TRAMO: EL PAJAR-CAMPUR</t>
  </si>
  <si>
    <t xml:space="preserve"> PROYECTO MEJORAMIENTO CARRETERA RN 05, TRAMO-. EL CHOL-RABINAL LONG. APROX. 21,967 KM. Y ACCESOS GRANADOS-PACHALUM, LONG. APROX. 12 KM. (AMPLIACIÓN Y PAVIMENTACIÓN)</t>
  </si>
  <si>
    <t>SUPERVISIÓN DE LA EJECUCIÓN DE LOS TRABAJOS DE MEDIDAS DE MITIGACIÓN OCCIDENTE DEPARTAMENTO DE CHIMALTENANGO, SOLOLÁ, QUICHE Y TOTONICAPÁN</t>
  </si>
  <si>
    <t>EJECUCIÓN DE LOS TRABAJOS DE DISEÑO FINAL Y CONSTRUCCIÓN DEL PROYECTO REHABILITACIÓN DE LA RUTA EXISTENTE Y AMPLIACIÓN A CUATRO CARRILES DE LA RUTA CA-2 OCCIDENTE, COCALES-TECUN UMAN</t>
  </si>
  <si>
    <t>EJECUCIÓN DEL TRAMO: EL CHOL-RABINAL LONG. APROXIMADA DE 21,96 KM, Y ACCESOS GRANADOS-PACHALUM, LONG. APROXIMADA 12 KM (AMPLIACIÓN Y PAVIMENTACIÓN, DEPTO. BAJA VERAPZA Y QUICHE</t>
  </si>
  <si>
    <t>AMPLIACIÓN, MEJORAMIENTO Y PAVIMENTACIÓN DE LA RUTA RD SCH-14, TRAMO: ALDEA PANABAJ (RD SOL-04-CHICACAO, DEPTO DE SOLOLÁ Y SUCHITEPÉQUEZ</t>
  </si>
  <si>
    <t>EJECUCIÓN DE LOS TRABAJOS DE AMPLIACIÓN, MEJORAMIENTO Y PAVIMENTACIÓN DE LA RUTA RD-SHC-14, TRAMO: ALDEA PANABAJ RD-SOL-04 CHICACAO, LONG. APROX. 23,5 KM DEPTO. DE SOLOLÁ Y SUCHITEPÉQUEZ</t>
  </si>
  <si>
    <t>CONSTRUCCIÓN CARRETERA LIBRAMIENTO CABECERA DEPARTAMENTAL DE CHIMALTENANGO, RUTA CA-1 OCCIDENTE, TRAMO: KILÓMETRO 48 CA-1 OCCIDENTE (SAN MIGUEL MORAZÁN)- KILÓMETRO 62 CA-1 OCCIDENTE, LONGITUD APROXIMADA 15.323 KM</t>
  </si>
  <si>
    <t>SUPERVISIÓN DE LA REHABILITACIÓN DE LA RUTA EXISTENTE Y AMPLIACIÓN A CUATRO CARRILES DE  LA RUTA CA-2 OCCIDENTE: COCALES-TECUN UMAN, SUBTRAMO I:  COCALES KM 110.6)- MAZATENANGO (KM 158.7) LONG. APROXIMADA 48.64KM</t>
  </si>
  <si>
    <t>SUPERVISIÓN DE LA REHABILITACIÓN DE LA RUTA EXISTENTE Y AMPLIACIÓN A CUATRO CARRILES DE  LA RUTA CA-2 OCCIDENTE: COCALES-TECUN UMAN, SUBTRAMO II: MAZATENANGO (KM 158.7)- PUENTE CARMEN DE MIRON (KM 201.6)</t>
  </si>
  <si>
    <t>SUPERVISIÓN DE LA REHABILITACIÓN DE LA RUTA EXISTENTE Y AMPLIACIÓN A CUATRO CARRILES DE  LA RUTA CA-2 OCCIDENTE: COCALES-TECUN UMAN, SUBTRAMO III: PUENTE CARMEN DE MIRON-PUESTO DE ADUANA TECUN UMAN</t>
  </si>
  <si>
    <t>EJECUCIÓN DEL DISEÑO FINAL Y CONSTRUCCIÓN DEL PROYECTO: REHABILITACIÓN D LA RUTA  EXISTENTE Y AMPLIACIÓN A CUATRO CARRILES DE LA RUTA CA-02 ORIENTE: ESCUINTLA-CIUDAD PEDRO DE ALVARADO</t>
  </si>
  <si>
    <t>SUPERVISIÓN DE LA EJECUCIÓN DEL DISEÑO FINAL Y CONSTRUCCIÓN DEL PROYECTO: REHABILITACIÓN D LA RUTA  EXISTENTE Y AMPLIACIÓN A CUATRO CARRILES DE LA RUTA CA-02 ORIENTE: ESCUINTLA-CIUDAD PEDRO DE ALVARADO</t>
  </si>
  <si>
    <t>SERVICIOS DE CONSULTORÍA DEL PROYECTO DE CONSTRUCCIÓN: CARRETERA RDQUI-21, TRAMO I: CHICAMAN- EL SOCH-SECA; TRAMO II: SECA-LANCETILLO-SAQUIXPEC-EL PARAÍSO; TRAMO III: EL PARAÍSO-RIO COPON-ASENCION COPON-SAN JUAN CHACTELA; TRAMO IV: SAN JUAN CHACTELA-PLAYA GRANDE Y MEJORAMIENTO CARRETERA RDAV 06; TRAMO V: LANQUIN-CAHABON, DEL PROGRAMA DE MEJORAMIENTO DE CARRETERAS EN ZONA PAZ II</t>
  </si>
  <si>
    <t>SUPERVISIÓN DE LA EJECUCIÓN DE LOS TRABAJOS DE RECONSTRUCCIÓN TRAMO: BIFURCACIÓN RD-QUI-02 SAN ANDRÉS SAJCABAJA, QUICHE.</t>
  </si>
  <si>
    <t>SUPERVISIÓN DE LOS TRABAJOS DEL PROYECTO: DRAGADO Y OBRA DE PROTECCIÓN Y MITIGACIÓN DEL RIO MOTAGUA, ACCESO ALDEA SAN VICENTE, PACHALUM, QUICHE</t>
  </si>
  <si>
    <t>SUPERVISIÓN DE LA EJECUCIÓN DE LOS TRABAJOS DE RECONSTRUCCIÓN DE LA CARRETERA CA-01 OCCIDENTE-LA LIBERTAD-TOHON-SAN TIAGO CHIMALTENANGO, HUEHUETENANGO</t>
  </si>
  <si>
    <t>DRAGADO Y OBRAS DE PROTECCIÓN Y MITIGACIÓN DEL RIO MOTAGUA, ACCESO ALDEA  SAN VICENTE PACHALUM, QUICHÈ</t>
  </si>
  <si>
    <t>TRABAJOS DE SUPERVISIÓN DE RECONSTRUCCIÓN DE LA CARRETERA CA-01 OCCIDENTE, TRAMO:  LOS ENCUENTROS (KM. 124) - NAHUALA (KM. 158)</t>
  </si>
  <si>
    <t>TRABAJOS DE SUPERVISIÓN DE RECONSTRUCCIÓN DE LA CARRETERA CA-01 OCCIDENTE, TRAMO:  NAHUALA (KM. 158) - CUATRO CAMINOS (KM. 188)</t>
  </si>
  <si>
    <t>DRAGADO Y OBRAS DE PROTECCIÓN Y MITIGACIÓN RIO MOTAGUA, EL RICO Y LOS AMATES</t>
  </si>
  <si>
    <t>RECONSTRUCCIÓN DE LA CARRETERA RN-01, TRAMO XEPATAN-XEATZAN BAJO PATZUN CHIMALTENANGO</t>
  </si>
  <si>
    <t xml:space="preserve">SUPERVISIÓN DEL DRAGADO Y OBRAS DE PROTECCIÓN Y MITIGACIÓN ZANJÓN EL FLOR, CALLE 8 </t>
  </si>
  <si>
    <t>SUPERVISIÓN DE RECONSTRUCCIÓN RD-TOT-21 TRAMO: CA-01 OCCIDENTE- SAN CARLOS SIJA</t>
  </si>
  <si>
    <t>RECONSTRUCCIÓN PUENTE MOTAGUA, CA-13 "A", ESTACIÓN 304+280, PUERTO BARRIOS IZABAL</t>
  </si>
  <si>
    <t>SERVICIOS DE INGENIERÍA PARA EL MONITOREO DE LAS EMPRESAS CONTRATADAS PARA ATENDER LAS DIFERENTES ACTIVIDADES PARA LA RECONSTRUCCIÓN DE LA RED VIAL DE GUATEMALA</t>
  </si>
  <si>
    <t>PROYECTO: MEDIDAS DE MITIGACIÓN RUTA DEPARTAMENTAL CA-1 KM ORIENTE KM 12+000 SANTA CATARINA PINULA, GUATEMALA</t>
  </si>
  <si>
    <t>SUPERVISIÓN DE LA CARRETERA BIF. RD-QUI-01, SAN ANTONIO ILOTENANGO-ALDEA SAXCUC-CUICHIPOP-SNTA MARIA CHIQUIMULA-ALDEA CASA BLANCA DPTOS DE QUICHE Y TOTONICAPÁN</t>
  </si>
  <si>
    <t>RECONSTRUCCIÓN DE LA CARRETERA RD-TOT-01, TRAMO TOTONICAPAN-PACHOC TOTONICAPÁN, TOTONICAPÁN</t>
  </si>
  <si>
    <t>SUPERVISIÓN DEL DRAGADO Y OBRAS DE PROTECCIÓN Y MITIGACIÓN DEL RIO ACOME Y CANAL DE SIPACATE LA DEMOCRACIA LA GOMERA ESCUINTLA</t>
  </si>
  <si>
    <t>DRAGADO Y OBRAS DE PROTECCIÓN Y MITIGACIÓN DEL RIO COYOLATE, FASE II, NUEVA CONCEPCIÓN, LA GOMERA, ESCUINTLA</t>
  </si>
  <si>
    <t>SUPERVISIÓN DE LOS TRABAJOS DE DRAGADO DE CAUCE Y OBRAS DE PROTECCIÓN Y MITIGACIÓN RIO PANTALEÓN, SANTA LUCIA COTZUMALGUAPA, ESCUINTLA</t>
  </si>
  <si>
    <t>MEJORAMIENTO CA-01 ORIENTE, TRAMO: CERINAL-BARBERENA, EL MOLINO-SAN CRISTÓBAL FRONTERA Y RUTA CA-08 EL MOLINO FRONTERA, VALLE NUEVO</t>
  </si>
  <si>
    <t>SUPERVISIÓN DE LOS TRABAJOS DE RECONSTRUCCIÓN DE LA CARRETERA RD-GUA-50 TRAMO CRUCE LOTIFICACIÓN SAN LUIS, KM 22+828 KM 27+228, CARRETERA A SAJCAVILLA, SAN JUAN SACATEPÉQUEZ, GUATEMALA</t>
  </si>
  <si>
    <t>SUPERVISIÓN RECONSTRUCCIÓN CA-1 OCCIDENTE TRAMO: BIF. A MIXCO, GUATEMALA-SAN LUCAS SACATEPEQUEZ-BIF. A SAN TIAGO SACATEPÉQUEZ SAN LUCAS SACATEPÉQUEZ, SACATEPÉQUEZ</t>
  </si>
  <si>
    <t>SUPERVISIÓN DE LA EJECUCIÓN DE LOS TRABAJOS DE MEJORAMIENTO CARRETERA (MEDIDAS DE MITIGACIÓN SUR)</t>
  </si>
  <si>
    <t>SUPERVISIÓN DE LOS TRABAJOS DE DRAGADO Y OBRAS DE PROTECCIÓN RIO CUILCO, CUILCO HUEHUETENANGO</t>
  </si>
  <si>
    <t>SUPERVISIÓN DE LOS TRABAJOS DE DRAGADO Y OBRAS DE PROTECCIÓN Y MITIGACIÓN RIO GUACALATE KM. 102+650, RN 14</t>
  </si>
  <si>
    <t>SUPERVISIÓN DE LA REHABILITACIÓN DE PAVIMENTO RUTA ALTERNA SANTA ROSITA-FRAIJANES (1.7 KMS) Y CONSTRUCCIÓN DE CARRETERA ENTRADA LOMA DE SAN ISIDRO-FINCA E PUENTE- FINCA LOS CEREZOS (5 KM)</t>
  </si>
  <si>
    <t>SUPERVISIÓN DE LOS TRABAJOS DE RECONSTRUCCIÓN DE LA CARRETERA, TRAMO: DEL KM 94 CA-1 OCCIDENTE CHICHIVAC, TECPAN-QUICHE</t>
  </si>
  <si>
    <t>SUPERVISIÓN DE LOS TRABAJOS DE MEJORAMIENTO CARRETERA TRAMO: TODOS SANTOS CUCHUMATANES-LA VENTOSA (11 KM) (RECONSTRUCCIÓN Y PAVIMENTACIÓN)</t>
  </si>
  <si>
    <t>SUPERVISIÓN DE LA EJECUCIÓN DE LOS TRABAJOS DE MEJORAMIENTO PUENTE VEHICULAR CHIFLON, TRAMO BIF. RD-SRO-03 A LA ALDEA OJO DE AGUA</t>
  </si>
  <si>
    <t>SUPERVISIÓN DE LA RECONSTRUCCIÓN CARRETERA TECTITAN-CUILCO, HUEHUETENANGO</t>
  </si>
  <si>
    <t>TRABAJOS DE SUPERVISIÓN DE RECONSTRUCCIÓN DE LA CARRETERA RD-SAC-06, TRAMO: SUMPANGO, SACATEPÉQUEZ-EL TUNINO, PASTORES-BARRIO LA CRUZ, PASTORES, CHIMALTENANGO</t>
  </si>
  <si>
    <t>SUPERVISIÓN DE LA EJECUCIÓN DE LOS TRABAJOS DE RECONSTRUCCIÓN CARRETERA ALTERNA PACHALUM, JOYABAJ, QUICHE-GRANADOS, GRANADOS, BAJA VERAPAZ</t>
  </si>
  <si>
    <t>SUPERVISIÓN DE LA EJECUCIÓN DE LOS TRABAJOS DE DRAGADO DE CAUSE, PROTECCIÓN Y MITIGACIÓN "RIO EL MOLINO" CUILAPA, SANTA ROSA</t>
  </si>
  <si>
    <t>SUPERVISIÓN DE LA EJECUCIÓN DE LOS TRABAJOS DE MEJORAMIENTO CARRETERA BIFURCACIÓN KM. 261 CA-1  OCCIDENTE VIA LA SEMILLA-HOSPITAL NACIONAL HUEHUETENANGO-U LANDÍVAR-PUENTE AL VIÑA</t>
  </si>
  <si>
    <t>SUPERVISIÓN DE LA EJECUCIÓN DE LOS TRABAJOS DE RECONSTRUCCIÓN CARRETERA RD-QUET-16 TRAMO: SIBILIA-SAN CARLOS SIJA, QUETZALTENANGO</t>
  </si>
  <si>
    <t>SUPERVISIÓN DE LA EJECUCIÓN DE LOS TRABAJOS DE RECONSTRUCCIÓN CARRETERA RN-7W, TRAMO: SAN CRISTÓBAL VERAPAZ-RIO CHIXOY-CHICAMAN, ALTA VERAPAZ/QUICHE</t>
  </si>
  <si>
    <t>SUPERVISIÓN DE LOS TRABAJOS DE RECONSTRUCCIÓN RD-TOT-04, TRAMO CA-1 OCCIDENTE-SAN BARTOLO AGUAS CALIENTES, TOTONICAPÁN</t>
  </si>
  <si>
    <t>SUPERVISIÓN DE LOS TRABAJOS DE DRAGADO DE CAUCE Y OBRAS DE PROTECCIÓN Y MITIGACIÓN RIO SAN FRANCISCO, PANAJACHEL, SOLOLÁ</t>
  </si>
  <si>
    <t>RECONSTRUCCIÓN CARRETERA CA-9 SUR, TRAMO: ESCUINTLA-PUERTO SAN JOSÉ ENTRE LOS KM 91 AL 99</t>
  </si>
  <si>
    <t>DRAGADO Y OBRAS DE PROTECCIÓN Y MITIGACIÓN TIO AGUAS CALIENTES, TECTITAN, CUILCO, HUEHUETENANGO.</t>
  </si>
  <si>
    <t>RECONSTRUCCIÓN CARRETERA RD-CHM-06, TRAMO PARRAMOS INTERSECCIÓN RN-10-YEPOCAPA-RD- CHM-03 EL BAUL, YEPOCAPA, CHIMALTENANGO</t>
  </si>
  <si>
    <t>DRAGADO Y OBRAS DE PROTECCIÓN Y MITIGACIÓN DEL RIO COYOLATE, FASE III, NUEVA CONCEPCIÓN, LA GOMERA, ESCUINTLA</t>
  </si>
  <si>
    <t>RECONSTRUCCIÓN DE CARRETERA TECTITAN-CUILCO, HUEHUETENANGO</t>
  </si>
  <si>
    <t>RECONSTRUCCIÓN CARRETERA RD-SAC-06, TRAMO: SUMPANGO, SACATEPÉQUEZ- EL TUNINO, PASTORES-BARRIO LA CRUZ, PASTORES, CHIMALTENANGO</t>
  </si>
  <si>
    <t>ACTUALIZACIÓN DE LOS DE INGENIERÍA DE DETALLE  DE LA RUTA CA-9 NORTE TRAMO: AGUA CALIENTE-SANARATE</t>
  </si>
  <si>
    <t>SERVICIOS DE CONSULTORÍA  SUCHIT.CHIMALTE.PATULUL</t>
  </si>
  <si>
    <t>CONSULTORÍA ESTUDIO DE CAMINOS DE ACC CARR TURISTICAS</t>
  </si>
  <si>
    <t>SERVICIOS DE CONSULTORÍA</t>
  </si>
  <si>
    <t>CONSULTORÍA SUPERVISIÓN RN7W TRAMO: SAN CRISTOBAL-CHICAMÁN-BIFURCACION RD-QUI-3 SACAPULAS-AGUACATAN-BUENOS AIRES (CHIANTLA) PARA ATENDER EL DESLIZAMIENTO DEL CERRO LOS CHORROS</t>
  </si>
  <si>
    <t>ESTUDIOS DE FACTIBILIDAD TÉCNICA, ECONÓMICA Y AMBIENTAL Y LA INGENIERÍA DE DETALLE DEL PROUECTO DE REHABILITACIÓN Y MEJORAMIENTO DE LA RUTA DEPARTAMENTAL AV-15, FRANJA TRANSVERSAL DE NORTE, TRAMO: XUCTUZUL-RUBELSANTO</t>
  </si>
  <si>
    <t>CLASIFICACIÓN RED VIAL NACIONAL Y CAPACITACIÓN DE PER.</t>
  </si>
  <si>
    <t>INVENTARIOS PUENTES RED VIAL PAVIMENTADA DEL PAÍS</t>
  </si>
  <si>
    <t>ESTUDIO DE FACTIBILIDAD TÉCNICA, ECONÓMICA SOCIAL Y AMBIENTAL Y LA INGENIERÍA DE DETALLE DEL PROYECTO DE MEJORAMIENTO DE LA RUTA DEPTAL. RD HUE-04, TRAMO: BIFURCACIÓN RN-9 NORTE, ISNANCONOB-SAN MIGUEL ACATAN Y RD-HUE-16 TRAMO: BIFURCACIÓN HUE-04, VILLA LINDA-</t>
  </si>
  <si>
    <t>ESTUDIO DE FACTIBILIDAD TÉCNICA, ECONÓMICA SOCIAL Y AMBIENTAL Y LA INGENIERÍA DE DETALLE DEL PROYECTO DE MEJORAMIENTO DE LA RUTA DEPTAL. RD HUE-10 TRAMO: BIFURCACIÓN CA-1 OCC SAN SEBASTIÁN HUEHUETENANGO-SAN JUAN ATITAN</t>
  </si>
  <si>
    <t>ESTUDIO DE FACTIBILIDAD TÉCNICA, ECONÓMICA SOCIAL Y AMBIENTAL Y LA INGENIERÍA DE DETALLE DEL PROYECTO DE MEJORAMIENTO DE LA RUTA DEPTAL. RD HUE-03 TRAMO: BIFURCACIÓN RN-9 NORTE, PET -SAN SEBASTIAN COATAN</t>
  </si>
  <si>
    <t>ESTUDIO DE FACTIBILIDAD TÉCNICA, ECONÓMICA SOCIAL Y AMBIENTAL Y LA INGENIERÍA DE DETALLE DEL PROYECTO DE MEJORAMIENTO DE LA RUTA DEPTAL. RD HUE-06 TRAMO: BIFURCACIÓN CA-1 OCC LA LIBERTAD Y RD-TOT-01 TRAMO: TOTONICAPAN-XECAJA</t>
  </si>
  <si>
    <t>REFORMULACIÓN Y ACTUALIZACIÓN DEL PLAN DE DESARROLLO VIAL DEL PERIODO 2006-2015</t>
  </si>
  <si>
    <t>ESTUDIO DE INGENIERÍA TRAMO: PAQUETE  2 SANTIAGO CHIMALTENANGO- SAJCHI-LAJ-SAN JUAN ATITAN, HUEHUETENANGO</t>
  </si>
  <si>
    <t>ESTUDIO DE INGENIERÍA TRAMO: PAQUETE 1: SAN GASPAR IXCHIL-CONCEPCION TUTUAPA HUEHETENANGO SAN MARCOS</t>
  </si>
  <si>
    <t>ESTUDIO DE FACTIBILIDAD TÉCNICA, ECONÓMICA SOCIAL Y AMBIENTAL  MITIGAR EL IMPACTO DEL RIO IXPATZ</t>
  </si>
  <si>
    <t>ESTUDIO FACTIBILIDAD RD QUI-05 TRAMO: SAN ANDRÉ SAJCABAJA CR HUE-29, TRAMO: BIF. RD HUE-08 TOHON - SANTIAGO CHIMALTENANGO</t>
  </si>
  <si>
    <t>ACTUALIZACIÓN DEL DISEÑO TRAMO: SASCHICO- SANARATE</t>
  </si>
  <si>
    <t xml:space="preserve">ACTUALIZACIÓN DEL DISEÑO TRAMO: BARBERENA- EL MOLINO Y ACCESO A VALLE NUEVO </t>
  </si>
  <si>
    <t>ESTUDIO DE INGENIERÍA DE DETALLE Y EVOLUCIÓN TÉCNICA, ECONÓMICA, AMBIENTAL Y RIESGO DEL PROYECTO: MEJORAMIENTO CARRETERA RD SCH-7, TRAMO: CA-02 OCC. (CUYOTENANGO)- TULALE LONGITUD 60.0 KM</t>
  </si>
  <si>
    <t>REHABILITACIÓN DE LA CA-10 TRAMO I: DE LA LOCALIDAD DE RIO HONDO A ESTRIBO DE SALIDA PUENTE SAN JACINTO, ESTACIONES 135+740 A 183+194</t>
  </si>
  <si>
    <t>REHABILITACIÓN DE LA CARRETERA RN-14 TRAMO: SAN MIGUEL MORAZAN FINCA CAPETILLO</t>
  </si>
  <si>
    <t>CONSTRUCCIÓN DE CAMINOS PAVIMENTADOS DE LA OPORTUNIDAD , LONG 8.125 KM, PROYECTO PATZICIA / ACATENANGO FASE II</t>
  </si>
  <si>
    <t>CONSTRUCCIÓN CAMINOS PAVIMENTADOS DE LA OPORTUNIDAD, LONG 17.5 KM PROYECTO SAN MIGUEL CHICAJ-RABINAL</t>
  </si>
  <si>
    <t>REHABILITACIÓN DE LA CARRETERA RN-14 TRAMO: FINCA CAPETILLO ESCUINTLA</t>
  </si>
  <si>
    <t>PAVIMENTACIÓN TRAMO: SAN ANTONIO ILOTENANGO- TOTONICAPÁN LONGITUD 34.00 KILOMETROS</t>
  </si>
  <si>
    <t>EJECUCIÓN PROYECTO ALASKA, SANTA CATARINA IXTAHUACAN</t>
  </si>
  <si>
    <t>REHABILITACIÓN AMPLIACIÓN Y PAVIMENTACIÓN DEL TRAMO CARRETERO ENTRE LAS POBLACIONES DE CHUARRANCHO-LA CANOA-TRAPICHE DE AGUA, EN LOS DEPARTAMENTOS DE GUATEMALA Y BAJA VERAPAZ</t>
  </si>
  <si>
    <t>CONSTRUCCIÓN Y PAVIMENTACIÓN DEL TRAMO: LA ROTONDA CHIQUILAJA ENTRONQUE RN-1, Y CONSTRUCCIÓN DEL PUENTE SOBRE EL RIO XEQUIJEL, QUETZALTENANGO</t>
  </si>
  <si>
    <t>CONSTRUCCIÓN CARRETERA SAN DIEGO LA LIBERTAD</t>
  </si>
  <si>
    <t>REPARACIÓN DE DAÑOS OCASIONADOS EN EL PUENTE VILLA LOBOS</t>
  </si>
  <si>
    <t>SUPERVISIÓN DEL DISEÑO Y CONS. TRAMO: SAN DIEGO - ZACAPA</t>
  </si>
  <si>
    <t>REHABILITACIÓN Y MEJORAMIENTO DEL TRAMO: RABINAL-CUBULCO DEPARTAMENTO DE BAJA VERAPAZ</t>
  </si>
  <si>
    <t>SUPERVISIÓN ESQUIPULAS CHAMAGUA, CAFETALES Y ANEXOS</t>
  </si>
  <si>
    <t>PAVIMENTACIÓN DEL TRAMO CARRETERO ENTRE LAS POBLACIONES DE NEBAJ</t>
  </si>
  <si>
    <t xml:space="preserve">AMPLIACIÓN Y PAVIMENTACIÓN TRAMO: SAN DIEGO ZACAPA - SAN PEDRO PINULA - JALAPA </t>
  </si>
  <si>
    <t>REHABILITACIÓN DE LA RUTA CA-01 SAN LUCAS CHIMALTENANGO</t>
  </si>
  <si>
    <t>VILLA NUEVA- AMATITLÁN</t>
  </si>
  <si>
    <t>REHABILITACIÓN RUTA CA-13 TRAMO: LA RUIDOSA-RIO DULCE</t>
  </si>
  <si>
    <t>AMPLIACIÓN DE OBRA, CONSTRUCCIÓN TRAMO: LOS VADOS- CRUZ OLOPA</t>
  </si>
  <si>
    <t>RN-14 TRAMO SAN MIGUEL MORAZÁN FINCA CAPETILLO</t>
  </si>
  <si>
    <t>REHABILITACIÓN Y MEJORAMIENTO DE LA CARRETERA CA-1W TRAMO: CUATRO CAMINOS-LA MESILLA, INTERCONECCION ENTRE LA RUTA CA-1W OCCIDENTE, Y LA RN-7W</t>
  </si>
  <si>
    <t>SERVICIOS DE SUPERVISIÓN DEL PROYECTO REHABILITACIÓN CA-09 SUR, TRAMO DISTRIBUIDOR DE TRANSITO CA-02 OCCIDENTE, KM 59-840, ESCUINTLA PUERTO QUETZAL</t>
  </si>
  <si>
    <t>SUPERVISIÓN   TRAMO: IXTAHUACAN - CUILCO</t>
  </si>
  <si>
    <t>DISEÑO Y CONSTRUCCIÓN DE LAS OBRAS PARA MITIGAR EL IMPACTO DEL RIO PANTALEON SOBRE LA INFRAES. DE LA RUTA CA-02 OCCIDENTE, ENTRE LOS KMS 83*000, DESVIO SIQUINALA - SANTA LUCIA COTZUMALGUAPA EL PUENTE Y POBLACIONES ALDEDAÑA AL CAUCE (FASE 1)</t>
  </si>
  <si>
    <t>DISEÑO Y CONSTRUCCIÓN DE LAS OBRAS PARA MITIGAR EL IMPACTO DEL RIO ACHIGUATE SOBRE LA INFRAESTRUCTURA DE LA RUTA CA-09 SUR, PUENTE EL CARRIZO Y POBLACIONES ALEDAÑAS AL CAUCE</t>
  </si>
  <si>
    <t>DISEÑO Y CONSTRUCCIÓN DE LAS OBRAS PARA MITIGAR EL IMPACTO DEL RIO COYOLATE SOBRE LAS POBLACIONES ALEDAÑAS AL CAUCE DESDE LA CONFLUENCIA CON EL RIO SAN CRISTÓBAL HACIA AGUAS ABAJO (FASE 1)</t>
  </si>
  <si>
    <t>ESTUDIO, DISEÑO Y CONSTRUCCIÓN DEL PUENTE FRAY BARTOLO- ME DE LAS CASAS, SACAPULAS EL QUICHE Y SUS ACCESOS</t>
  </si>
  <si>
    <t>REHABILITACIÓN Y MEJORAMIENTO DE LOS CAMINOS SECUNDARIOS EN EL  ALTIPLANO DEL DEPARTAMENTO DE SAN MARCOS, INFRAESTRUCTURA Y PRODUCTIVIDAD, S.A.</t>
  </si>
  <si>
    <t>MEJORAMIENTO Y PAVIMENTACIÓN RUTA NACIONAL 7-E, TRAMO 5: EL ROSARIO-SENAHU</t>
  </si>
  <si>
    <t>SUPERVISIÓN DE LOS TRABAJOS DE RECONSTRUCCIÓN EN LOS TRAMOS CR-CHM-19, LOS MAGUEYES-SAN JOSÉ LAS CANOAS SAN MARTÍN JILOTEPEQUE CHIMALTENANGO…CR-CHM-22,TRAMO RD-CHM-03-CHIVIRABAL-CHUATZUNUJ-RD-CHM-03,TECPAN,CHIMALTENANGO CR-CHM-41, TRAMO LOS MAGUEYES-LOS JIATZ, SAN MARTÍN JILOTEPEQUE, CHIMALTENANGO CR-CHM-65,TRAMO BIF. CR-CHM-49 KM 6+00 LAS ESCOBAS-LA PLAZUELA-SEMETABAJ-EL QUIMAL-BIF CR-CHM-27 KM 0+500, SAN MARTÍN JILOTEPEQUE CHIMALTENANGO CR-CHM-67, TRAMO BIF. CR-CHM-07 KM 2+400-PANUL-XENIMAJUYU-SACALA, SAN MARTIN JILOTEPEQUE, CHIMALTENANGO</t>
  </si>
  <si>
    <t>RECONSTRUCCIÓN 11 AVENIDA "A" Y 6A. CALLE ZONA 2 GUATEMALA RELLENO CONTROLADO, ÁREA DE HUNDIMIENTO</t>
  </si>
  <si>
    <t>RECONSTRUCCIÓN TRAMO BIF. RD-QUI-02-SAN ANDRÉS SAJCABAJA QUICHE</t>
  </si>
  <si>
    <t>DRAGADO Y OBRAS DE PROTECCIÓN Y MITIGACIÓN DEL RIO MOTAGUA, COMUNIDAD PAXOP II ;PAXOP III, SEPELA Y SHEPOCOLO, CHICHICASTENANGO, QUICHE</t>
  </si>
  <si>
    <t>RECONSTRUCCIÓN CA-1 OCCIDENTE TRAMO: TECPAN-LOS ENCUENTROS</t>
  </si>
  <si>
    <t>SUPERVISIÓN DE LOS TRABAJOS DE RECONSTRUCCIÓN EN LOS TRAMOS CR-CHM-19, LOS MAGUEYES-SN JOSE LAS CANOAS SAN MARTIN JILOTEPEQUE CHIMALTENANGO…CR-CHM-22,TRAMO RD-CHM-03-CHIVIRABAL-CHUATZUNUJ-RD-CHM-03,TECPAN,CHIMALTENANGO CR-CHM-41, TRAMO LOS MAGUEYES-LOS JIATZ, SAN MARTÍN JILOTEPEQUE, CHIMALTENANGO CR-CHM-65,TRAMO BIF. CR-CHM-49 KM 6+00 LAS ESCOBAS-LA PLAZUELA-SEMETABAJ-EL QUIMAL-BIF CR-CHM-27 KM 0+500, SAN MARTIN JILOTEPEQUE CHIMALTENANGO CR-CHM-67, TRAMO BIF. CR-CHM-07 KM 2+400-PANUL-XENIMAJUYU-SACALA, SAN MARTÍN JILOTEPEQUE, CHIMALTENANGO</t>
  </si>
  <si>
    <t>TRABAJOS DE DRAGADO Y OBRAS DE PROTECCIÓN Y MITIGACIÓN RIO POLOCHIC, TRAMOS PANZOS, ALTA VERAPAZ EL ESTOR-IZABAL</t>
  </si>
  <si>
    <t>EJECUCIÓN DE LOS TRABAJOS DE DRAGADO Y OBRAS DE PROTECCIÓN Y MITIGACIÓN DEL RIO GUACALATE, ANTIGUA GUATEMALA, ALOTENANGO-SACATEPEQUEZ</t>
  </si>
  <si>
    <t xml:space="preserve"> SUPERVISIÓN DRAGADO Y OBRAS DE PROTECCIÓN Y MITIGACIÓN DEL RIO MOTAGUA, MORALES, PUERTO BARRIOS, IZABAL</t>
  </si>
  <si>
    <t xml:space="preserve"> SUPERVISIÓN EJECUCIÓN DE LOS TRABAJOS DE MEDIDAS DE MITIGACIÓN RD GUA-01 KM 10+500 CARRETERA GUATEMALA BOCA DEL MONTE-VILLA CANALES, GUATEMALA</t>
  </si>
  <si>
    <t>SUPERVISIÓN DE LA RECONSTRUCCIÓN DE LA C-BIF. RD-TOT-01-PACHOC-CHIMENTE-MACTZUL-TZANIXNAM-TOTONICAPAN,TOTONICAPAN</t>
  </si>
  <si>
    <t>RECONSTRUCCIÓN DE LA CARRETERA CA-1 OCCIDENTE TRAMO. NAHUALA-CUATRO CAMINOS</t>
  </si>
  <si>
    <t>REHABILITACIÓN, AMPLIACIÓN Y PAVIMENTACIÓN DEL TRAMO: ENTRE LAS POBLACIONES MASAGUA - CUYUTA -  LLANITOS - PUERTO DE SAN JOSÉ ASESORÍA, DISEÑO Y CONSTRUCCIÓN, S.A.</t>
  </si>
  <si>
    <t>EJECUCIÓN DE LOS TRABAJOS DE RECONSTRUCCIÓN CARRTERA CA-9 SUR,  TRAMO: ESCUINTLA-PUERTO SAN JOSÉ, ENTRE LOS KM 91 AL 99 DEPARTAMENTO DE ESCUINTLA</t>
  </si>
  <si>
    <t>MEJORAMIENTO CARRETERA (MEDIDAS DE MITIGACIÓN SUR)</t>
  </si>
  <si>
    <t>DRAGADO Y OBRAS DE PROTECCIÓN Y MITIGACIÓN RIO PANTALEON, SANTA LUCIA COTZUMALGUAPA, ESCUINTLA</t>
  </si>
  <si>
    <t>DRAGADO Y OBRAS DE PROTECCIÓN Y MITIGACIÓN RIO GUACALATE, KM 102+650, RN-14</t>
  </si>
  <si>
    <t>REHABILITACIÓN DE PAVIMENTO RUTA ALTERNA SANTA ROSITA-FRAIJANES (1.7 KMS) Y CONSTRUCCIÓN DE CARRETERA ENTRADA LOMA DE SAN ISIDRO-FINCA EL PULTE-FINCA LOS CEREZOS (5 KMS)</t>
  </si>
  <si>
    <t>RECONSTRUCCIÓN DE LA CARRETERARA, TRAMO DEL KM 94 CA-1 OCCIDENTE CHICHAVAC, TECPAN-CHICHE</t>
  </si>
  <si>
    <t>RECONSTRUCCIÓN CARRETERA CA-09 NORTE, TRAMO SANARATE, SANARATE-AGUA CALIENTE, SAN ANTONIO LA PAZ, EL PROGRESO ANTONIO LA PAZ, EL PROGRESO</t>
  </si>
  <si>
    <t>MEJORAMIENTO CARRETERA CA-1 ORIENTE, TRAMO: CERINAL-BARBERENA, EL MOLINO-SAN CRISTÓBAL FRONTERA Y RUTA CA-8 TRAMO: EL MOLINO FRONTERA, VALLE NUEVO</t>
  </si>
  <si>
    <t>EJECUCIÓN DE LOS TRABAJOS DE MEJORAMIENTO DE LA CARRETERA TRAMO: CERRO DE MAÍZ-CAMPO DE LA FERIA</t>
  </si>
  <si>
    <t>MEJORAMIENTO CARRETERA TRAMO: CEIBA AMELIA-PUERTO DE SAN JOSE 12 KM RECONSTRUCCIÓN Y FINALIZACIÓN</t>
  </si>
  <si>
    <t>DRAGADO Y OBRAS DE PROTECCIÓN Y MITIGACIÓN DEL RIO SAN FRANCISCO, PANAJACHEL, SOLOLA</t>
  </si>
  <si>
    <t>SUPERVISIÓN DE LOS TRABAJOS DE MEJORAMIENTO DE LA CA RD-SM-18, TRAMO: BIF. LA CUMBRE-SICABE-SUBCHAL-MAQUIVIL-SAN MIGUEL IXTAHUACAN-SAN GASPAR IXCHIL</t>
  </si>
  <si>
    <t>SUPERVISIÓN DE LA RECONSTRUCCIÓN DE LA CARRETERA RD-ESC-03 A SAN VICENTE PACAYA</t>
  </si>
  <si>
    <t>MINISTERIO DE COMUNICACIONES, INFRAESTRUCTURA Y VIVIENDA</t>
  </si>
  <si>
    <t>UNIDAD EJECUTORA DE CONSERVACION VIAL -COVIAL-</t>
  </si>
  <si>
    <t>INFORME DE DEUDA, REFERIDO AL 31/3/2016</t>
  </si>
  <si>
    <t>No.</t>
  </si>
  <si>
    <t>P-002Z</t>
  </si>
  <si>
    <t>GERVIASA - GERENCIA VIAL SERVICIOS Y ASESORIA</t>
  </si>
  <si>
    <t>2</t>
  </si>
  <si>
    <t>Q1,105,477.30</t>
  </si>
  <si>
    <t>Q0.00</t>
  </si>
  <si>
    <t>S-024</t>
  </si>
  <si>
    <t>20</t>
  </si>
  <si>
    <t>Q56,268.22</t>
  </si>
  <si>
    <t>S-082</t>
  </si>
  <si>
    <t>ICSA INGENIERIA CONSTRUCCION SUPERVISION Y ASESORIA / Rodrigo Estuardo Diaz Arriola</t>
  </si>
  <si>
    <t>408</t>
  </si>
  <si>
    <t>Q64,985.13</t>
  </si>
  <si>
    <t>B-008</t>
  </si>
  <si>
    <t>CORPORACION DE SERVICIOS Y SUMINISTROS DE INGENIERIA S A - COSSINSA</t>
  </si>
  <si>
    <t>194</t>
  </si>
  <si>
    <t>Q142,260.10</t>
  </si>
  <si>
    <t>B-021</t>
  </si>
  <si>
    <t>CONSTRUCTORA GALGO SOCIEDAD ANONIMA</t>
  </si>
  <si>
    <t>57</t>
  </si>
  <si>
    <t>Q1,032.00</t>
  </si>
  <si>
    <t>EM-005</t>
  </si>
  <si>
    <t xml:space="preserve">CALSA S A </t>
  </si>
  <si>
    <t>257</t>
  </si>
  <si>
    <t>Q7,814.40</t>
  </si>
  <si>
    <t>M-013</t>
  </si>
  <si>
    <t>TOPSA CONSTRUCCIONES SOCIEDAD ANONIMA</t>
  </si>
  <si>
    <t>220</t>
  </si>
  <si>
    <t>Q1,239,823.44</t>
  </si>
  <si>
    <t>M-019</t>
  </si>
  <si>
    <t>FAREX SOCIEDAD ANONIMA</t>
  </si>
  <si>
    <t>260</t>
  </si>
  <si>
    <t>Q3,935,118.26</t>
  </si>
  <si>
    <t>M-026</t>
  </si>
  <si>
    <t>CONSTRUCTORA CODICO SOCIEDAD ANONIMA</t>
  </si>
  <si>
    <t>308</t>
  </si>
  <si>
    <t>Q11,698,794.62</t>
  </si>
  <si>
    <t>M-032</t>
  </si>
  <si>
    <t>CONSTRUCCION Y MATERIALES CONYMA S.A.</t>
  </si>
  <si>
    <t>324</t>
  </si>
  <si>
    <t>Q3,624,258.63</t>
  </si>
  <si>
    <t>MEA-001</t>
  </si>
  <si>
    <t>CONSTRUCTORA GUATEPOZOS, S.A.</t>
  </si>
  <si>
    <t>68</t>
  </si>
  <si>
    <t>Q66,250.00</t>
  </si>
  <si>
    <t>MEA-002</t>
  </si>
  <si>
    <t>CONSTRUCTORES Y CONTRATISTAS GENERALES. S.A.</t>
  </si>
  <si>
    <t>69</t>
  </si>
  <si>
    <t>Q826,470.53</t>
  </si>
  <si>
    <t>MER-001</t>
  </si>
  <si>
    <t>CONSTRUASFALTOS</t>
  </si>
  <si>
    <t>63</t>
  </si>
  <si>
    <t>Q4,532,533.08</t>
  </si>
  <si>
    <t>MER-003</t>
  </si>
  <si>
    <t>SERVICIOS DE INGENIERIA DELTA, S A - CIDELTA -</t>
  </si>
  <si>
    <t>71</t>
  </si>
  <si>
    <t>Q20,359,378.28</t>
  </si>
  <si>
    <t>MER-004</t>
  </si>
  <si>
    <t>INGENIERIA PRISMA TOTAL, SOCIEDAD ANONIMA</t>
  </si>
  <si>
    <t>87</t>
  </si>
  <si>
    <t>Q26,720,934.98</t>
  </si>
  <si>
    <t>MES-002</t>
  </si>
  <si>
    <t>Victor Hugo Barrios Ortega</t>
  </si>
  <si>
    <t>80</t>
  </si>
  <si>
    <t>Q1,186,736.00</t>
  </si>
  <si>
    <t>MES-003</t>
  </si>
  <si>
    <t>COSERSA, CONSTRUCCIONES, CARRETERAS Y SERVICIOS SA/Edgar Rolando Meza Archila</t>
  </si>
  <si>
    <t>81</t>
  </si>
  <si>
    <t>Q5,658,302.40</t>
  </si>
  <si>
    <t>MES-004</t>
  </si>
  <si>
    <t>82</t>
  </si>
  <si>
    <t>Q5,635,418.51</t>
  </si>
  <si>
    <t>MES-005</t>
  </si>
  <si>
    <t>TECNOLOGIA Y NORMAS, S A  -NORTECH-</t>
  </si>
  <si>
    <t>66</t>
  </si>
  <si>
    <t>Q1,078,368.70</t>
  </si>
  <si>
    <t>MES-007</t>
  </si>
  <si>
    <t>INGENIERIA INTEGRAL</t>
  </si>
  <si>
    <t>84</t>
  </si>
  <si>
    <t>Q94,185.40</t>
  </si>
  <si>
    <t>MES-008</t>
  </si>
  <si>
    <t>85</t>
  </si>
  <si>
    <t>Q109,346.66</t>
  </si>
  <si>
    <t>S-001</t>
  </si>
  <si>
    <t>56</t>
  </si>
  <si>
    <t>Q65,838.70</t>
  </si>
  <si>
    <t>S-048</t>
  </si>
  <si>
    <t>Mario Nephtali Morales Solis</t>
  </si>
  <si>
    <t>75</t>
  </si>
  <si>
    <t>Q94,528.90</t>
  </si>
  <si>
    <t>S-049</t>
  </si>
  <si>
    <t>CAPSA / Jose Samuel Lucas Gramajo</t>
  </si>
  <si>
    <t>64</t>
  </si>
  <si>
    <t>Q32,369.84</t>
  </si>
  <si>
    <t>S-056</t>
  </si>
  <si>
    <t>INGENIERO JULIO DAVID GALICIA CELADA</t>
  </si>
  <si>
    <t>186</t>
  </si>
  <si>
    <t>Q17,688.04</t>
  </si>
  <si>
    <t>S-065</t>
  </si>
  <si>
    <t>CONSTRUCTORA B&amp;C</t>
  </si>
  <si>
    <t>222</t>
  </si>
  <si>
    <t>Q526,765.92</t>
  </si>
  <si>
    <t>S-072</t>
  </si>
  <si>
    <t>CONSTRUCTORA SAN JUAN</t>
  </si>
  <si>
    <t>212</t>
  </si>
  <si>
    <t>Q10,142.90</t>
  </si>
  <si>
    <t>S-073</t>
  </si>
  <si>
    <t>Jose Vicente Carranza Muñoz</t>
  </si>
  <si>
    <t>248</t>
  </si>
  <si>
    <t>Q164,188.06</t>
  </si>
  <si>
    <t>S-074</t>
  </si>
  <si>
    <t>CONSTRUCTORA SINCO</t>
  </si>
  <si>
    <t>239</t>
  </si>
  <si>
    <t>Q102,100.26</t>
  </si>
  <si>
    <t>S-075</t>
  </si>
  <si>
    <t>CMC CONSULTORIA MANTENIMIENTO Y CONSTRUCCION</t>
  </si>
  <si>
    <t>255</t>
  </si>
  <si>
    <t>Q294,756.18</t>
  </si>
  <si>
    <t>S-087</t>
  </si>
  <si>
    <t>356</t>
  </si>
  <si>
    <t>Q1,690,848.24</t>
  </si>
  <si>
    <t>T-025</t>
  </si>
  <si>
    <t>COGUA, CONSTRUCTORA GUATEMALTECA Y BIENES RAICES S.A.</t>
  </si>
  <si>
    <t>216</t>
  </si>
  <si>
    <t>Q287,142.35</t>
  </si>
  <si>
    <t>T-033</t>
  </si>
  <si>
    <t>CONSTRUCTORA DEL ATLANTICO</t>
  </si>
  <si>
    <t>86</t>
  </si>
  <si>
    <t>Q13,974.76</t>
  </si>
  <si>
    <t>T-037</t>
  </si>
  <si>
    <t>INGENIERIA Y ECOLOGIA SOCIEDAD ANONIMA INGECO</t>
  </si>
  <si>
    <t>161</t>
  </si>
  <si>
    <t>Q28,892.00</t>
  </si>
  <si>
    <t>T-047</t>
  </si>
  <si>
    <t>SERCCO</t>
  </si>
  <si>
    <t>182</t>
  </si>
  <si>
    <t>Q154,624.22</t>
  </si>
  <si>
    <t>T-056</t>
  </si>
  <si>
    <t>CONSTRUCTORA INGENIERIA Y SERVICIOS</t>
  </si>
  <si>
    <t>116</t>
  </si>
  <si>
    <t>Q25,426.67</t>
  </si>
  <si>
    <t>T-067</t>
  </si>
  <si>
    <t>CONSTRUCTORA MOVITIERRA</t>
  </si>
  <si>
    <t>44</t>
  </si>
  <si>
    <t>Q2,051.98</t>
  </si>
  <si>
    <t>TL-001</t>
  </si>
  <si>
    <t>JAOL</t>
  </si>
  <si>
    <t>113</t>
  </si>
  <si>
    <t>Q36,416.60</t>
  </si>
  <si>
    <t>B-07</t>
  </si>
  <si>
    <t xml:space="preserve">CONSTRUCTORA W S A </t>
  </si>
  <si>
    <t>72</t>
  </si>
  <si>
    <t>Q534,178.57</t>
  </si>
  <si>
    <t>B-10a</t>
  </si>
  <si>
    <t>CONSERVAL, CONSTRUCCIONES Y SERVICIOS VIALES</t>
  </si>
  <si>
    <t>269</t>
  </si>
  <si>
    <t>Q878,542.45</t>
  </si>
  <si>
    <t>B-32</t>
  </si>
  <si>
    <t>CONSULTORA CARRANZA CONCARZA</t>
  </si>
  <si>
    <t>166</t>
  </si>
  <si>
    <t>Q280,485.60</t>
  </si>
  <si>
    <t>B-35</t>
  </si>
  <si>
    <t>MARIO FELIPE LOPEZ VILLATORO</t>
  </si>
  <si>
    <t>131</t>
  </si>
  <si>
    <t>Q52,386.93</t>
  </si>
  <si>
    <t>EM-7</t>
  </si>
  <si>
    <t>CONSTRUCTORA ROMERO</t>
  </si>
  <si>
    <t>258</t>
  </si>
  <si>
    <t>Q24,824.20</t>
  </si>
  <si>
    <t>L-001</t>
  </si>
  <si>
    <t>CONSTRUCTORA E INVERSIONES SAGASTUME</t>
  </si>
  <si>
    <t>14</t>
  </si>
  <si>
    <t>Q45,210.07</t>
  </si>
  <si>
    <t>L-022</t>
  </si>
  <si>
    <t>M C CONSTRUCTORA</t>
  </si>
  <si>
    <t>Q50,751.09</t>
  </si>
  <si>
    <t>L-042</t>
  </si>
  <si>
    <t>CONSTRUCCIONES "VEGA"</t>
  </si>
  <si>
    <t>117</t>
  </si>
  <si>
    <t>Q44,538.90</t>
  </si>
  <si>
    <t>M-02</t>
  </si>
  <si>
    <t xml:space="preserve">V &amp; T S A </t>
  </si>
  <si>
    <t>169</t>
  </si>
  <si>
    <t>Q6,650.00</t>
  </si>
  <si>
    <t>M-06</t>
  </si>
  <si>
    <t xml:space="preserve">PAVIMENTOS Y TERRACERIAS S A </t>
  </si>
  <si>
    <t>Q740,259.41</t>
  </si>
  <si>
    <t>M-17</t>
  </si>
  <si>
    <t>EMPRESAS DE INGENIERIA CIVIL, S A - EMICSA -</t>
  </si>
  <si>
    <t>242</t>
  </si>
  <si>
    <t>Q10,770.76</t>
  </si>
  <si>
    <t>M-18</t>
  </si>
  <si>
    <t>CONSTRUCTORA GUERRA</t>
  </si>
  <si>
    <t>249</t>
  </si>
  <si>
    <t>Q4,985.52</t>
  </si>
  <si>
    <t>M-20</t>
  </si>
  <si>
    <t>CONSULTORIA Y CONSTRUCCION DE ORIENTE -CONCOR-</t>
  </si>
  <si>
    <t>244</t>
  </si>
  <si>
    <t>Q2,704,722.60</t>
  </si>
  <si>
    <t>M-24</t>
  </si>
  <si>
    <t>CONSTRUCTORA ORTIZ, S A</t>
  </si>
  <si>
    <t>241</t>
  </si>
  <si>
    <t>Q19,774.33</t>
  </si>
  <si>
    <t>M-38</t>
  </si>
  <si>
    <t>279</t>
  </si>
  <si>
    <t>Q7,000.00</t>
  </si>
  <si>
    <t>M-39</t>
  </si>
  <si>
    <t>CONSTRUCTORA LYON</t>
  </si>
  <si>
    <t>272</t>
  </si>
  <si>
    <t>Q348,398.60</t>
  </si>
  <si>
    <t>M-50</t>
  </si>
  <si>
    <t>SBI INTERNATIONAL HOLDING AG</t>
  </si>
  <si>
    <t>29</t>
  </si>
  <si>
    <t>Q24,572,903.33</t>
  </si>
  <si>
    <t>Pc-02</t>
  </si>
  <si>
    <t>SERVICIOS ESPECIALES DE MOVIMIENTOS DE TIERRA Y CONSTRUCCION SOCIEDAD ANONIMA -MOTICSA-</t>
  </si>
  <si>
    <t>200</t>
  </si>
  <si>
    <t>Q467,277.70</t>
  </si>
  <si>
    <t>Pm-01</t>
  </si>
  <si>
    <t>135</t>
  </si>
  <si>
    <t>Q106,289.59</t>
  </si>
  <si>
    <t>S-01</t>
  </si>
  <si>
    <t>115</t>
  </si>
  <si>
    <t>Q350,998.66</t>
  </si>
  <si>
    <t>S-07</t>
  </si>
  <si>
    <t>DESLIZADOS DE CONCRETO DE GUATEMALA SOCIEDAD ANONOMA (DECOGUA S A )</t>
  </si>
  <si>
    <t>5</t>
  </si>
  <si>
    <t>Q78,218.00</t>
  </si>
  <si>
    <t>S-107</t>
  </si>
  <si>
    <t>INGENIERIA UNIVERSAL / Luis Alfonso Palma Espinoza</t>
  </si>
  <si>
    <t>Q152,784.49</t>
  </si>
  <si>
    <t>S-13</t>
  </si>
  <si>
    <t>12</t>
  </si>
  <si>
    <t>Q33,617.48</t>
  </si>
  <si>
    <t>S-26</t>
  </si>
  <si>
    <t>23</t>
  </si>
  <si>
    <t>Q27,383.21</t>
  </si>
  <si>
    <t>S-32</t>
  </si>
  <si>
    <t>CISA</t>
  </si>
  <si>
    <t>43</t>
  </si>
  <si>
    <t>Q31,899.25</t>
  </si>
  <si>
    <t>S-34</t>
  </si>
  <si>
    <t>92</t>
  </si>
  <si>
    <t>Q45,981.60</t>
  </si>
  <si>
    <t>S-38</t>
  </si>
  <si>
    <t>Juan Jose Rodolfo Ortiz Mendoza</t>
  </si>
  <si>
    <t>100</t>
  </si>
  <si>
    <t>Q64,903.61</t>
  </si>
  <si>
    <t>S-48</t>
  </si>
  <si>
    <t>Edgar Vinicio Quiñonez De La Cruz</t>
  </si>
  <si>
    <t>138</t>
  </si>
  <si>
    <t>Q100,734.48</t>
  </si>
  <si>
    <t>S-57</t>
  </si>
  <si>
    <t>EDICSA / Walter Oswaldo Baiza Santos</t>
  </si>
  <si>
    <t>190</t>
  </si>
  <si>
    <t>Q28,500.00</t>
  </si>
  <si>
    <t>S-62</t>
  </si>
  <si>
    <t>PEMECO / Augusto Rene Perez Mendez</t>
  </si>
  <si>
    <t>243</t>
  </si>
  <si>
    <t>Q224,898.11</t>
  </si>
  <si>
    <t>S-67</t>
  </si>
  <si>
    <t>237</t>
  </si>
  <si>
    <t>Q609,023.53</t>
  </si>
  <si>
    <t>S-69</t>
  </si>
  <si>
    <t>ELASA</t>
  </si>
  <si>
    <t>286</t>
  </si>
  <si>
    <t>Q96,586.87</t>
  </si>
  <si>
    <t>S-72</t>
  </si>
  <si>
    <t>AQUAINGENIERIA SOCIEDAD ANONIMA</t>
  </si>
  <si>
    <t>232</t>
  </si>
  <si>
    <t>Q23,327.65</t>
  </si>
  <si>
    <t>S-73</t>
  </si>
  <si>
    <t>245</t>
  </si>
  <si>
    <t>Q726,438.61</t>
  </si>
  <si>
    <t>S-74</t>
  </si>
  <si>
    <t>J Y L INGENIEROS CONSULTORES</t>
  </si>
  <si>
    <t>246</t>
  </si>
  <si>
    <t>Q139,259.47</t>
  </si>
  <si>
    <t>S-76</t>
  </si>
  <si>
    <t>WEA CONSULTORES, SOCIEDAD ANONIMA</t>
  </si>
  <si>
    <t>250</t>
  </si>
  <si>
    <t>Q59,241.01</t>
  </si>
  <si>
    <t>S-79</t>
  </si>
  <si>
    <t>240</t>
  </si>
  <si>
    <t>Q62,982.09</t>
  </si>
  <si>
    <t>S-82</t>
  </si>
  <si>
    <t>CONSULGUA CONSTRUCTORES Y CONSULTORES DE GUATEMALA</t>
  </si>
  <si>
    <t>Q545,770.27</t>
  </si>
  <si>
    <t>S-83</t>
  </si>
  <si>
    <t>Q230,034.31</t>
  </si>
  <si>
    <t>S-86</t>
  </si>
  <si>
    <t>SEIDCO</t>
  </si>
  <si>
    <t>229</t>
  </si>
  <si>
    <t>Q12,169.62</t>
  </si>
  <si>
    <t>S-90</t>
  </si>
  <si>
    <t>CONSTRUCTORA JADENON VINICIO CABRERA SEIS</t>
  </si>
  <si>
    <t>282</t>
  </si>
  <si>
    <t>Q174,119.73</t>
  </si>
  <si>
    <t>S-92</t>
  </si>
  <si>
    <t>BARRIOS CONSTRUCTORA SOCIEDAD ANONIMA</t>
  </si>
  <si>
    <t>Q16,016.93</t>
  </si>
  <si>
    <t>S-94</t>
  </si>
  <si>
    <t>Q20,926.20</t>
  </si>
  <si>
    <t>S-98</t>
  </si>
  <si>
    <t>CONSULTORIA Y CONSTRUCTORA DEL KYRIOS</t>
  </si>
  <si>
    <t>277</t>
  </si>
  <si>
    <t>Q21,360.19</t>
  </si>
  <si>
    <t>Sg-1</t>
  </si>
  <si>
    <t>REFLECTA - COMPAÑÍA DE PRODUCTOS Y SERVICIOS DE LA CONSTRUCCION S A</t>
  </si>
  <si>
    <t>223</t>
  </si>
  <si>
    <t>Q394,058.06</t>
  </si>
  <si>
    <t>Sg-2</t>
  </si>
  <si>
    <t>SECON SEÑALIZACION Y CONSTRUCCION</t>
  </si>
  <si>
    <t>183</t>
  </si>
  <si>
    <t>Q1,780.43</t>
  </si>
  <si>
    <t>Sh-2</t>
  </si>
  <si>
    <t>LA CUENCA</t>
  </si>
  <si>
    <t>213</t>
  </si>
  <si>
    <t>Q1,364,547.80</t>
  </si>
  <si>
    <t>Sv-2</t>
  </si>
  <si>
    <t xml:space="preserve">SEÑALAMIENTO VIAL DE CENTROAMERICA S A </t>
  </si>
  <si>
    <t>Q6,849.44</t>
  </si>
  <si>
    <t>T-05</t>
  </si>
  <si>
    <t>CONSTRUCTORA SABANETAS</t>
  </si>
  <si>
    <t>120</t>
  </si>
  <si>
    <t>Q232,350.47</t>
  </si>
  <si>
    <t>T-18a</t>
  </si>
  <si>
    <t>266</t>
  </si>
  <si>
    <t>Q594,391.42</t>
  </si>
  <si>
    <t>T-21</t>
  </si>
  <si>
    <t xml:space="preserve">EMPRESA CONSTRUCTORA EL TUNO </t>
  </si>
  <si>
    <t>181</t>
  </si>
  <si>
    <t>Q1,065,773.25</t>
  </si>
  <si>
    <t>T-30</t>
  </si>
  <si>
    <t>COMASE</t>
  </si>
  <si>
    <t>74</t>
  </si>
  <si>
    <t>Q12,630.00</t>
  </si>
  <si>
    <t>T-39</t>
  </si>
  <si>
    <t>PROYECTOS ELITE</t>
  </si>
  <si>
    <t>Q87,186.94</t>
  </si>
  <si>
    <t>T-40</t>
  </si>
  <si>
    <t>SEVILLA INGENIERIA Y CONSULTORIA, SOCIEDAD ANONIMA</t>
  </si>
  <si>
    <t>174</t>
  </si>
  <si>
    <t>Q632,064.37</t>
  </si>
  <si>
    <t>T-46</t>
  </si>
  <si>
    <t>STRAGA INTERNACIONAL CASA MATRIZ</t>
  </si>
  <si>
    <t>173</t>
  </si>
  <si>
    <t>Q834,977.98</t>
  </si>
  <si>
    <t>T-52</t>
  </si>
  <si>
    <t>CONSTRUCTORA CORZA</t>
  </si>
  <si>
    <t>83</t>
  </si>
  <si>
    <t>Q41,958.57</t>
  </si>
  <si>
    <t>T-53</t>
  </si>
  <si>
    <t>ALTERNATIVA PARA EL MANTENIMIENTO VIAL DEL IXCAN AMVISA</t>
  </si>
  <si>
    <t>184</t>
  </si>
  <si>
    <t>Q15,538.95</t>
  </si>
  <si>
    <t>T-55</t>
  </si>
  <si>
    <t>201</t>
  </si>
  <si>
    <t>Q234,793.68</t>
  </si>
  <si>
    <t>T-58</t>
  </si>
  <si>
    <t>172</t>
  </si>
  <si>
    <t>Q708,506.25</t>
  </si>
  <si>
    <t>T-66A</t>
  </si>
  <si>
    <t>ALVARADO &amp; MONZON INGENIERIA CIVIL SOCIEDAD ANONIMA, AIMSA</t>
  </si>
  <si>
    <t>298</t>
  </si>
  <si>
    <t>Q180,532.16</t>
  </si>
  <si>
    <t>T-71</t>
  </si>
  <si>
    <t xml:space="preserve">PROSERVA S A </t>
  </si>
  <si>
    <t>Q136,194.89</t>
  </si>
  <si>
    <t>T-78</t>
  </si>
  <si>
    <t>CONSANTO</t>
  </si>
  <si>
    <t>206</t>
  </si>
  <si>
    <t>Q18,241.00</t>
  </si>
  <si>
    <t>Tl-05</t>
  </si>
  <si>
    <t>CONSTRUCTORA PARADA GARCIA</t>
  </si>
  <si>
    <t>142</t>
  </si>
  <si>
    <t>Q41,786.75</t>
  </si>
  <si>
    <t>B-02</t>
  </si>
  <si>
    <t>189</t>
  </si>
  <si>
    <t>Q72,853.97</t>
  </si>
  <si>
    <t>B-13</t>
  </si>
  <si>
    <t>CONSTRUCTORA G&amp;E</t>
  </si>
  <si>
    <t>Q243,150.94</t>
  </si>
  <si>
    <t>B-21</t>
  </si>
  <si>
    <t>MACOR</t>
  </si>
  <si>
    <t>70</t>
  </si>
  <si>
    <t>Q769,334.91</t>
  </si>
  <si>
    <t>B-22</t>
  </si>
  <si>
    <t>SERPROINC</t>
  </si>
  <si>
    <t>133</t>
  </si>
  <si>
    <t>Q750.00</t>
  </si>
  <si>
    <t>B-23</t>
  </si>
  <si>
    <t>CONSTRUCTORA TERRATRAC</t>
  </si>
  <si>
    <t>91</t>
  </si>
  <si>
    <t>Q163,893.43</t>
  </si>
  <si>
    <t>B-25</t>
  </si>
  <si>
    <t>94</t>
  </si>
  <si>
    <t>Q6,918.10</t>
  </si>
  <si>
    <t>B-34</t>
  </si>
  <si>
    <t>128</t>
  </si>
  <si>
    <t>Q95,508.64</t>
  </si>
  <si>
    <t>B-47</t>
  </si>
  <si>
    <t>CARRETERAS Y RIOS, SOCIEDAD ANONIMA</t>
  </si>
  <si>
    <t>Q351,826.14</t>
  </si>
  <si>
    <t>B-48</t>
  </si>
  <si>
    <t>CONSTRUCTORA E INGENIERIA APLICADA S.A.</t>
  </si>
  <si>
    <t>Q60,612.31</t>
  </si>
  <si>
    <t>B-49</t>
  </si>
  <si>
    <t xml:space="preserve">ZUID CONSULTING GROUP S A </t>
  </si>
  <si>
    <t>153</t>
  </si>
  <si>
    <t>Q31,882.69</t>
  </si>
  <si>
    <t>B-52</t>
  </si>
  <si>
    <t xml:space="preserve">CONSTRUCTORA J J R M S A </t>
  </si>
  <si>
    <t>67</t>
  </si>
  <si>
    <t>Q7,291.17</t>
  </si>
  <si>
    <t>B-53</t>
  </si>
  <si>
    <t xml:space="preserve">PERFIL INMOBILIARIO S A </t>
  </si>
  <si>
    <t>Q200,130.51</t>
  </si>
  <si>
    <t>B-54</t>
  </si>
  <si>
    <t>CONSTRUCTORA ARTEMISA</t>
  </si>
  <si>
    <t>Q23,853.00</t>
  </si>
  <si>
    <t>D-2</t>
  </si>
  <si>
    <t>CONSTRUCTORA BIG, SOCIEDAD ANONIMA</t>
  </si>
  <si>
    <t>140</t>
  </si>
  <si>
    <t>Q875,076.49</t>
  </si>
  <si>
    <t>EM-06</t>
  </si>
  <si>
    <t>SISTEMAS CONSTRUCTIVOS SISCON</t>
  </si>
  <si>
    <t>156</t>
  </si>
  <si>
    <t>Q141,460.70</t>
  </si>
  <si>
    <t>EM-09</t>
  </si>
  <si>
    <t>SERVICIOS DISTRIBUCION Y CONSTRUCCION S.A.</t>
  </si>
  <si>
    <t>151</t>
  </si>
  <si>
    <t>Q1,331,959.55</t>
  </si>
  <si>
    <t>EM-15</t>
  </si>
  <si>
    <t>MAYNOR R GONZALEZ INGENIERO CIVIL</t>
  </si>
  <si>
    <t>316</t>
  </si>
  <si>
    <t>Q19,350.00</t>
  </si>
  <si>
    <t>EM-24</t>
  </si>
  <si>
    <t xml:space="preserve">MAQUIMAR S A </t>
  </si>
  <si>
    <t>17</t>
  </si>
  <si>
    <t>Q504,816.77</t>
  </si>
  <si>
    <t>EM-29</t>
  </si>
  <si>
    <t>CONSTRUCTORA JIREH SOCIEDAD ANONIMA</t>
  </si>
  <si>
    <t>Q16,949,306.97</t>
  </si>
  <si>
    <t>EM-3</t>
  </si>
  <si>
    <t>119</t>
  </si>
  <si>
    <t>Q642,250.00</t>
  </si>
  <si>
    <t>EM-34</t>
  </si>
  <si>
    <t>65</t>
  </si>
  <si>
    <t>Q2,344,999.95</t>
  </si>
  <si>
    <t>EM-36</t>
  </si>
  <si>
    <t>18</t>
  </si>
  <si>
    <t>Q12,692.60</t>
  </si>
  <si>
    <t>EM-38</t>
  </si>
  <si>
    <t>CONSTRUCOM</t>
  </si>
  <si>
    <t>Q4,320.00</t>
  </si>
  <si>
    <t>EM-43</t>
  </si>
  <si>
    <t>ALQUILER DE TRACTORES, SOCIEDAD ANONIMA</t>
  </si>
  <si>
    <t>28</t>
  </si>
  <si>
    <t>Q4,887,498.23</t>
  </si>
  <si>
    <t>EM-55</t>
  </si>
  <si>
    <t>DESARROLLO E INGENIERIA S A -DEINSA-</t>
  </si>
  <si>
    <t>27</t>
  </si>
  <si>
    <t>Q251,088.04</t>
  </si>
  <si>
    <t>EM-57</t>
  </si>
  <si>
    <t>MAYA-MIX</t>
  </si>
  <si>
    <t>146</t>
  </si>
  <si>
    <t>Q185,107.51</t>
  </si>
  <si>
    <t>EM-61</t>
  </si>
  <si>
    <t>111</t>
  </si>
  <si>
    <t>Q543,929.60</t>
  </si>
  <si>
    <t>EM-74</t>
  </si>
  <si>
    <t>ICOM</t>
  </si>
  <si>
    <t>123</t>
  </si>
  <si>
    <t>Q1,581,547.74</t>
  </si>
  <si>
    <t>EM-77</t>
  </si>
  <si>
    <t>Servicios Gandara SEGAN</t>
  </si>
  <si>
    <t>99</t>
  </si>
  <si>
    <t>Q3,725,301.46</t>
  </si>
  <si>
    <t>EM-84</t>
  </si>
  <si>
    <t>PRETECSA PRESFORZADOS TECNICOS, SOCIEDAD ANONIMA</t>
  </si>
  <si>
    <t>97</t>
  </si>
  <si>
    <t>Q449,737.02</t>
  </si>
  <si>
    <t>L-005</t>
  </si>
  <si>
    <t>CONSTRUCTORA FRLG</t>
  </si>
  <si>
    <t>9</t>
  </si>
  <si>
    <t>Q39,314.96</t>
  </si>
  <si>
    <t>L-030</t>
  </si>
  <si>
    <t>CONSTRUSERVICIOS GUTIERREZ</t>
  </si>
  <si>
    <t>79</t>
  </si>
  <si>
    <t>Q80,923.56</t>
  </si>
  <si>
    <t>L-033</t>
  </si>
  <si>
    <t>CICSA CONSTRUCCION INGENERIA CIVIL SERVICIOS Y ASESORIAS</t>
  </si>
  <si>
    <t>180</t>
  </si>
  <si>
    <t>Q56,597.85</t>
  </si>
  <si>
    <t>L-066</t>
  </si>
  <si>
    <t>CONSTRUCTORA FENIX</t>
  </si>
  <si>
    <t>Q46,242.53</t>
  </si>
  <si>
    <t>L-089</t>
  </si>
  <si>
    <t>PROYECTOS Y CONSTRUCCIONES TAURO</t>
  </si>
  <si>
    <t>Q41,535.48</t>
  </si>
  <si>
    <t>L-106</t>
  </si>
  <si>
    <t>CONSTRUCTORA Y MULTISERVICIOS EL ANCLA</t>
  </si>
  <si>
    <t>193</t>
  </si>
  <si>
    <t>Q141,389.49</t>
  </si>
  <si>
    <t>Lt-02</t>
  </si>
  <si>
    <t>CONSTRUCTORA EL PINITO</t>
  </si>
  <si>
    <t>Q33,455.59</t>
  </si>
  <si>
    <t>Lt-08</t>
  </si>
  <si>
    <t>CONSTRUCTORA BERALVA</t>
  </si>
  <si>
    <t>179</t>
  </si>
  <si>
    <t>Q24,181.47</t>
  </si>
  <si>
    <t>Lt-09</t>
  </si>
  <si>
    <t>PROYECTOS Y SERVICIOS MAFER</t>
  </si>
  <si>
    <t>93</t>
  </si>
  <si>
    <t>Q48,764.76</t>
  </si>
  <si>
    <t>M-05</t>
  </si>
  <si>
    <t>CISA CONSTRUCTORA DE INGENIERIA CIVIL SUPERVISION Y ASESORIA</t>
  </si>
  <si>
    <t>15</t>
  </si>
  <si>
    <t>Q39,599,126.11</t>
  </si>
  <si>
    <t>M-08</t>
  </si>
  <si>
    <t>SERVYMANO</t>
  </si>
  <si>
    <t>Q4,724,672.40</t>
  </si>
  <si>
    <t>M-09</t>
  </si>
  <si>
    <t>19</t>
  </si>
  <si>
    <t>Q14,590,585.07</t>
  </si>
  <si>
    <t>M-10</t>
  </si>
  <si>
    <t xml:space="preserve">CONSTRUCCIONES, SERVICIOS, CARRETERAS Y ASESORIA S A - COINDRA - </t>
  </si>
  <si>
    <t>Q3,248,539.51</t>
  </si>
  <si>
    <t>M-11</t>
  </si>
  <si>
    <t>Q6,997,594.16</t>
  </si>
  <si>
    <t>M-14</t>
  </si>
  <si>
    <t>Q10,098.00</t>
  </si>
  <si>
    <t>M-16</t>
  </si>
  <si>
    <t>Q22,973,914.22</t>
  </si>
  <si>
    <t xml:space="preserve">DRACO, DRAGADOS Y CONSTRUCCIONES S A </t>
  </si>
  <si>
    <t>39</t>
  </si>
  <si>
    <t>Q4,573,523.09</t>
  </si>
  <si>
    <t>M-19</t>
  </si>
  <si>
    <t>COMPAÑÍA CONSTRUCTORA DE OBRAS CIVILES, S A - COCISA -</t>
  </si>
  <si>
    <t>22</t>
  </si>
  <si>
    <t>Q236,225.44</t>
  </si>
  <si>
    <t>M-23</t>
  </si>
  <si>
    <t>24</t>
  </si>
  <si>
    <t>Q2,507,762.50</t>
  </si>
  <si>
    <t>M-41</t>
  </si>
  <si>
    <t>Q8,476,371.52</t>
  </si>
  <si>
    <t>M-42</t>
  </si>
  <si>
    <t>163</t>
  </si>
  <si>
    <t>Q6,547,956.61</t>
  </si>
  <si>
    <t>M-47</t>
  </si>
  <si>
    <t>Q2,553,393.21</t>
  </si>
  <si>
    <t>M-48</t>
  </si>
  <si>
    <t>30</t>
  </si>
  <si>
    <t>Q1,078,750.59</t>
  </si>
  <si>
    <t>M-54</t>
  </si>
  <si>
    <t>103</t>
  </si>
  <si>
    <t>Q2,293,202.21</t>
  </si>
  <si>
    <t>M-55</t>
  </si>
  <si>
    <t>PAVIMENTOS DEL NORTE, SOCIEDAD ANONIMA</t>
  </si>
  <si>
    <t>104</t>
  </si>
  <si>
    <t>Q1,569,177.93</t>
  </si>
  <si>
    <t>M-57</t>
  </si>
  <si>
    <t>ASFALTOS DE GUATEMALA S A (ASFALGUA)</t>
  </si>
  <si>
    <t>108</t>
  </si>
  <si>
    <t>Q2,644,881.47</t>
  </si>
  <si>
    <t>Pm-2</t>
  </si>
  <si>
    <t>R Y J</t>
  </si>
  <si>
    <t>89</t>
  </si>
  <si>
    <t>Q586,082.99</t>
  </si>
  <si>
    <t>Pm-3</t>
  </si>
  <si>
    <t>Q499,905.58</t>
  </si>
  <si>
    <t>S-03</t>
  </si>
  <si>
    <t>126</t>
  </si>
  <si>
    <t>Q439,724.37</t>
  </si>
  <si>
    <t>S-05</t>
  </si>
  <si>
    <t>Servicios Profesionales Alfa &amp; Omega</t>
  </si>
  <si>
    <t>Q71,038.35</t>
  </si>
  <si>
    <t>S-06</t>
  </si>
  <si>
    <t>INGENERGIA</t>
  </si>
  <si>
    <t>73</t>
  </si>
  <si>
    <t>Q62,766.26</t>
  </si>
  <si>
    <t>S-100</t>
  </si>
  <si>
    <t>MULTISERVICIOS DE CONSTRUCCION Y PROYECTOS VIALES DEL VAL</t>
  </si>
  <si>
    <t>171</t>
  </si>
  <si>
    <t>Q431,320.02</t>
  </si>
  <si>
    <t>S-101</t>
  </si>
  <si>
    <t>170</t>
  </si>
  <si>
    <t>Q141,120.00</t>
  </si>
  <si>
    <t>S-103</t>
  </si>
  <si>
    <t>CONSTRUCTORA GONZALEZ / Renato Eduardo Gonzalez Palacios</t>
  </si>
  <si>
    <t>Q290,974.77</t>
  </si>
  <si>
    <t>S-11</t>
  </si>
  <si>
    <t>Q34,904.65</t>
  </si>
  <si>
    <t>s-114</t>
  </si>
  <si>
    <t>Constructora EVEREST</t>
  </si>
  <si>
    <t>38</t>
  </si>
  <si>
    <t>Q23,933.18</t>
  </si>
  <si>
    <t>S-125</t>
  </si>
  <si>
    <t>CONYPRO / German Giovanni Argueta Cabrera</t>
  </si>
  <si>
    <t>188</t>
  </si>
  <si>
    <t>Q756,478.41</t>
  </si>
  <si>
    <t>S-128</t>
  </si>
  <si>
    <t>ELECTRIC CONSULTING GROUP, S A</t>
  </si>
  <si>
    <t>Q95,381.87</t>
  </si>
  <si>
    <t>S-15</t>
  </si>
  <si>
    <t>Q48,536.74</t>
  </si>
  <si>
    <t>S-20</t>
  </si>
  <si>
    <t>Q31,938.22</t>
  </si>
  <si>
    <t>S-21</t>
  </si>
  <si>
    <t>35</t>
  </si>
  <si>
    <t>Q60,399.05</t>
  </si>
  <si>
    <t>S-25</t>
  </si>
  <si>
    <t>LUIS ÁNGEL SANDOVAL GARCÍA - INGENIERO CIVIL</t>
  </si>
  <si>
    <t>7</t>
  </si>
  <si>
    <t>Q1,384,753.04</t>
  </si>
  <si>
    <t>CURSO CONSTRUCTORA URBANA Y RURAL DEL SUR Y OCCIDENTE</t>
  </si>
  <si>
    <t>121</t>
  </si>
  <si>
    <t>Q91,195.99</t>
  </si>
  <si>
    <t>S-29</t>
  </si>
  <si>
    <t>Q38,206.14</t>
  </si>
  <si>
    <t>S-31</t>
  </si>
  <si>
    <t>Q15,874.52</t>
  </si>
  <si>
    <t>S-33</t>
  </si>
  <si>
    <t>ALFONSO DE LEON</t>
  </si>
  <si>
    <t>159</t>
  </si>
  <si>
    <t>Q54,303.88</t>
  </si>
  <si>
    <t>S-35</t>
  </si>
  <si>
    <t>118</t>
  </si>
  <si>
    <t>Q61,189.91</t>
  </si>
  <si>
    <t>60</t>
  </si>
  <si>
    <t>Q30,368.26</t>
  </si>
  <si>
    <t>S-52</t>
  </si>
  <si>
    <t>CONSTRUCTORA MERIDA, SOCIEDAD ANONIMA - CONSTRUMERSA -</t>
  </si>
  <si>
    <t>Q42,957.38</t>
  </si>
  <si>
    <t>S-54</t>
  </si>
  <si>
    <t>CONSULTORES Y CONSTRUCTORES TECNICOS CENTROAMERICANOS, S A - CONTECA -</t>
  </si>
  <si>
    <t>40</t>
  </si>
  <si>
    <t>Q98,450.19</t>
  </si>
  <si>
    <t>S-56</t>
  </si>
  <si>
    <t>MARIO RENE PONCE</t>
  </si>
  <si>
    <t>Q196,308.91</t>
  </si>
  <si>
    <t>S-68</t>
  </si>
  <si>
    <t>41</t>
  </si>
  <si>
    <t>Q1,408,115.91</t>
  </si>
  <si>
    <t>ESPIRAL INGENIERIA,S.A. (ESPILSA)</t>
  </si>
  <si>
    <t>Q1,072,295.55</t>
  </si>
  <si>
    <t>S-70</t>
  </si>
  <si>
    <t>LABORATORIO DE CONSTRUCCION CONSTRULAB</t>
  </si>
  <si>
    <t>Q345,696.60</t>
  </si>
  <si>
    <t>S-77</t>
  </si>
  <si>
    <t>Q466,036.38</t>
  </si>
  <si>
    <t>S-78</t>
  </si>
  <si>
    <t>CONSTRUCTORA H Y M SOCIEDAD ANONIMA</t>
  </si>
  <si>
    <t>Q216,771.49</t>
  </si>
  <si>
    <t>SUMMA AQUA S.A.</t>
  </si>
  <si>
    <t>31</t>
  </si>
  <si>
    <t>Q39,007.55</t>
  </si>
  <si>
    <t xml:space="preserve">RIVERA Y M </t>
  </si>
  <si>
    <t>Q757,650.02</t>
  </si>
  <si>
    <t>RASDEL</t>
  </si>
  <si>
    <t>32</t>
  </si>
  <si>
    <t>Q17,871.01</t>
  </si>
  <si>
    <t>S-84</t>
  </si>
  <si>
    <t>CARRETERAS, AEROPUERTOS Y PUENTES, .S.A. (CAPSA)</t>
  </si>
  <si>
    <t>33</t>
  </si>
  <si>
    <t>Q46,457.55</t>
  </si>
  <si>
    <t>MODULAR</t>
  </si>
  <si>
    <t>Q43,547.67</t>
  </si>
  <si>
    <t>s-96</t>
  </si>
  <si>
    <t>157</t>
  </si>
  <si>
    <t>Q489,919.68</t>
  </si>
  <si>
    <t>INGENIERIA &amp; AVALUOS</t>
  </si>
  <si>
    <t>167</t>
  </si>
  <si>
    <t>Q41,348.50</t>
  </si>
  <si>
    <t>s-99</t>
  </si>
  <si>
    <t>CONSTRUCTORES ASESORES</t>
  </si>
  <si>
    <t>177</t>
  </si>
  <si>
    <t>Q32,216.94</t>
  </si>
  <si>
    <t>Sv-1</t>
  </si>
  <si>
    <t xml:space="preserve">DELTA CONSOLIDADO S.A. </t>
  </si>
  <si>
    <t>132</t>
  </si>
  <si>
    <t>Q541,678.82</t>
  </si>
  <si>
    <t>T-06</t>
  </si>
  <si>
    <t xml:space="preserve">CONSTRUCTORA T&amp;C S A </t>
  </si>
  <si>
    <t>59</t>
  </si>
  <si>
    <t>Q46,548.66</t>
  </si>
  <si>
    <t>T-07</t>
  </si>
  <si>
    <t>CODIAZ</t>
  </si>
  <si>
    <t>Q149,584.04</t>
  </si>
  <si>
    <t>T-25</t>
  </si>
  <si>
    <t>Q73,590.77</t>
  </si>
  <si>
    <t>T-37</t>
  </si>
  <si>
    <t>ALFA CONSTRUCTORES</t>
  </si>
  <si>
    <t>Q23,686.35</t>
  </si>
  <si>
    <t>T-44</t>
  </si>
  <si>
    <t>COVICO</t>
  </si>
  <si>
    <t>162</t>
  </si>
  <si>
    <t>Q95,978.74</t>
  </si>
  <si>
    <t>T-54</t>
  </si>
  <si>
    <t>127</t>
  </si>
  <si>
    <t>Q896,332.04</t>
  </si>
  <si>
    <t>T-60</t>
  </si>
  <si>
    <t>Q1,086,174.79</t>
  </si>
  <si>
    <t>T-63</t>
  </si>
  <si>
    <t>CONSTRUCTORA MACK</t>
  </si>
  <si>
    <t>Q160,037.19</t>
  </si>
  <si>
    <t>T-66</t>
  </si>
  <si>
    <t>MELL</t>
  </si>
  <si>
    <t>Q215,364.72</t>
  </si>
  <si>
    <t>B-01</t>
  </si>
  <si>
    <t>Q9,607.20</t>
  </si>
  <si>
    <t>B-05</t>
  </si>
  <si>
    <t>Q1,270,734.19</t>
  </si>
  <si>
    <t>B-06</t>
  </si>
  <si>
    <t>10</t>
  </si>
  <si>
    <t>Q490,819.89</t>
  </si>
  <si>
    <t>SERMAT</t>
  </si>
  <si>
    <t>112</t>
  </si>
  <si>
    <t>Q31,492.20</t>
  </si>
  <si>
    <t>B-08</t>
  </si>
  <si>
    <t>Q569,723.74</t>
  </si>
  <si>
    <t>B-09</t>
  </si>
  <si>
    <t>110</t>
  </si>
  <si>
    <t>Q74,022.69</t>
  </si>
  <si>
    <t>B-10</t>
  </si>
  <si>
    <t>CONSTRUCTORA NUEVO DIA</t>
  </si>
  <si>
    <t>Q94,792.86</t>
  </si>
  <si>
    <t>B-11</t>
  </si>
  <si>
    <t xml:space="preserve">CONSTRUCTORA DE CARRETERAS Y AMPLIACIONES S A </t>
  </si>
  <si>
    <t>Q155,110.00</t>
  </si>
  <si>
    <t>B-18a</t>
  </si>
  <si>
    <t>DESARROLLO DE PROYECTOS META</t>
  </si>
  <si>
    <t>Q5,546.34</t>
  </si>
  <si>
    <t>B-19</t>
  </si>
  <si>
    <t>CONSTRUCTORA VIDES</t>
  </si>
  <si>
    <t>Q593,020.34</t>
  </si>
  <si>
    <t>KATINGCAR</t>
  </si>
  <si>
    <t>130</t>
  </si>
  <si>
    <t>Q136,935.20</t>
  </si>
  <si>
    <t>B-26</t>
  </si>
  <si>
    <t>INGENIERIA CONSULTORIA Y SERVICIOS ARQUETIPOS, S.A.</t>
  </si>
  <si>
    <t>Q621,125.14</t>
  </si>
  <si>
    <t>B-28</t>
  </si>
  <si>
    <t>J L C INGENIERIA SOCIEDAD ANONIMA</t>
  </si>
  <si>
    <t>Q246,548.54</t>
  </si>
  <si>
    <t>B-36</t>
  </si>
  <si>
    <t>CONSTRUCTORA CANCINOS DE LEON</t>
  </si>
  <si>
    <t>Q240,856.44</t>
  </si>
  <si>
    <t>B-38</t>
  </si>
  <si>
    <t>J C CONSTRUCCIONES</t>
  </si>
  <si>
    <t>102</t>
  </si>
  <si>
    <t>Q457,330.60</t>
  </si>
  <si>
    <t>B-39</t>
  </si>
  <si>
    <t>11</t>
  </si>
  <si>
    <t>Q1,071,107.27</t>
  </si>
  <si>
    <t>B-40</t>
  </si>
  <si>
    <t>CONSTRUCTORA TOLEDO</t>
  </si>
  <si>
    <t>Q341,389.45</t>
  </si>
  <si>
    <t>B-41</t>
  </si>
  <si>
    <t>SOLUCIONES DE INGENIERIA</t>
  </si>
  <si>
    <t>Q35,101.77</t>
  </si>
  <si>
    <t>B-45</t>
  </si>
  <si>
    <t>CONSTRUCTORA CARDEL</t>
  </si>
  <si>
    <t>13</t>
  </si>
  <si>
    <t>Q1,493,834.72</t>
  </si>
  <si>
    <t>B-46</t>
  </si>
  <si>
    <t>INGENIEROS CONSULTORES Y CONSTRUCTORES ICYC</t>
  </si>
  <si>
    <t>Q598,180.75</t>
  </si>
  <si>
    <t>E L CONSTRUCTORES SOCIEDAD ANONIMA</t>
  </si>
  <si>
    <t>Q10,780.80</t>
  </si>
  <si>
    <t>B-51</t>
  </si>
  <si>
    <t>GABRIEL URRUTIA MENDIZABAL</t>
  </si>
  <si>
    <t>Q14,720.71</t>
  </si>
  <si>
    <t>CONSTRUCTORA Y TRANSPORTES JP, S A</t>
  </si>
  <si>
    <t>Q820,878.25</t>
  </si>
  <si>
    <t>B-58</t>
  </si>
  <si>
    <t>CONSTRUCTORA ROZA</t>
  </si>
  <si>
    <t>147</t>
  </si>
  <si>
    <t>Q140,069.24</t>
  </si>
  <si>
    <t>B-63</t>
  </si>
  <si>
    <t>Q517,718.12</t>
  </si>
  <si>
    <t>B-66</t>
  </si>
  <si>
    <t>CONSTRUCTORA PEDREGAL S.A. COPESA</t>
  </si>
  <si>
    <t>25</t>
  </si>
  <si>
    <t>Q193,199.92</t>
  </si>
  <si>
    <t>B-68</t>
  </si>
  <si>
    <t>CONSTRUCTORA PERCA</t>
  </si>
  <si>
    <t>Q110,987.56</t>
  </si>
  <si>
    <t>B-69</t>
  </si>
  <si>
    <t>CONSTRUCTORA REYES</t>
  </si>
  <si>
    <t>21</t>
  </si>
  <si>
    <t>Q354,838.60</t>
  </si>
  <si>
    <t>B-71</t>
  </si>
  <si>
    <t>INGENIERIA Y GEOTECNIA CG</t>
  </si>
  <si>
    <t>26</t>
  </si>
  <si>
    <t>Q61,880.87</t>
  </si>
  <si>
    <t>B-72a</t>
  </si>
  <si>
    <t>CONSTRUCTORA RETALTECA DE GUATEMALA, SOCIEDAD ANONIMA</t>
  </si>
  <si>
    <t>268</t>
  </si>
  <si>
    <t>Q646,991.19</t>
  </si>
  <si>
    <t>B-73</t>
  </si>
  <si>
    <t>CONSULTORIA TECNICA DE PROYECTOS</t>
  </si>
  <si>
    <t>129</t>
  </si>
  <si>
    <t>Q164,260.64</t>
  </si>
  <si>
    <t>B-74</t>
  </si>
  <si>
    <t>Q41,010.20</t>
  </si>
  <si>
    <t>E-02</t>
  </si>
  <si>
    <t>CONSTRUCTORA SOLER, S.A.</t>
  </si>
  <si>
    <t>62</t>
  </si>
  <si>
    <t>Q122,706.48</t>
  </si>
  <si>
    <t>E-03</t>
  </si>
  <si>
    <t>MULTISERVICIOS "G &amp; G"</t>
  </si>
  <si>
    <t>Q381,060.48</t>
  </si>
  <si>
    <t>E-04</t>
  </si>
  <si>
    <t>SERVICIOS COMERCIALES CED</t>
  </si>
  <si>
    <t>149</t>
  </si>
  <si>
    <t>Q323,809.50</t>
  </si>
  <si>
    <t>EM-01</t>
  </si>
  <si>
    <t>Q6,629,777.80</t>
  </si>
  <si>
    <t>EM-02</t>
  </si>
  <si>
    <t>TECNI ARQ</t>
  </si>
  <si>
    <t>Q60,826.48</t>
  </si>
  <si>
    <t>EM-024</t>
  </si>
  <si>
    <t>RODIO SWISSBORING GUATEMALA S.A.</t>
  </si>
  <si>
    <t>51</t>
  </si>
  <si>
    <t>Q649,267.40</t>
  </si>
  <si>
    <t>EM-028</t>
  </si>
  <si>
    <t>CONCRETO PREESFORZADO DE CENTROAMERICA, S.A.</t>
  </si>
  <si>
    <t>Q2,563,904.10</t>
  </si>
  <si>
    <t>EM-04</t>
  </si>
  <si>
    <t xml:space="preserve">PCS CONSTRUCTORES, SOCIEDAD ANONIMA </t>
  </si>
  <si>
    <t>152</t>
  </si>
  <si>
    <t>Q84,520.04</t>
  </si>
  <si>
    <t>Q17,297,956.92</t>
  </si>
  <si>
    <t>EM-07</t>
  </si>
  <si>
    <t>58</t>
  </si>
  <si>
    <t>Q1,262,629.74</t>
  </si>
  <si>
    <t>EM-08</t>
  </si>
  <si>
    <t>Q518,744.11</t>
  </si>
  <si>
    <t>PAVIMENTOS DE GUATEMALA, S A - PADEGUA -</t>
  </si>
  <si>
    <t>Q4,452,348.68</t>
  </si>
  <si>
    <t>EM-10</t>
  </si>
  <si>
    <t>Q1,205,716.14</t>
  </si>
  <si>
    <t>EM-11</t>
  </si>
  <si>
    <t>EDIFICA</t>
  </si>
  <si>
    <t>Q5,022.96</t>
  </si>
  <si>
    <t>EM-12</t>
  </si>
  <si>
    <t>CONSTRUCTORA Y SUPERVISORA JIRE'S</t>
  </si>
  <si>
    <t>Q1,578,905.24</t>
  </si>
  <si>
    <t>EM-18</t>
  </si>
  <si>
    <t>Construcciones Integrales Avanzadas Sociedad Anonima</t>
  </si>
  <si>
    <t>Q3,167,637.00</t>
  </si>
  <si>
    <t>EM-20</t>
  </si>
  <si>
    <t>CONSTRUCCIONES Y DISEÑO SOCIEDAD ANONIMA, CODISA</t>
  </si>
  <si>
    <t>Q4,685,786.53</t>
  </si>
  <si>
    <t>EM-22</t>
  </si>
  <si>
    <t>CONSTRUCOMERCIAL</t>
  </si>
  <si>
    <t>49</t>
  </si>
  <si>
    <t>Q1,995,000.00</t>
  </si>
  <si>
    <t>EM-23</t>
  </si>
  <si>
    <t xml:space="preserve">INGENIERIA TECNICA, S A </t>
  </si>
  <si>
    <t>16</t>
  </si>
  <si>
    <t>Q15,110,716.10</t>
  </si>
  <si>
    <t>EM-26</t>
  </si>
  <si>
    <t>52</t>
  </si>
  <si>
    <t>Q6,578,248.34</t>
  </si>
  <si>
    <t>EM-27</t>
  </si>
  <si>
    <t>EXXON CONSTRUCTORA</t>
  </si>
  <si>
    <t>Q58,856.00</t>
  </si>
  <si>
    <t>CAMENSA</t>
  </si>
  <si>
    <t>Q36,740.38</t>
  </si>
  <si>
    <t>L-011</t>
  </si>
  <si>
    <t>SERVICIOS P &amp; P</t>
  </si>
  <si>
    <t>107</t>
  </si>
  <si>
    <t>Q79,962.46</t>
  </si>
  <si>
    <t>L-028</t>
  </si>
  <si>
    <t>SERVICIOS DE INGENIERIA PROFESIONAL</t>
  </si>
  <si>
    <t>Q96,000.00</t>
  </si>
  <si>
    <t>L-039</t>
  </si>
  <si>
    <t>JESAL</t>
  </si>
  <si>
    <t>Q73,778.10</t>
  </si>
  <si>
    <t>L-059</t>
  </si>
  <si>
    <t>CONSTRUCCIONES DE GUATEMALA - CONDEGUA</t>
  </si>
  <si>
    <t>Q53,744.94</t>
  </si>
  <si>
    <t>L-065</t>
  </si>
  <si>
    <t>CONSTRUCCIONES E IMPORTACIONES - CONYMPORT</t>
  </si>
  <si>
    <t>Q67,495.90</t>
  </si>
  <si>
    <t>L-070</t>
  </si>
  <si>
    <t>SERVICOM</t>
  </si>
  <si>
    <t>Q84,997.58</t>
  </si>
  <si>
    <t>L-071</t>
  </si>
  <si>
    <t>CONSTRUCTORA HERALL</t>
  </si>
  <si>
    <t>Q61,540.65</t>
  </si>
  <si>
    <t>L-072</t>
  </si>
  <si>
    <t>MIRECA</t>
  </si>
  <si>
    <t>98</t>
  </si>
  <si>
    <t>Q62,367.53</t>
  </si>
  <si>
    <t>L-076</t>
  </si>
  <si>
    <t>SERVICIOS PROFESIONALES DE INGENIERIA Y COMERCIO ROCHA</t>
  </si>
  <si>
    <t>105</t>
  </si>
  <si>
    <t>Q63,183.67</t>
  </si>
  <si>
    <t>L-082</t>
  </si>
  <si>
    <t>CONSTRUCTORA ANTOMBRAN</t>
  </si>
  <si>
    <t>Q125,000.00</t>
  </si>
  <si>
    <t>CON Y DIS</t>
  </si>
  <si>
    <t>Q82,499.00</t>
  </si>
  <si>
    <t>L-119</t>
  </si>
  <si>
    <t>CONSTRUCCION TOPOGRAFIA Y ARQUITECTURA COTA</t>
  </si>
  <si>
    <t>Q59,997.18</t>
  </si>
  <si>
    <t>L-130</t>
  </si>
  <si>
    <t>GRUPO CONSTRUVAL S A</t>
  </si>
  <si>
    <t>Q68,750.00</t>
  </si>
  <si>
    <t>L-158</t>
  </si>
  <si>
    <t>BOCHEPER</t>
  </si>
  <si>
    <t>46</t>
  </si>
  <si>
    <t>Q57,499.99</t>
  </si>
  <si>
    <t>L-160</t>
  </si>
  <si>
    <t>CONSTRUCTORA Y SERVICIOS BOTEO</t>
  </si>
  <si>
    <t>47</t>
  </si>
  <si>
    <t>Q95,250.00</t>
  </si>
  <si>
    <t>M-01</t>
  </si>
  <si>
    <t>Q1,085,759.25</t>
  </si>
  <si>
    <t>154</t>
  </si>
  <si>
    <t>Q43,343,930.24</t>
  </si>
  <si>
    <t>M-03</t>
  </si>
  <si>
    <t>Q10,493,095.18</t>
  </si>
  <si>
    <t>M-04</t>
  </si>
  <si>
    <t>Q8,694,577.57</t>
  </si>
  <si>
    <t>Q8,065,332.25</t>
  </si>
  <si>
    <t>Q4,958,897.00</t>
  </si>
  <si>
    <t>M-07</t>
  </si>
  <si>
    <t>Q9,481,424.11</t>
  </si>
  <si>
    <t>168</t>
  </si>
  <si>
    <t>Q19,711,441.33</t>
  </si>
  <si>
    <t>Q351,691.52</t>
  </si>
  <si>
    <t>Inmobiliaria Constructiva S.A.</t>
  </si>
  <si>
    <t>Q16,172,741.63</t>
  </si>
  <si>
    <t>BICSA</t>
  </si>
  <si>
    <t>Q10,264,964.19</t>
  </si>
  <si>
    <t>M-12</t>
  </si>
  <si>
    <t>CONSTRUCTORA NACIONAL S A (CONASA)</t>
  </si>
  <si>
    <t>Q12,058,668.49</t>
  </si>
  <si>
    <t>M-13</t>
  </si>
  <si>
    <t>CONSTRUASFALTOS S.A</t>
  </si>
  <si>
    <t>1</t>
  </si>
  <si>
    <t>Q13,685,464.19</t>
  </si>
  <si>
    <t>M-15</t>
  </si>
  <si>
    <t>Q13,115,995.76</t>
  </si>
  <si>
    <t>Q1,000,000.00</t>
  </si>
  <si>
    <t>88</t>
  </si>
  <si>
    <t>Q915,318.66</t>
  </si>
  <si>
    <t>M-21</t>
  </si>
  <si>
    <t>Q184,128.40</t>
  </si>
  <si>
    <t>M-22</t>
  </si>
  <si>
    <t>Q4,971,097.09</t>
  </si>
  <si>
    <t>SEÑALAMIENTO VIAL DE CENTRO AMERICA, S.A.</t>
  </si>
  <si>
    <t>Q8,292,524.77</t>
  </si>
  <si>
    <t>M-26</t>
  </si>
  <si>
    <t>SERVICIOS CALIFICADOS DE LA CONSTRUCCION, S.A.</t>
  </si>
  <si>
    <t>Q14,462,358.61</t>
  </si>
  <si>
    <t>M-27</t>
  </si>
  <si>
    <t>PAVIMENTOS, DISEÑOS Y CONSTRUCCIONES, S A - PADICO S A -</t>
  </si>
  <si>
    <t>Q1,666,428.51</t>
  </si>
  <si>
    <t>M-29</t>
  </si>
  <si>
    <t>SERVICIOS PRODUCTIVOS UNIDOS, S.A.</t>
  </si>
  <si>
    <t>Q1,111,042.16</t>
  </si>
  <si>
    <t>M-30</t>
  </si>
  <si>
    <t>MAVICO S A MANTENIMIENTO VIAL Y CONSTRUCCION S.A.</t>
  </si>
  <si>
    <t>Q2,774,016.19</t>
  </si>
  <si>
    <t>M-31</t>
  </si>
  <si>
    <t>8</t>
  </si>
  <si>
    <t>Q235,154.32</t>
  </si>
  <si>
    <t>M-32</t>
  </si>
  <si>
    <t>Q1,113,281.75</t>
  </si>
  <si>
    <t>M-33</t>
  </si>
  <si>
    <t>Q602,308.07</t>
  </si>
  <si>
    <t>M-34</t>
  </si>
  <si>
    <t>Q1,072,168.67</t>
  </si>
  <si>
    <t>M-35</t>
  </si>
  <si>
    <t>Q10,798,028.00</t>
  </si>
  <si>
    <t>M-36</t>
  </si>
  <si>
    <t>Q55,619.82</t>
  </si>
  <si>
    <t>Q10,992,353.83</t>
  </si>
  <si>
    <t>Q152,562.68</t>
  </si>
  <si>
    <t>Construcciones y Servicios de Guatemala, S.A (CONSTRUSERGUA)</t>
  </si>
  <si>
    <t>150</t>
  </si>
  <si>
    <t>Q2,087,329.83</t>
  </si>
  <si>
    <t>144</t>
  </si>
  <si>
    <t>Q129,356.88</t>
  </si>
  <si>
    <t>M-46</t>
  </si>
  <si>
    <t>VIRTUAL</t>
  </si>
  <si>
    <t>Q197,307.05</t>
  </si>
  <si>
    <t>CONSTRUCTORA PETEN</t>
  </si>
  <si>
    <t>Q133,386.21</t>
  </si>
  <si>
    <t>M-53</t>
  </si>
  <si>
    <t>Q709,618.34</t>
  </si>
  <si>
    <t>RENTA MAQ, SOCIEDAD ANONIMA</t>
  </si>
  <si>
    <t>Q2,265,779.52</t>
  </si>
  <si>
    <t>M-58</t>
  </si>
  <si>
    <t>CONSTRUCARBO</t>
  </si>
  <si>
    <t>Q2,357,660.78</t>
  </si>
  <si>
    <t>M-60</t>
  </si>
  <si>
    <t>Q7,060,953.26</t>
  </si>
  <si>
    <t>M-62</t>
  </si>
  <si>
    <t>Q286,524.71</t>
  </si>
  <si>
    <t>M-63</t>
  </si>
  <si>
    <t>Q17,367,414.27</t>
  </si>
  <si>
    <t>M-64</t>
  </si>
  <si>
    <t>Q5,332,623.57</t>
  </si>
  <si>
    <t>M-65</t>
  </si>
  <si>
    <t>CONSTRUCTORA "IMESA", SOCIEDAD ANONIMA</t>
  </si>
  <si>
    <t>Q2,689,523.64</t>
  </si>
  <si>
    <t>M-67</t>
  </si>
  <si>
    <t>CONSTRUCTORES ASOCIADOS DE GUATEMALA, S.A.</t>
  </si>
  <si>
    <t>Q57,408.48</t>
  </si>
  <si>
    <t>M-69</t>
  </si>
  <si>
    <t>Q40,864.84</t>
  </si>
  <si>
    <t>M-70</t>
  </si>
  <si>
    <t>Q560,171.60</t>
  </si>
  <si>
    <t>M-71</t>
  </si>
  <si>
    <t>3</t>
  </si>
  <si>
    <t>Q2,976,393.51</t>
  </si>
  <si>
    <t>M-72</t>
  </si>
  <si>
    <t>ASPETRO S A , ASFALTOS Y PETROLEOS, S.A.</t>
  </si>
  <si>
    <t>Q299,384.64</t>
  </si>
  <si>
    <t>M-73</t>
  </si>
  <si>
    <t>Q542,445.29</t>
  </si>
  <si>
    <t>M-74</t>
  </si>
  <si>
    <t>DESARROLLOS MULTIPLES</t>
  </si>
  <si>
    <t>6</t>
  </si>
  <si>
    <t>Q288,130.62</t>
  </si>
  <si>
    <t>M-76</t>
  </si>
  <si>
    <t xml:space="preserve">CONSTRUCTORA M G </t>
  </si>
  <si>
    <t>Q898,001.98</t>
  </si>
  <si>
    <t>M-77</t>
  </si>
  <si>
    <t>34</t>
  </si>
  <si>
    <t>Q4,782,706.67</t>
  </si>
  <si>
    <t>M-78</t>
  </si>
  <si>
    <t>CONSTRUCTORA DE OBRAS VIALES, INSTALACIONES Y ESTRUCTURAS, S A  - COVIESA -</t>
  </si>
  <si>
    <t>Q843,665.21</t>
  </si>
  <si>
    <t>PC-01</t>
  </si>
  <si>
    <t>Q146,000.00</t>
  </si>
  <si>
    <t>PC-03</t>
  </si>
  <si>
    <t xml:space="preserve">REGA SOCIEDAD ANONIMA </t>
  </si>
  <si>
    <t>54</t>
  </si>
  <si>
    <t>Q1,437,498.50</t>
  </si>
  <si>
    <t>R-1</t>
  </si>
  <si>
    <t>ADIC</t>
  </si>
  <si>
    <t>Q2,013,691.64</t>
  </si>
  <si>
    <t>R-10</t>
  </si>
  <si>
    <t xml:space="preserve">CONSTRUTIERRA, SOCIEDAD ANONIMA </t>
  </si>
  <si>
    <t>Q364,799.34</t>
  </si>
  <si>
    <t>R-11</t>
  </si>
  <si>
    <t>165</t>
  </si>
  <si>
    <t>Q13,997,373.13</t>
  </si>
  <si>
    <t>R-13</t>
  </si>
  <si>
    <t>Q485,098.28</t>
  </si>
  <si>
    <t>R-2</t>
  </si>
  <si>
    <t>Q68,032.71</t>
  </si>
  <si>
    <t>R-3</t>
  </si>
  <si>
    <t>Q3,774,823.13</t>
  </si>
  <si>
    <t>R-7</t>
  </si>
  <si>
    <t>Q2,663,120.45</t>
  </si>
  <si>
    <t>R-8</t>
  </si>
  <si>
    <t>Q7,312,641.51</t>
  </si>
  <si>
    <t>R-9</t>
  </si>
  <si>
    <t>164</t>
  </si>
  <si>
    <t>Q13,546,749.26</t>
  </si>
  <si>
    <t>122</t>
  </si>
  <si>
    <t>Q30,604.00</t>
  </si>
  <si>
    <t>S-002</t>
  </si>
  <si>
    <t>NIVIA MARCELA RAMIREZ CARDONA</t>
  </si>
  <si>
    <t>Q121,856.00</t>
  </si>
  <si>
    <t>S-003</t>
  </si>
  <si>
    <t>GUILLERMO FRANCISCO MELINI SALGUERO</t>
  </si>
  <si>
    <t>Q30,464.00</t>
  </si>
  <si>
    <t>S-004</t>
  </si>
  <si>
    <t>ENRIQUE GIOVANNI SIGUENZA SILVA</t>
  </si>
  <si>
    <t>Q49,616.00</t>
  </si>
  <si>
    <t>S-005</t>
  </si>
  <si>
    <t>ANGEL JOSÉ FILIPPI GALICIA</t>
  </si>
  <si>
    <t>Q19,152.00</t>
  </si>
  <si>
    <t>S-006</t>
  </si>
  <si>
    <t>CARLOS GIOVANNI ROLDÁN YATE</t>
  </si>
  <si>
    <t>Q191,520.00</t>
  </si>
  <si>
    <t>S-008</t>
  </si>
  <si>
    <t>Q225,426.50</t>
  </si>
  <si>
    <t>S-010</t>
  </si>
  <si>
    <t>Q296,800.00</t>
  </si>
  <si>
    <t>S-013</t>
  </si>
  <si>
    <t>EDGAR RUBÉN BONILLA ORDOÑEZ</t>
  </si>
  <si>
    <t>S-014</t>
  </si>
  <si>
    <t>GERARDO ALEJANDRO JEREZ CASTILLO</t>
  </si>
  <si>
    <t>36</t>
  </si>
  <si>
    <t>Q152,320.00</t>
  </si>
  <si>
    <t>S-016</t>
  </si>
  <si>
    <t>CARLOS HUMBERTO MARROQUÍN VÁSQUEZ</t>
  </si>
  <si>
    <t>Q92,680.00</t>
  </si>
  <si>
    <t>S-017</t>
  </si>
  <si>
    <t>WALTER ARTURO RAMÍREZ REGALADO</t>
  </si>
  <si>
    <t>Q24,808.00</t>
  </si>
  <si>
    <t>S-018</t>
  </si>
  <si>
    <t>PROYECTOS Y SERVICIOS MEGA</t>
  </si>
  <si>
    <t>S-020</t>
  </si>
  <si>
    <t>CONSTRUCCION-DISEÑO Y SUPERVISION CODISU</t>
  </si>
  <si>
    <t>42</t>
  </si>
  <si>
    <t>Q158,878.47</t>
  </si>
  <si>
    <t>S-021</t>
  </si>
  <si>
    <t>MACO</t>
  </si>
  <si>
    <t>S-022</t>
  </si>
  <si>
    <t>MULTISERVICIOS SUCOPRO</t>
  </si>
  <si>
    <t>Q196,627.19</t>
  </si>
  <si>
    <t>S-026</t>
  </si>
  <si>
    <t>COPRISA, CONSTRUCTORA PRIVADA</t>
  </si>
  <si>
    <t>48</t>
  </si>
  <si>
    <t>S-027</t>
  </si>
  <si>
    <t>50</t>
  </si>
  <si>
    <t>Q107,624.16</t>
  </si>
  <si>
    <t>S-030</t>
  </si>
  <si>
    <t>Q74,424.00</t>
  </si>
  <si>
    <t>S-031</t>
  </si>
  <si>
    <t>55</t>
  </si>
  <si>
    <t>Q60,927.63</t>
  </si>
  <si>
    <t>S-032</t>
  </si>
  <si>
    <t>ECOINGENIERIA</t>
  </si>
  <si>
    <t>S-033</t>
  </si>
  <si>
    <t>CONSTRUCTORA I.S.C.</t>
  </si>
  <si>
    <t>S-034</t>
  </si>
  <si>
    <t>EDGAR MARTIN CASTAÑÓN FUENTES</t>
  </si>
  <si>
    <t>S-035</t>
  </si>
  <si>
    <t>Q60,928.00</t>
  </si>
  <si>
    <t>S-036</t>
  </si>
  <si>
    <t>CONSTRUDELS</t>
  </si>
  <si>
    <t>Q273,346.44</t>
  </si>
  <si>
    <t>S-039</t>
  </si>
  <si>
    <t>Q372,120.00</t>
  </si>
  <si>
    <t>S-040</t>
  </si>
  <si>
    <t>BORIS ARNOLDO CIFUENTES MONTERROSO</t>
  </si>
  <si>
    <t>Q76,608.00</t>
  </si>
  <si>
    <t>S-041</t>
  </si>
  <si>
    <t>S-042</t>
  </si>
  <si>
    <t>LUIS ENRIQUE LEON AVALOS</t>
  </si>
  <si>
    <t>S-045</t>
  </si>
  <si>
    <t>136</t>
  </si>
  <si>
    <t>Q38,304.00</t>
  </si>
  <si>
    <t>139</t>
  </si>
  <si>
    <t>Q42,759.20</t>
  </si>
  <si>
    <t>S-050</t>
  </si>
  <si>
    <t>JUAN MANUEL GUTIERREZ SAMAYOA</t>
  </si>
  <si>
    <t>141</t>
  </si>
  <si>
    <t>S-053</t>
  </si>
  <si>
    <t>Q304,640.00</t>
  </si>
  <si>
    <t>S-055</t>
  </si>
  <si>
    <t>Q1,645,397.32</t>
  </si>
  <si>
    <t>Q272,916.00</t>
  </si>
  <si>
    <t>S-057</t>
  </si>
  <si>
    <t>148</t>
  </si>
  <si>
    <t>Q1,008,132.90</t>
  </si>
  <si>
    <t>S-058</t>
  </si>
  <si>
    <t>Q216,432.72</t>
  </si>
  <si>
    <t>S-059</t>
  </si>
  <si>
    <t>Q275,668.86</t>
  </si>
  <si>
    <t>S-060</t>
  </si>
  <si>
    <t>Q219,863.67</t>
  </si>
  <si>
    <t>S-062</t>
  </si>
  <si>
    <t>YURI ESTUARDO ESTRADA ORELLANA</t>
  </si>
  <si>
    <t>Q95,984.00</t>
  </si>
  <si>
    <t>S-066</t>
  </si>
  <si>
    <t>Q677,615.30</t>
  </si>
  <si>
    <t>S-068</t>
  </si>
  <si>
    <t>Q717,641.59</t>
  </si>
  <si>
    <t>S-069</t>
  </si>
  <si>
    <t>Q60,648.00</t>
  </si>
  <si>
    <t>S-070</t>
  </si>
  <si>
    <t>Q259,560.00</t>
  </si>
  <si>
    <t>S-071</t>
  </si>
  <si>
    <t>Q47,992.00</t>
  </si>
  <si>
    <t>185</t>
  </si>
  <si>
    <t>Q142,457.39</t>
  </si>
  <si>
    <t>S-076</t>
  </si>
  <si>
    <t>Q561,781.16</t>
  </si>
  <si>
    <t>S-077</t>
  </si>
  <si>
    <t>Q1,259,642.55</t>
  </si>
  <si>
    <t>S-078</t>
  </si>
  <si>
    <t>Q2,378,566.97</t>
  </si>
  <si>
    <t>S-079</t>
  </si>
  <si>
    <t>192</t>
  </si>
  <si>
    <t>Q496,555.67</t>
  </si>
  <si>
    <t>S-081</t>
  </si>
  <si>
    <t>TEMAM</t>
  </si>
  <si>
    <t>Q347,404.32</t>
  </si>
  <si>
    <t>S-084</t>
  </si>
  <si>
    <t>207</t>
  </si>
  <si>
    <t>S-085</t>
  </si>
  <si>
    <t>JORGE ANIBAL CAMO RODAS</t>
  </si>
  <si>
    <t>208</t>
  </si>
  <si>
    <t>S-086</t>
  </si>
  <si>
    <t>MIGUEL ANGEL PEREZ MORALES</t>
  </si>
  <si>
    <t>210</t>
  </si>
  <si>
    <t>211</t>
  </si>
  <si>
    <t>Q985,120.80</t>
  </si>
  <si>
    <t>S-088a</t>
  </si>
  <si>
    <t>Q1,044,419.04</t>
  </si>
  <si>
    <t>S-089</t>
  </si>
  <si>
    <t>214</t>
  </si>
  <si>
    <t>Q209,097.57</t>
  </si>
  <si>
    <t>S-093</t>
  </si>
  <si>
    <t>INGENIERIA Y PROYECTOS INPRO</t>
  </si>
  <si>
    <t>217</t>
  </si>
  <si>
    <t>S-095</t>
  </si>
  <si>
    <t>INGSAMA</t>
  </si>
  <si>
    <t>S-096</t>
  </si>
  <si>
    <t>Q170,576.00</t>
  </si>
  <si>
    <t>S-098</t>
  </si>
  <si>
    <t>CONSTRUCTORA MOLINA -COMOLI-</t>
  </si>
  <si>
    <t>221</t>
  </si>
  <si>
    <t>Q30,212.00</t>
  </si>
  <si>
    <t>ANA GEORGINA MORÁN SANTOS DE BATRES</t>
  </si>
  <si>
    <t>230</t>
  </si>
  <si>
    <t>Q148,848.00</t>
  </si>
  <si>
    <t>S-104</t>
  </si>
  <si>
    <t>231</t>
  </si>
  <si>
    <t>Q99,232.00</t>
  </si>
  <si>
    <t>S-105</t>
  </si>
  <si>
    <t>Q538,048.00</t>
  </si>
  <si>
    <t>S-107A</t>
  </si>
  <si>
    <t>Q1,328,770.53</t>
  </si>
  <si>
    <t>S-108</t>
  </si>
  <si>
    <t>CONSULT-TEST SOCIEDAD ANONIMA</t>
  </si>
  <si>
    <t>114</t>
  </si>
  <si>
    <t>Q6,424.62</t>
  </si>
  <si>
    <t>S-111</t>
  </si>
  <si>
    <t>90</t>
  </si>
  <si>
    <t>Q201,991.94</t>
  </si>
  <si>
    <t>S-112</t>
  </si>
  <si>
    <t>Q59,304.00</t>
  </si>
  <si>
    <t>S-113</t>
  </si>
  <si>
    <t>S-118</t>
  </si>
  <si>
    <t xml:space="preserve">TORCO-TORRE CONSTRUCCIONES / ALEX ORLANDO OCAÑA TAHUICO </t>
  </si>
  <si>
    <t>S-119</t>
  </si>
  <si>
    <t>Q120,792.00</t>
  </si>
  <si>
    <t>S-120</t>
  </si>
  <si>
    <t>Q44,639.47</t>
  </si>
  <si>
    <t>S-121</t>
  </si>
  <si>
    <t>Q149,954.20</t>
  </si>
  <si>
    <t>S-122</t>
  </si>
  <si>
    <t>Q401,005.07</t>
  </si>
  <si>
    <t>S-123</t>
  </si>
  <si>
    <t>Q88,383.51</t>
  </si>
  <si>
    <t>S-124</t>
  </si>
  <si>
    <t>Q232,349.30</t>
  </si>
  <si>
    <t>Q846,767.88</t>
  </si>
  <si>
    <t>S-126</t>
  </si>
  <si>
    <t>OSCAR HOMERO JUAREZ CALDERON</t>
  </si>
  <si>
    <t>Q372,489.60</t>
  </si>
  <si>
    <t>S-129</t>
  </si>
  <si>
    <t>Q2,218,707.95</t>
  </si>
  <si>
    <t>S-130</t>
  </si>
  <si>
    <t>INGENIERO MARCO TULIO PAEZ REYES</t>
  </si>
  <si>
    <t>109</t>
  </si>
  <si>
    <t>Q409,024.00</t>
  </si>
  <si>
    <t>S-131</t>
  </si>
  <si>
    <t>Q287,560.00</t>
  </si>
  <si>
    <t>S-133</t>
  </si>
  <si>
    <t>Q158,424.00</t>
  </si>
  <si>
    <t>S-134</t>
  </si>
  <si>
    <t>160</t>
  </si>
  <si>
    <t>Q37,617.35</t>
  </si>
  <si>
    <t>S-135</t>
  </si>
  <si>
    <t>175</t>
  </si>
  <si>
    <t>Q101,360.00</t>
  </si>
  <si>
    <t>S-137</t>
  </si>
  <si>
    <t>Q1,074,314.87</t>
  </si>
  <si>
    <t>S-140</t>
  </si>
  <si>
    <t>61</t>
  </si>
  <si>
    <t>Q411,681.10</t>
  </si>
  <si>
    <t>S-142</t>
  </si>
  <si>
    <t>Q696,559.50</t>
  </si>
  <si>
    <t>S-143</t>
  </si>
  <si>
    <t>53</t>
  </si>
  <si>
    <t>Q523,180.00</t>
  </si>
  <si>
    <t>S-147</t>
  </si>
  <si>
    <t>HIDROESTUDIOS INTERNACIONAL, S.A.</t>
  </si>
  <si>
    <t>Q502,027.45</t>
  </si>
  <si>
    <t>S-67A</t>
  </si>
  <si>
    <t>Q1,299,962.51</t>
  </si>
  <si>
    <t>SG-3</t>
  </si>
  <si>
    <t>Q89,141.39</t>
  </si>
  <si>
    <t>SV-1</t>
  </si>
  <si>
    <t>CONSTRUCTORA VIAL E INGENIERIA CIVIL SOCIEDAD ANONIMA</t>
  </si>
  <si>
    <t>Q165,386.68</t>
  </si>
  <si>
    <t>SV-3</t>
  </si>
  <si>
    <t>236</t>
  </si>
  <si>
    <t>Q5,582,596.31</t>
  </si>
  <si>
    <t>T-08</t>
  </si>
  <si>
    <t>DEPROINGUA</t>
  </si>
  <si>
    <t>Q233,043.68</t>
  </si>
  <si>
    <t>T-09</t>
  </si>
  <si>
    <t>CONSTRUCTORA MONTEVIDEO</t>
  </si>
  <si>
    <t>76</t>
  </si>
  <si>
    <t>Q785,421.29</t>
  </si>
  <si>
    <t>T-10</t>
  </si>
  <si>
    <t>CONSTRUCCIONES E INFRAESTRUCTURA VIAL SOCIEDAD ANONIMA (COFIALSA)</t>
  </si>
  <si>
    <t>77</t>
  </si>
  <si>
    <t>Q794,248.31</t>
  </si>
  <si>
    <t>T-12</t>
  </si>
  <si>
    <t>CONSTRUCTORA CHAMO</t>
  </si>
  <si>
    <t>78</t>
  </si>
  <si>
    <t>Q514,320.47</t>
  </si>
  <si>
    <t>T-13</t>
  </si>
  <si>
    <t>GRUPO DE INGENIEROS EMPRESARIOS DE LA CONTRUCCION S A (GRUPO IECSA)</t>
  </si>
  <si>
    <t>Q961,643.11</t>
  </si>
  <si>
    <t>T-20</t>
  </si>
  <si>
    <t>CONSTRUSERVICIOS AR</t>
  </si>
  <si>
    <t>Q26,946.24</t>
  </si>
  <si>
    <t>CIOR</t>
  </si>
  <si>
    <t>Q236,400.02</t>
  </si>
  <si>
    <t>MTS (MATERIALES TRITURADOS Y SERVICIOS S A )</t>
  </si>
  <si>
    <t>Q226,391.43</t>
  </si>
  <si>
    <t>T-26</t>
  </si>
  <si>
    <t xml:space="preserve">FORMACION E INTERMEDIACION VARIADAS FIVSA S A </t>
  </si>
  <si>
    <t>Q181,689.25</t>
  </si>
  <si>
    <t>T-29</t>
  </si>
  <si>
    <t>CONSTRUCTORA SERVICON</t>
  </si>
  <si>
    <t>Q982,440.89</t>
  </si>
  <si>
    <t>Q66,674.14</t>
  </si>
  <si>
    <t>T-31</t>
  </si>
  <si>
    <t>CONSERVI</t>
  </si>
  <si>
    <t>134</t>
  </si>
  <si>
    <t>Q333,125.07</t>
  </si>
  <si>
    <t>T-34</t>
  </si>
  <si>
    <t>CONSTRUCTORA SAN MIGUEL ARCANGEL</t>
  </si>
  <si>
    <t>Q750,530.66</t>
  </si>
  <si>
    <t>T-35</t>
  </si>
  <si>
    <t>CULTIVOS E INDUSTRIAS DE CANCUEN, S.A.</t>
  </si>
  <si>
    <t>Q136,267.42</t>
  </si>
  <si>
    <t>T-36</t>
  </si>
  <si>
    <t>Q677,872.90</t>
  </si>
  <si>
    <t>INNOVACION INMOBILIARIA</t>
  </si>
  <si>
    <t>Q219,871.63</t>
  </si>
  <si>
    <t>Q507,119.05</t>
  </si>
  <si>
    <t>CONSTRUCTORA LONCAR</t>
  </si>
  <si>
    <t>Q658,172.79</t>
  </si>
  <si>
    <t>T-41</t>
  </si>
  <si>
    <t>Q1,815,701.37</t>
  </si>
  <si>
    <t>T-42</t>
  </si>
  <si>
    <t>CADI</t>
  </si>
  <si>
    <t>101</t>
  </si>
  <si>
    <t>Q54,207.49</t>
  </si>
  <si>
    <t>Q554,611.73</t>
  </si>
  <si>
    <t>T-48</t>
  </si>
  <si>
    <t>ASESORIAS Y CONSTRUCCIONES ASESCO</t>
  </si>
  <si>
    <t>Q294,219.60</t>
  </si>
  <si>
    <t>T-50</t>
  </si>
  <si>
    <t>106</t>
  </si>
  <si>
    <t>Q212,432.29</t>
  </si>
  <si>
    <t>MARLUI, SOCIEDAD ANONIMA</t>
  </si>
  <si>
    <t>Q436,469.35</t>
  </si>
  <si>
    <t>ACCESO</t>
  </si>
  <si>
    <t>Q300,070.88</t>
  </si>
  <si>
    <t>T-56</t>
  </si>
  <si>
    <t>CONSTRUCTORA TOTAL</t>
  </si>
  <si>
    <t>Q65,769.98</t>
  </si>
  <si>
    <t>CODIPA, SOCIEDAD ANONIMA</t>
  </si>
  <si>
    <t>Q124,963.23</t>
  </si>
  <si>
    <t>T-61</t>
  </si>
  <si>
    <t>CONSTRUCTORA MARISCAL, SOCIEDAD ANONIMA</t>
  </si>
  <si>
    <t>Q105,447.57</t>
  </si>
  <si>
    <t>T-62</t>
  </si>
  <si>
    <t>PROYECTOS SAMARIA</t>
  </si>
  <si>
    <t>Q187,218.50</t>
  </si>
  <si>
    <t>Q85,431.36</t>
  </si>
  <si>
    <t>T-64</t>
  </si>
  <si>
    <t>SUPERCA</t>
  </si>
  <si>
    <t>Q1,030,211.49</t>
  </si>
  <si>
    <t>T-65</t>
  </si>
  <si>
    <t>MAQUINARIA, ASESORIA Y CONSTRUCCION, SOCIEDAD ANONIMA</t>
  </si>
  <si>
    <t>Q534,111.66</t>
  </si>
  <si>
    <t>T-73</t>
  </si>
  <si>
    <t>GNC GRUPO NACIONAL DE CONSTRUCCIONES Y CONSULTORES</t>
  </si>
  <si>
    <t>Q138,428.27</t>
  </si>
  <si>
    <t>T-77</t>
  </si>
  <si>
    <t>Q623,256.17</t>
  </si>
  <si>
    <t>Q33,893.22</t>
  </si>
  <si>
    <t>T-80</t>
  </si>
  <si>
    <t>124</t>
  </si>
  <si>
    <t>Q848,616.80</t>
  </si>
  <si>
    <t>T-81</t>
  </si>
  <si>
    <t>Q334,864.80</t>
  </si>
  <si>
    <t>T-85</t>
  </si>
  <si>
    <t>95</t>
  </si>
  <si>
    <t>Q61,395.84</t>
  </si>
  <si>
    <t>T-88</t>
  </si>
  <si>
    <t>Q322,706.08</t>
  </si>
  <si>
    <t>T-89</t>
  </si>
  <si>
    <t>Q138,170.36</t>
  </si>
  <si>
    <t>T-92</t>
  </si>
  <si>
    <t>CONSTRUCTORA JOSUE</t>
  </si>
  <si>
    <t>Q4,964.84</t>
  </si>
  <si>
    <t>T-95</t>
  </si>
  <si>
    <t>LM INGENIERIA Y SERVICIOS</t>
  </si>
  <si>
    <t>273</t>
  </si>
  <si>
    <t>Q49,714.17</t>
  </si>
  <si>
    <t>B-003</t>
  </si>
  <si>
    <t>CARRESA</t>
  </si>
  <si>
    <t>Q736,620.04</t>
  </si>
  <si>
    <t>B-004</t>
  </si>
  <si>
    <t>CONSTRUMOR</t>
  </si>
  <si>
    <t>Q1,107,168.64</t>
  </si>
  <si>
    <t>B-005</t>
  </si>
  <si>
    <t>Q1,368,354.96</t>
  </si>
  <si>
    <t>B-006</t>
  </si>
  <si>
    <t>45</t>
  </si>
  <si>
    <t>Q996,754.04</t>
  </si>
  <si>
    <t>B-007</t>
  </si>
  <si>
    <t>145</t>
  </si>
  <si>
    <t>Q477,414.88</t>
  </si>
  <si>
    <t>Q908,628.80</t>
  </si>
  <si>
    <t>B-009</t>
  </si>
  <si>
    <t>Q1,783,154.32</t>
  </si>
  <si>
    <t>B-013</t>
  </si>
  <si>
    <t>Q1,274,621.36</t>
  </si>
  <si>
    <t>B-014</t>
  </si>
  <si>
    <t xml:space="preserve">CONSTRUCTORA A C G </t>
  </si>
  <si>
    <t>Q1,240,260.72</t>
  </si>
  <si>
    <t>B-015</t>
  </si>
  <si>
    <t>CONSTRUCCIONES Y SERVICIOS ROMERO, SOCIEDAD ANONIMA / COSEROSA</t>
  </si>
  <si>
    <t>Q1,195,398.25</t>
  </si>
  <si>
    <t>B-016</t>
  </si>
  <si>
    <t>Q649,569.78</t>
  </si>
  <si>
    <t>B-017</t>
  </si>
  <si>
    <t>Q1,109,328.74</t>
  </si>
  <si>
    <t>B-018</t>
  </si>
  <si>
    <t xml:space="preserve">INGENIEROS EL ROBLE S. A. </t>
  </si>
  <si>
    <t>Q1,148,326.88</t>
  </si>
  <si>
    <t>B-019</t>
  </si>
  <si>
    <t>MACSA</t>
  </si>
  <si>
    <t>Q936,810.34</t>
  </si>
  <si>
    <t>B-020</t>
  </si>
  <si>
    <t>SICMAVI</t>
  </si>
  <si>
    <t>Q1,723,576.35</t>
  </si>
  <si>
    <t>CONSTRUYALA</t>
  </si>
  <si>
    <t>Q966,127.06</t>
  </si>
  <si>
    <t>B-022</t>
  </si>
  <si>
    <t>DISMAR</t>
  </si>
  <si>
    <t>Q2,428,549.05</t>
  </si>
  <si>
    <t>B-023</t>
  </si>
  <si>
    <t xml:space="preserve">ASECOGUA - ASESORIA Y CONSTRUCCION EN GENERAL DE GUATEMALA </t>
  </si>
  <si>
    <t>Q944,403.44</t>
  </si>
  <si>
    <t>B-025</t>
  </si>
  <si>
    <t>CONSTRUCTORA JRL</t>
  </si>
  <si>
    <t>Q732,127.52</t>
  </si>
  <si>
    <t>B-026</t>
  </si>
  <si>
    <t>Q208,846.50</t>
  </si>
  <si>
    <t>B-027</t>
  </si>
  <si>
    <t>MULTISERVICIOS REYCA</t>
  </si>
  <si>
    <t>219</t>
  </si>
  <si>
    <t>Q2,239,296.80</t>
  </si>
  <si>
    <t>B-028</t>
  </si>
  <si>
    <t>Q839,703.83</t>
  </si>
  <si>
    <t>B-029</t>
  </si>
  <si>
    <t>GRUPO JAF</t>
  </si>
  <si>
    <t>Q823,820.78</t>
  </si>
  <si>
    <t>B-030</t>
  </si>
  <si>
    <t>Q960,479.00</t>
  </si>
  <si>
    <t>B-031</t>
  </si>
  <si>
    <t>SERVICIOS VIALES CHRISTIAN</t>
  </si>
  <si>
    <t>Q941,784.00</t>
  </si>
  <si>
    <t>B-032</t>
  </si>
  <si>
    <t>Q1,429,997.25</t>
  </si>
  <si>
    <t>B-033</t>
  </si>
  <si>
    <t>Q3,546,274.35</t>
  </si>
  <si>
    <t>B-034</t>
  </si>
  <si>
    <t>Q2,724,552.50</t>
  </si>
  <si>
    <t>B-036</t>
  </si>
  <si>
    <t>Q2,423,414.75</t>
  </si>
  <si>
    <t>B-037</t>
  </si>
  <si>
    <t>CONSTRUCCIONES Y SERVICIOS CHAMPEL</t>
  </si>
  <si>
    <t>143</t>
  </si>
  <si>
    <t>Q2,587,282.81</t>
  </si>
  <si>
    <t>B-038</t>
  </si>
  <si>
    <t>Q1,518,091.50</t>
  </si>
  <si>
    <t>B-039</t>
  </si>
  <si>
    <t>Q364,383.40</t>
  </si>
  <si>
    <t>B-040</t>
  </si>
  <si>
    <t>Q523,521.30</t>
  </si>
  <si>
    <t>B-041</t>
  </si>
  <si>
    <t>Q851,940.99</t>
  </si>
  <si>
    <t>B-042</t>
  </si>
  <si>
    <t>Q715,321.50</t>
  </si>
  <si>
    <t>B-044</t>
  </si>
  <si>
    <t>METRO CONSTRUCCIONES, S. A. / METRO CONSTRUCCIONES, SOCIEDAD ANONIMA</t>
  </si>
  <si>
    <t>Q1,749,254.27</t>
  </si>
  <si>
    <t>B-045</t>
  </si>
  <si>
    <t>Q447,760.00</t>
  </si>
  <si>
    <t>B-046</t>
  </si>
  <si>
    <t>Q878,172.50</t>
  </si>
  <si>
    <t>B-047</t>
  </si>
  <si>
    <t>CONSTRUSERVICIOS CHAMPEL / CONSTRUSERVICIOS CHAMPEL, SOCIEDAD ANONIMA</t>
  </si>
  <si>
    <t>Q972,920.06</t>
  </si>
  <si>
    <t>B-048</t>
  </si>
  <si>
    <t>Q618,516.56</t>
  </si>
  <si>
    <t>B-049</t>
  </si>
  <si>
    <t>Q1,110,894.00</t>
  </si>
  <si>
    <t>B-050</t>
  </si>
  <si>
    <t xml:space="preserve">EMPRESA X W </t>
  </si>
  <si>
    <t>Q409,883.12</t>
  </si>
  <si>
    <t>B-051</t>
  </si>
  <si>
    <t>Q248,021.33</t>
  </si>
  <si>
    <t>B-052</t>
  </si>
  <si>
    <t>DETALLES ARQUITECTONICOS</t>
  </si>
  <si>
    <t>Q187,220.15</t>
  </si>
  <si>
    <t>B-054</t>
  </si>
  <si>
    <t>Q920,437.62</t>
  </si>
  <si>
    <t>B-056</t>
  </si>
  <si>
    <t>Q396,878.45</t>
  </si>
  <si>
    <t>B-057</t>
  </si>
  <si>
    <t>158</t>
  </si>
  <si>
    <t>Q693,935.23</t>
  </si>
  <si>
    <t>B-060</t>
  </si>
  <si>
    <t>Q335,228.00</t>
  </si>
  <si>
    <t>B-062</t>
  </si>
  <si>
    <t>Q329,497.67</t>
  </si>
  <si>
    <t>B-063</t>
  </si>
  <si>
    <t>Q2,584,778.42</t>
  </si>
  <si>
    <t>B-064</t>
  </si>
  <si>
    <t>Q1,647,968.37</t>
  </si>
  <si>
    <t>B-065</t>
  </si>
  <si>
    <t>Q1,243,732.50</t>
  </si>
  <si>
    <t>B-066</t>
  </si>
  <si>
    <t>MULTISERVICIOS CESPRO</t>
  </si>
  <si>
    <t>Q1,093,472.49</t>
  </si>
  <si>
    <t>B-067</t>
  </si>
  <si>
    <t>155</t>
  </si>
  <si>
    <t>Q1,281,650.00</t>
  </si>
  <si>
    <t>B-068</t>
  </si>
  <si>
    <t>Q600,940.00</t>
  </si>
  <si>
    <t>B-069</t>
  </si>
  <si>
    <t>Q1,141,784.52</t>
  </si>
  <si>
    <t>B-070</t>
  </si>
  <si>
    <t>Q363,891.42</t>
  </si>
  <si>
    <t>B-071</t>
  </si>
  <si>
    <t>COMERCIAL ESCOBAR PORTILLO, S.A. / COMERCIAL ESCOBAR PORTILLO, S.A.</t>
  </si>
  <si>
    <t>Q896,375.78</t>
  </si>
  <si>
    <t>B-072</t>
  </si>
  <si>
    <t>C R CONSTRUCTORES</t>
  </si>
  <si>
    <t>Q901,783.26</t>
  </si>
  <si>
    <t>B-073</t>
  </si>
  <si>
    <t>LA CURVA</t>
  </si>
  <si>
    <t>Q1,430,766.39</t>
  </si>
  <si>
    <t>B-075</t>
  </si>
  <si>
    <t>178</t>
  </si>
  <si>
    <t>Q2,012,631.35</t>
  </si>
  <si>
    <t>C-003</t>
  </si>
  <si>
    <t>Q162,836.61</t>
  </si>
  <si>
    <t>DM-001</t>
  </si>
  <si>
    <t>CONSTRUCTORA GUATEMALTECA SOCIEDAD ANONIMA, COGUASA</t>
  </si>
  <si>
    <t>Q1,075,045.00</t>
  </si>
  <si>
    <t>DM-002</t>
  </si>
  <si>
    <t>TODO CONSTRUCCION SOCIEDAD ANONIMA</t>
  </si>
  <si>
    <t>Q898,322.00</t>
  </si>
  <si>
    <t>DM-003</t>
  </si>
  <si>
    <t>Q1,703,327.94</t>
  </si>
  <si>
    <t>E-001</t>
  </si>
  <si>
    <t>BIENES, EDIFICACIONES Y ALQUILERES, S.A. - BEASA -</t>
  </si>
  <si>
    <t>Q1,319,423.04</t>
  </si>
  <si>
    <t>E-002</t>
  </si>
  <si>
    <t>FELER DISEÑO PLANIFICACION Y CONSTRUCCION</t>
  </si>
  <si>
    <t>Q845,912.00</t>
  </si>
  <si>
    <t>E-003</t>
  </si>
  <si>
    <t>DISARK-ARQUITECTOS</t>
  </si>
  <si>
    <t>Q757,099.21</t>
  </si>
  <si>
    <t>E-004</t>
  </si>
  <si>
    <t>Q957,533.15</t>
  </si>
  <si>
    <t>EM-002</t>
  </si>
  <si>
    <t>OBRAS MARITIMAS SOCIEDAD ANONIMA</t>
  </si>
  <si>
    <t>Q38,976.20</t>
  </si>
  <si>
    <t>EM-003</t>
  </si>
  <si>
    <t>Q1,447,246.60</t>
  </si>
  <si>
    <t>Q7,831,728.62</t>
  </si>
  <si>
    <t>EM-006</t>
  </si>
  <si>
    <t>ECT CONSTRUCTORA, S.A.</t>
  </si>
  <si>
    <t>Q3,926,548.29</t>
  </si>
  <si>
    <t>EM-007</t>
  </si>
  <si>
    <t>INGENIERIA DE CONSTRUCCION S A -IDC-</t>
  </si>
  <si>
    <t>Q7,906,000.00</t>
  </si>
  <si>
    <t>EM-008</t>
  </si>
  <si>
    <t>270</t>
  </si>
  <si>
    <t>Q581,112.88</t>
  </si>
  <si>
    <t>EM-009</t>
  </si>
  <si>
    <t>253</t>
  </si>
  <si>
    <t>Q227,520.00</t>
  </si>
  <si>
    <t>EMA-001</t>
  </si>
  <si>
    <t>284</t>
  </si>
  <si>
    <t>Q938,447.29</t>
  </si>
  <si>
    <t>EMA-002</t>
  </si>
  <si>
    <t>CONSTRUCTORA DE ORIENTE "CONSOR"</t>
  </si>
  <si>
    <t>285</t>
  </si>
  <si>
    <t>Q32,565.00</t>
  </si>
  <si>
    <t>EMA-003</t>
  </si>
  <si>
    <t>290</t>
  </si>
  <si>
    <t>Q9,769.50</t>
  </si>
  <si>
    <t>EMA-004</t>
  </si>
  <si>
    <t>295</t>
  </si>
  <si>
    <t>Q623,563.57</t>
  </si>
  <si>
    <t>EMA-005</t>
  </si>
  <si>
    <t>Q4,475,181.24</t>
  </si>
  <si>
    <t>EMA-006</t>
  </si>
  <si>
    <t>562</t>
  </si>
  <si>
    <t>Q42,461.48</t>
  </si>
  <si>
    <t>EMA-007</t>
  </si>
  <si>
    <t>Q9,323.97</t>
  </si>
  <si>
    <t>EMA-008</t>
  </si>
  <si>
    <t>300</t>
  </si>
  <si>
    <t>Q3,816.20</t>
  </si>
  <si>
    <t>EMA-010</t>
  </si>
  <si>
    <t>304</t>
  </si>
  <si>
    <t>Q993,151.18</t>
  </si>
  <si>
    <t>EMA-011</t>
  </si>
  <si>
    <t>303</t>
  </si>
  <si>
    <t>Q116,610.08</t>
  </si>
  <si>
    <t>EMA-012</t>
  </si>
  <si>
    <t>ADMINISTRACION Y PROYECTOS DE INGENIERIA API</t>
  </si>
  <si>
    <t>307</t>
  </si>
  <si>
    <t>Q126,679.62</t>
  </si>
  <si>
    <t>EMA-013</t>
  </si>
  <si>
    <t>CONSTRUCTORA YASMIN</t>
  </si>
  <si>
    <t>Q165,425.10</t>
  </si>
  <si>
    <t>EMA-014</t>
  </si>
  <si>
    <t>309</t>
  </si>
  <si>
    <t>Q31,812.30</t>
  </si>
  <si>
    <t>EMA-015</t>
  </si>
  <si>
    <t>OBRA CIVIL</t>
  </si>
  <si>
    <t>310</t>
  </si>
  <si>
    <t>Q24,241.65</t>
  </si>
  <si>
    <t>EMA-016</t>
  </si>
  <si>
    <t>Q135,034.19</t>
  </si>
  <si>
    <t>EMA-017</t>
  </si>
  <si>
    <t>312</t>
  </si>
  <si>
    <t>Q125,798.86</t>
  </si>
  <si>
    <t>EMA-019</t>
  </si>
  <si>
    <t>313</t>
  </si>
  <si>
    <t>Q35,813.50</t>
  </si>
  <si>
    <t>EMA-020</t>
  </si>
  <si>
    <t>578</t>
  </si>
  <si>
    <t>Q40,373.56</t>
  </si>
  <si>
    <t>EMA-021</t>
  </si>
  <si>
    <t>CONSTRUCTORA MILENIUM</t>
  </si>
  <si>
    <t>319</t>
  </si>
  <si>
    <t>Q163,091.12</t>
  </si>
  <si>
    <t>EMA-022</t>
  </si>
  <si>
    <t>579</t>
  </si>
  <si>
    <t>Q62,959.80</t>
  </si>
  <si>
    <t>EMA-028</t>
  </si>
  <si>
    <t>321</t>
  </si>
  <si>
    <t>Q391,596.68</t>
  </si>
  <si>
    <t>EMA-029</t>
  </si>
  <si>
    <t>DISTRIBUIDORA CONSTRUCTORA Y TALLER EL CENTRO</t>
  </si>
  <si>
    <t>322</t>
  </si>
  <si>
    <t>Q54,133.16</t>
  </si>
  <si>
    <t>EMA-030</t>
  </si>
  <si>
    <t>CONSTRUCTORA JULIA</t>
  </si>
  <si>
    <t>584</t>
  </si>
  <si>
    <t>Q23,342.04</t>
  </si>
  <si>
    <t>EMA-031</t>
  </si>
  <si>
    <t>Q13,110.49</t>
  </si>
  <si>
    <t>EMA-032</t>
  </si>
  <si>
    <t>Q149,852.24</t>
  </si>
  <si>
    <t>EMA-033</t>
  </si>
  <si>
    <t>327</t>
  </si>
  <si>
    <t>Q18,778.08</t>
  </si>
  <si>
    <t>EMA-034</t>
  </si>
  <si>
    <t>CONCARZA, S A</t>
  </si>
  <si>
    <t>601</t>
  </si>
  <si>
    <t>Q104,794.69</t>
  </si>
  <si>
    <t>EMA-035</t>
  </si>
  <si>
    <t>329</t>
  </si>
  <si>
    <t>Q74,375.87</t>
  </si>
  <si>
    <t>EMA-036</t>
  </si>
  <si>
    <t>S Y C</t>
  </si>
  <si>
    <t>330</t>
  </si>
  <si>
    <t>Q120,749.90</t>
  </si>
  <si>
    <t>EMA-037</t>
  </si>
  <si>
    <t>331</t>
  </si>
  <si>
    <t>Q3,764.15</t>
  </si>
  <si>
    <t>EMA-038</t>
  </si>
  <si>
    <t>332</t>
  </si>
  <si>
    <t>Q33,091.65</t>
  </si>
  <si>
    <t>EMA-039</t>
  </si>
  <si>
    <t>MULTISERVICIOS M&amp;L</t>
  </si>
  <si>
    <t>215</t>
  </si>
  <si>
    <t>Q32,381.88</t>
  </si>
  <si>
    <t>EMA-040</t>
  </si>
  <si>
    <t>563</t>
  </si>
  <si>
    <t>Q11,334.25</t>
  </si>
  <si>
    <t>EMA-041</t>
  </si>
  <si>
    <t>336</t>
  </si>
  <si>
    <t>Q248,932.17</t>
  </si>
  <si>
    <t>EMA-042</t>
  </si>
  <si>
    <t>Q269,345.20</t>
  </si>
  <si>
    <t>EMA-043</t>
  </si>
  <si>
    <t>387</t>
  </si>
  <si>
    <t>Q42,078.18</t>
  </si>
  <si>
    <t>EMA-046</t>
  </si>
  <si>
    <t>567</t>
  </si>
  <si>
    <t>Q249,548.35</t>
  </si>
  <si>
    <t>EMA-047</t>
  </si>
  <si>
    <t>566</t>
  </si>
  <si>
    <t>Q848,328.48</t>
  </si>
  <si>
    <t>EMA-048</t>
  </si>
  <si>
    <t>340</t>
  </si>
  <si>
    <t>Q42,797.11</t>
  </si>
  <si>
    <t>EMA-049</t>
  </si>
  <si>
    <t>341</t>
  </si>
  <si>
    <t>Q109,739.52</t>
  </si>
  <si>
    <t>EMA-050</t>
  </si>
  <si>
    <t>342</t>
  </si>
  <si>
    <t>Q103,891.60</t>
  </si>
  <si>
    <t>EMA-051</t>
  </si>
  <si>
    <t>Q6,010.04</t>
  </si>
  <si>
    <t>EMA-052</t>
  </si>
  <si>
    <t>SERVICIOS GENERALES DE INGENIERIA</t>
  </si>
  <si>
    <t>582</t>
  </si>
  <si>
    <t>Q175,834.94</t>
  </si>
  <si>
    <t>EMA-053</t>
  </si>
  <si>
    <t>557</t>
  </si>
  <si>
    <t>Q75,789.36</t>
  </si>
  <si>
    <t>EMA-054</t>
  </si>
  <si>
    <t xml:space="preserve">CARIOS SOCIEDAD ANONIMA </t>
  </si>
  <si>
    <t>569</t>
  </si>
  <si>
    <t>Q28,115.12</t>
  </si>
  <si>
    <t>EMA-055</t>
  </si>
  <si>
    <t>570</t>
  </si>
  <si>
    <t>Q120,240.11</t>
  </si>
  <si>
    <t>EMA-056</t>
  </si>
  <si>
    <t>NESERCASA</t>
  </si>
  <si>
    <t>348</t>
  </si>
  <si>
    <t>Q447,596.00</t>
  </si>
  <si>
    <t>EMA-057</t>
  </si>
  <si>
    <t>349</t>
  </si>
  <si>
    <t>Q22,311.60</t>
  </si>
  <si>
    <t>EMA-059</t>
  </si>
  <si>
    <t>351</t>
  </si>
  <si>
    <t>Q6,641.90</t>
  </si>
  <si>
    <t>EMA-060</t>
  </si>
  <si>
    <t>381</t>
  </si>
  <si>
    <t>Q184,298.05</t>
  </si>
  <si>
    <t>EMA-062</t>
  </si>
  <si>
    <t>389</t>
  </si>
  <si>
    <t>Q3,288,539.94</t>
  </si>
  <si>
    <t>EMA-063</t>
  </si>
  <si>
    <t>385</t>
  </si>
  <si>
    <t>Q312,480.40</t>
  </si>
  <si>
    <t>EMA-064</t>
  </si>
  <si>
    <t>372</t>
  </si>
  <si>
    <t>Q763,947.18</t>
  </si>
  <si>
    <t>EMA-065</t>
  </si>
  <si>
    <t>446</t>
  </si>
  <si>
    <t>Q188,366.56</t>
  </si>
  <si>
    <t>EMA-067</t>
  </si>
  <si>
    <t>CONSTRUCTORA Y SERVICIOS FUENTES CSF</t>
  </si>
  <si>
    <t>370</t>
  </si>
  <si>
    <t>Q157,218.52</t>
  </si>
  <si>
    <t>EMA-069</t>
  </si>
  <si>
    <t>CONSTRUCTORA E INGENIERIA, SOCIEDAD ANONIMA</t>
  </si>
  <si>
    <t>Q16,709.40</t>
  </si>
  <si>
    <t>EMA-070</t>
  </si>
  <si>
    <t>350</t>
  </si>
  <si>
    <t>Q322,191.81</t>
  </si>
  <si>
    <t>EMA-071</t>
  </si>
  <si>
    <t>371</t>
  </si>
  <si>
    <t>Q103,135.11</t>
  </si>
  <si>
    <t>EMA-072</t>
  </si>
  <si>
    <t>256</t>
  </si>
  <si>
    <t>Q7,381.47</t>
  </si>
  <si>
    <t>EMA-073</t>
  </si>
  <si>
    <t>365</t>
  </si>
  <si>
    <t>Q7,149.81</t>
  </si>
  <si>
    <t>EMA-074</t>
  </si>
  <si>
    <t>369</t>
  </si>
  <si>
    <t>Q11,473.42</t>
  </si>
  <si>
    <t>EMA-075</t>
  </si>
  <si>
    <t>368</t>
  </si>
  <si>
    <t>Q207,786.58</t>
  </si>
  <si>
    <t>EMA-076</t>
  </si>
  <si>
    <t>374</t>
  </si>
  <si>
    <t>Q63,901.18</t>
  </si>
  <si>
    <t>EMA-077</t>
  </si>
  <si>
    <t>373</t>
  </si>
  <si>
    <t>Q296,101.60</t>
  </si>
  <si>
    <t>EMA-080</t>
  </si>
  <si>
    <t>366</t>
  </si>
  <si>
    <t>Q258,767.48</t>
  </si>
  <si>
    <t>EMA-081</t>
  </si>
  <si>
    <t>438</t>
  </si>
  <si>
    <t>Q144,334.54</t>
  </si>
  <si>
    <t>EMA-082</t>
  </si>
  <si>
    <t>Q196,040.45</t>
  </si>
  <si>
    <t>EMA-083</t>
  </si>
  <si>
    <t>137</t>
  </si>
  <si>
    <t>Q160,562.21</t>
  </si>
  <si>
    <t>EMA-084</t>
  </si>
  <si>
    <t>PROYECTOS Y SERVICIOS</t>
  </si>
  <si>
    <t>363</t>
  </si>
  <si>
    <t>Q45,000.00</t>
  </si>
  <si>
    <t>EMA-085</t>
  </si>
  <si>
    <t>Q634,178.33</t>
  </si>
  <si>
    <t>EMA-086</t>
  </si>
  <si>
    <t>CONSTRUCTORA TABRICA</t>
  </si>
  <si>
    <t>347</t>
  </si>
  <si>
    <t>Q469,137.51</t>
  </si>
  <si>
    <t>EMA-087</t>
  </si>
  <si>
    <t>CONSTRUCTORA CONSTRUALMA</t>
  </si>
  <si>
    <t>362</t>
  </si>
  <si>
    <t>Q108,764.62</t>
  </si>
  <si>
    <t>EMA-088</t>
  </si>
  <si>
    <t>MAYA PAV / MAYA PAV. SOCIEDAD ANONIMA</t>
  </si>
  <si>
    <t>361</t>
  </si>
  <si>
    <t>Q41,874.69</t>
  </si>
  <si>
    <t>EMA-089</t>
  </si>
  <si>
    <t>Q268,218.00</t>
  </si>
  <si>
    <t>EMA-092</t>
  </si>
  <si>
    <t xml:space="preserve">CONSTRUCTORA CMB S A </t>
  </si>
  <si>
    <t>Q494,769.60</t>
  </si>
  <si>
    <t>EMA-093</t>
  </si>
  <si>
    <t>571</t>
  </si>
  <si>
    <t>Q76,922.93</t>
  </si>
  <si>
    <t>EMA-094</t>
  </si>
  <si>
    <t>125</t>
  </si>
  <si>
    <t>Q1,082,153.36</t>
  </si>
  <si>
    <t>EMA-095</t>
  </si>
  <si>
    <t>MAGA CONSTRUCCIONES</t>
  </si>
  <si>
    <t>354</t>
  </si>
  <si>
    <t>Q313,870.99</t>
  </si>
  <si>
    <t>EMA-096</t>
  </si>
  <si>
    <t>CONSTRUCTORA INCOL</t>
  </si>
  <si>
    <t>565</t>
  </si>
  <si>
    <t>Q713,592.52</t>
  </si>
  <si>
    <t>EMA-099</t>
  </si>
  <si>
    <t>590</t>
  </si>
  <si>
    <t>Q293,329.20</t>
  </si>
  <si>
    <t>EMA-102</t>
  </si>
  <si>
    <t>588</t>
  </si>
  <si>
    <t>Q1,252,751.60</t>
  </si>
  <si>
    <t>EMA-105</t>
  </si>
  <si>
    <t>394</t>
  </si>
  <si>
    <t>Q15,644.68</t>
  </si>
  <si>
    <t>EMA-106</t>
  </si>
  <si>
    <t>395</t>
  </si>
  <si>
    <t>Q31,302.25</t>
  </si>
  <si>
    <t>EMA-107</t>
  </si>
  <si>
    <t>396</t>
  </si>
  <si>
    <t>Q446,080.00</t>
  </si>
  <si>
    <t>EMA-108</t>
  </si>
  <si>
    <t>397</t>
  </si>
  <si>
    <t>Q12,556.60</t>
  </si>
  <si>
    <t>EMA-109</t>
  </si>
  <si>
    <t>398</t>
  </si>
  <si>
    <t>Q42,583.92</t>
  </si>
  <si>
    <t>EMA-110</t>
  </si>
  <si>
    <t>TECNICAS Y SERVICIOS CATASTRALES, SOCIEDAD ANONIMA</t>
  </si>
  <si>
    <t>399</t>
  </si>
  <si>
    <t>Q108,000.00</t>
  </si>
  <si>
    <t>EMA-111</t>
  </si>
  <si>
    <t>INGENIERIA VIAL JT / KARLA GABRIELA ESCOBAR VALLE</t>
  </si>
  <si>
    <t>400</t>
  </si>
  <si>
    <t>Q20,385.17</t>
  </si>
  <si>
    <t>EMA-112</t>
  </si>
  <si>
    <t>ARQ&amp;MEASURE, S.A.</t>
  </si>
  <si>
    <t>401</t>
  </si>
  <si>
    <t>Q21,269.51</t>
  </si>
  <si>
    <t>EMA-113</t>
  </si>
  <si>
    <t>FIGUEROA &amp; MEJIA ARQUITECTURA</t>
  </si>
  <si>
    <t>402</t>
  </si>
  <si>
    <t>Q86,225.74</t>
  </si>
  <si>
    <t>EMA-114</t>
  </si>
  <si>
    <t>403</t>
  </si>
  <si>
    <t>Q28,986.50</t>
  </si>
  <si>
    <t>EMA-116</t>
  </si>
  <si>
    <t>ASFALTOS &amp; EMULSIONES</t>
  </si>
  <si>
    <t>405</t>
  </si>
  <si>
    <t>Q20,759.91</t>
  </si>
  <si>
    <t>EMA-117</t>
  </si>
  <si>
    <t>PAMELOS'H</t>
  </si>
  <si>
    <t>407</t>
  </si>
  <si>
    <t>Q65,178.71</t>
  </si>
  <si>
    <t>EMA-118</t>
  </si>
  <si>
    <t>MULTISERVICIOS LC</t>
  </si>
  <si>
    <t>Q27,819.61</t>
  </si>
  <si>
    <t>EMA-119</t>
  </si>
  <si>
    <t>CONSTRU-ASFA CONSTRUCCIONES Y ASFALTOS DE GUATEMALA</t>
  </si>
  <si>
    <t>409</t>
  </si>
  <si>
    <t>Q21,657.48</t>
  </si>
  <si>
    <t>EMA-120</t>
  </si>
  <si>
    <t>CIFUENTES RALDA CONSULTORES / FRANCISCO ENRIQUE CIFUENTES RALDA</t>
  </si>
  <si>
    <t>410</t>
  </si>
  <si>
    <t>Q25,529.55</t>
  </si>
  <si>
    <t>EMA-121</t>
  </si>
  <si>
    <t>GRUPO DICON</t>
  </si>
  <si>
    <t>411</t>
  </si>
  <si>
    <t>Q46,642.43</t>
  </si>
  <si>
    <t>EMA-122</t>
  </si>
  <si>
    <t>COMACO</t>
  </si>
  <si>
    <t>Q57,005.28</t>
  </si>
  <si>
    <t>EMA-123</t>
  </si>
  <si>
    <t>EDALSA CONSTRUCCIONES</t>
  </si>
  <si>
    <t>413</t>
  </si>
  <si>
    <t>Q25,369.85</t>
  </si>
  <si>
    <t>EMA-125</t>
  </si>
  <si>
    <t>RAPILIMPIEZA</t>
  </si>
  <si>
    <t>415</t>
  </si>
  <si>
    <t>Q46,418.96</t>
  </si>
  <si>
    <t>EMA-127</t>
  </si>
  <si>
    <t xml:space="preserve">CONSTRUCTORA R D M </t>
  </si>
  <si>
    <t>417</t>
  </si>
  <si>
    <t>Q13,412.89</t>
  </si>
  <si>
    <t>EMA-128</t>
  </si>
  <si>
    <t>MULTISERVICIOS VIRCA</t>
  </si>
  <si>
    <t>418</t>
  </si>
  <si>
    <t>Q48,195.01</t>
  </si>
  <si>
    <t>EMA-129</t>
  </si>
  <si>
    <t>CONSTRUCTORA EGUIMA</t>
  </si>
  <si>
    <t>419</t>
  </si>
  <si>
    <t>Q17,344.16</t>
  </si>
  <si>
    <t>EMA-130</t>
  </si>
  <si>
    <t>CONSTRUCTORA ECO</t>
  </si>
  <si>
    <t>420</t>
  </si>
  <si>
    <t>Q17,728.31</t>
  </si>
  <si>
    <t>EMA-131</t>
  </si>
  <si>
    <t>CODISAR</t>
  </si>
  <si>
    <t>421</t>
  </si>
  <si>
    <t>Q22,587.18</t>
  </si>
  <si>
    <t>EMA-132</t>
  </si>
  <si>
    <t>COMERCIAL RAMOS</t>
  </si>
  <si>
    <t>422</t>
  </si>
  <si>
    <t>Q27,215.19</t>
  </si>
  <si>
    <t>EMA-133</t>
  </si>
  <si>
    <t>CONSTRUCTORA PLAYA DORADA</t>
  </si>
  <si>
    <t>558</t>
  </si>
  <si>
    <t>Q39,484.55</t>
  </si>
  <si>
    <t>EMA-135</t>
  </si>
  <si>
    <t>PROARCING / CARLOS IVAN LOPEZ CASTRO</t>
  </si>
  <si>
    <t>425</t>
  </si>
  <si>
    <t>Q13,218.68</t>
  </si>
  <si>
    <t>EMA-136</t>
  </si>
  <si>
    <t>426</t>
  </si>
  <si>
    <t>Q16,715.05</t>
  </si>
  <si>
    <t>EMA-137</t>
  </si>
  <si>
    <t>LOGAL</t>
  </si>
  <si>
    <t>427</t>
  </si>
  <si>
    <t>Q18,608.07</t>
  </si>
  <si>
    <t>EMA-138</t>
  </si>
  <si>
    <t>CONSTRUCTORA TECNICA GOMEZ COTEGO</t>
  </si>
  <si>
    <t>428</t>
  </si>
  <si>
    <t>Q20,965.53</t>
  </si>
  <si>
    <t>EMA-139</t>
  </si>
  <si>
    <t>CONSTRUCTORA SA&amp;K</t>
  </si>
  <si>
    <t>429</t>
  </si>
  <si>
    <t>Q15,810.02</t>
  </si>
  <si>
    <t>EMA-140</t>
  </si>
  <si>
    <t>SERVICIOS MULTIPLES</t>
  </si>
  <si>
    <t>430</t>
  </si>
  <si>
    <t>Q63,298.61</t>
  </si>
  <si>
    <t>EMA-141</t>
  </si>
  <si>
    <t>SERVICIOS MCM</t>
  </si>
  <si>
    <t>431</t>
  </si>
  <si>
    <t>Q27,190.04</t>
  </si>
  <si>
    <t>EMA-142</t>
  </si>
  <si>
    <t>LIMPASA</t>
  </si>
  <si>
    <t>432</t>
  </si>
  <si>
    <t>Q22,062.58</t>
  </si>
  <si>
    <t>EMA-143</t>
  </si>
  <si>
    <t>EPINARC</t>
  </si>
  <si>
    <t>433</t>
  </si>
  <si>
    <t>Q16,639.17</t>
  </si>
  <si>
    <t>EMA-144</t>
  </si>
  <si>
    <t>J P CONSTRUCTOR</t>
  </si>
  <si>
    <t>434</t>
  </si>
  <si>
    <t>Q28,616.31</t>
  </si>
  <si>
    <t>EMA-145</t>
  </si>
  <si>
    <t>CONSTRUEHER</t>
  </si>
  <si>
    <t>435</t>
  </si>
  <si>
    <t>Q93,827.56</t>
  </si>
  <si>
    <t>EMA-146</t>
  </si>
  <si>
    <t>SERA CONSTRUCCIONES</t>
  </si>
  <si>
    <t>436</t>
  </si>
  <si>
    <t>Q13,684.51</t>
  </si>
  <si>
    <t>EMA-147</t>
  </si>
  <si>
    <t>CONSULTORIA Y SERVICIOS GRES</t>
  </si>
  <si>
    <t>437</t>
  </si>
  <si>
    <t>Q24,166.85</t>
  </si>
  <si>
    <t>EMA-148</t>
  </si>
  <si>
    <t>CONSMAVI CONTRUCCION Y MANTENIMIENTO VIAL</t>
  </si>
  <si>
    <t>Q35,350.33</t>
  </si>
  <si>
    <t>EMA-149</t>
  </si>
  <si>
    <t>VIMERCO</t>
  </si>
  <si>
    <t>440</t>
  </si>
  <si>
    <t>Q43,573.80</t>
  </si>
  <si>
    <t>EMA-150</t>
  </si>
  <si>
    <t>441</t>
  </si>
  <si>
    <t>Q16,432.71</t>
  </si>
  <si>
    <t>EMA-151</t>
  </si>
  <si>
    <t>CONSTRUCTORA GALINDO</t>
  </si>
  <si>
    <t>442</t>
  </si>
  <si>
    <t>Q99,565.66</t>
  </si>
  <si>
    <t>EMA-152</t>
  </si>
  <si>
    <t>CONSTRUCTORA MONROY SERVICIOS DE CONTRUCCION EN GRAL</t>
  </si>
  <si>
    <t>443</t>
  </si>
  <si>
    <t>Q25,351.21</t>
  </si>
  <si>
    <t>EMA-153</t>
  </si>
  <si>
    <t>CONSTRUCTORA COMAYCHASA</t>
  </si>
  <si>
    <t>445</t>
  </si>
  <si>
    <t>Q12,022.36</t>
  </si>
  <si>
    <t>EMA-154</t>
  </si>
  <si>
    <t>LARA CONSTRUCCIONES</t>
  </si>
  <si>
    <t>Q13,806.39</t>
  </si>
  <si>
    <t>EMA-155</t>
  </si>
  <si>
    <t>CONSTRUCTORA PEÑAFIEL</t>
  </si>
  <si>
    <t>447</t>
  </si>
  <si>
    <t>Q14,697.11</t>
  </si>
  <si>
    <t>EMA-160</t>
  </si>
  <si>
    <t>CONSTRUCTORA E IMPORTADOR LA CENTRAL</t>
  </si>
  <si>
    <t>452</t>
  </si>
  <si>
    <t>Q76,029.34</t>
  </si>
  <si>
    <t>EMA-161</t>
  </si>
  <si>
    <t>CONSTRUCTORA IMPORTADORA Y EXPORTADORA FLOPECO</t>
  </si>
  <si>
    <t>453</t>
  </si>
  <si>
    <t>Q68,136.43</t>
  </si>
  <si>
    <t>EMA-162</t>
  </si>
  <si>
    <t>CONSTRUCTORA WS</t>
  </si>
  <si>
    <t>454</t>
  </si>
  <si>
    <t>Q28,698.60</t>
  </si>
  <si>
    <t>EMA-163</t>
  </si>
  <si>
    <t>CONSTRUCTORA MANTYS</t>
  </si>
  <si>
    <t>455</t>
  </si>
  <si>
    <t>Q22,780.01</t>
  </si>
  <si>
    <t>EMA-164</t>
  </si>
  <si>
    <t>CYSPRO</t>
  </si>
  <si>
    <t>439</t>
  </si>
  <si>
    <t>Q55,544.82</t>
  </si>
  <si>
    <t>EMA-165</t>
  </si>
  <si>
    <t>CONEXIÓN VIAL</t>
  </si>
  <si>
    <t>456</t>
  </si>
  <si>
    <t>Q20,686.83</t>
  </si>
  <si>
    <t>EMA-166</t>
  </si>
  <si>
    <t>ACRE</t>
  </si>
  <si>
    <t>457</t>
  </si>
  <si>
    <t>Q16,126.64</t>
  </si>
  <si>
    <t>EMA-167</t>
  </si>
  <si>
    <t>CONSTRUCCIONES PINEDA</t>
  </si>
  <si>
    <t>458</t>
  </si>
  <si>
    <t>Q21,139.90</t>
  </si>
  <si>
    <t>EMA-168</t>
  </si>
  <si>
    <t>INVERSIONES PORRES</t>
  </si>
  <si>
    <t>459</t>
  </si>
  <si>
    <t>Q44,539.79</t>
  </si>
  <si>
    <t>EMA-169</t>
  </si>
  <si>
    <t>CONSTRUCCIONES Y SERVICIOS M I</t>
  </si>
  <si>
    <t>460</t>
  </si>
  <si>
    <t>Q61,518.69</t>
  </si>
  <si>
    <t>EMA-170</t>
  </si>
  <si>
    <t>MULTIPROYECTOS KUICHI / ROCXANA BEATRIZ NOJ ESPINOZA</t>
  </si>
  <si>
    <t>461</t>
  </si>
  <si>
    <t>Q20,977.33</t>
  </si>
  <si>
    <t>EMA-171</t>
  </si>
  <si>
    <t>CONSTRUCCIONES JACK</t>
  </si>
  <si>
    <t>462</t>
  </si>
  <si>
    <t>Q19,681.49</t>
  </si>
  <si>
    <t>EMA-172</t>
  </si>
  <si>
    <t>CONSTRUCTORA CAMAS</t>
  </si>
  <si>
    <t>463</t>
  </si>
  <si>
    <t>Q21,199.22</t>
  </si>
  <si>
    <t>EMA-173</t>
  </si>
  <si>
    <t>CONSTRUCCIONES SAMAYOA DIAZ - CONSTRUSADI</t>
  </si>
  <si>
    <t>464</t>
  </si>
  <si>
    <t>Q21,327.34</t>
  </si>
  <si>
    <t>EMA-174</t>
  </si>
  <si>
    <t>MULTISERVICIOS CARLITOS / JOSE EFRAIN MATEO MATIAS</t>
  </si>
  <si>
    <t>465</t>
  </si>
  <si>
    <t>Q64,313.74</t>
  </si>
  <si>
    <t>EMA-175</t>
  </si>
  <si>
    <t>CONSTRUSU</t>
  </si>
  <si>
    <t>466</t>
  </si>
  <si>
    <t>Q22,164.78</t>
  </si>
  <si>
    <t>EMA-176</t>
  </si>
  <si>
    <t>MULTISERVICIOS OSMAR</t>
  </si>
  <si>
    <t>467</t>
  </si>
  <si>
    <t>Q33,933.73</t>
  </si>
  <si>
    <t>EMA-177</t>
  </si>
  <si>
    <t>CONSTRUSERVICIOS LAHPI / BITELIO HERNANDEZ PEREZ</t>
  </si>
  <si>
    <t>468</t>
  </si>
  <si>
    <t>Q23,903.01</t>
  </si>
  <si>
    <t>EMA-178</t>
  </si>
  <si>
    <t>JEMA CONSTRUCCIONES Y SERVICIOS / DORA EUGENIA DUQUE ZARCO</t>
  </si>
  <si>
    <t>469</t>
  </si>
  <si>
    <t>Q56,210.33</t>
  </si>
  <si>
    <t>EMA-179</t>
  </si>
  <si>
    <t>MULTISERVICIOS COSECHA / GELMI ROMEO ROBLES MEJIA</t>
  </si>
  <si>
    <t>470</t>
  </si>
  <si>
    <t>Q78,200.92</t>
  </si>
  <si>
    <t>EMA-180</t>
  </si>
  <si>
    <t>LIMPIEZA Y CONSTRUCCIONES LUNA VAL</t>
  </si>
  <si>
    <t>414</t>
  </si>
  <si>
    <t>Q57,819.38</t>
  </si>
  <si>
    <t>EMA-181</t>
  </si>
  <si>
    <t>SERCONVI</t>
  </si>
  <si>
    <t>471</t>
  </si>
  <si>
    <t>Q67,215.75</t>
  </si>
  <si>
    <t>EMA-182</t>
  </si>
  <si>
    <t>MULTISERVICIOS NAOMI</t>
  </si>
  <si>
    <t>472</t>
  </si>
  <si>
    <t>Q66,726.05</t>
  </si>
  <si>
    <t>EMA-183</t>
  </si>
  <si>
    <t>MULTISERVICIOS CEL / MARLON RONDOLFO MAYORGA RAMIREZ</t>
  </si>
  <si>
    <t>473</t>
  </si>
  <si>
    <t>Q20,246.67</t>
  </si>
  <si>
    <t>EMA-184</t>
  </si>
  <si>
    <t>CONSTRUCTORA LAS 3 J</t>
  </si>
  <si>
    <t>474</t>
  </si>
  <si>
    <t>Q27,253.28</t>
  </si>
  <si>
    <t>EMA-185</t>
  </si>
  <si>
    <t>CONSTRUCTORA PAMELA</t>
  </si>
  <si>
    <t>475</t>
  </si>
  <si>
    <t>Q60,164.70</t>
  </si>
  <si>
    <t>EMA-186</t>
  </si>
  <si>
    <t>NEGOCIOS E INVERSIONES SAK</t>
  </si>
  <si>
    <t>Q20,090.97</t>
  </si>
  <si>
    <t>EMA-187</t>
  </si>
  <si>
    <t>Q95,135.08</t>
  </si>
  <si>
    <t>EMA-188</t>
  </si>
  <si>
    <t>CONSTRUCTORA SUSETH</t>
  </si>
  <si>
    <t>478</t>
  </si>
  <si>
    <t>Q47,518.87</t>
  </si>
  <si>
    <t>EMA-189</t>
  </si>
  <si>
    <t>CONSTRUCTORA PAZ</t>
  </si>
  <si>
    <t>479</t>
  </si>
  <si>
    <t>Q52,469.27</t>
  </si>
  <si>
    <t>EMA-190</t>
  </si>
  <si>
    <t>SERVICIOS Y CONSTRUCCIONES KALA / ILSE NATALY TRUJILLO LOPEZ</t>
  </si>
  <si>
    <t>480</t>
  </si>
  <si>
    <t>Q24,904.96</t>
  </si>
  <si>
    <t>EMA-191</t>
  </si>
  <si>
    <t>MEGAPROYECTOS</t>
  </si>
  <si>
    <t>481</t>
  </si>
  <si>
    <t>Q30,544.72</t>
  </si>
  <si>
    <t>EMA-193</t>
  </si>
  <si>
    <t>YJES CONSULTORIA ASESORIA AVALUOS CONSTRUCCION E INVERSIONES SOCIEDAD ANONIMA</t>
  </si>
  <si>
    <t>483</t>
  </si>
  <si>
    <t>Q44,523.34</t>
  </si>
  <si>
    <t>EMA-194</t>
  </si>
  <si>
    <t>MEGA CONTRUCCIONES</t>
  </si>
  <si>
    <t>485</t>
  </si>
  <si>
    <t>Q25,972.24</t>
  </si>
  <si>
    <t>EMA-195</t>
  </si>
  <si>
    <t>IXMUCANE</t>
  </si>
  <si>
    <t>262</t>
  </si>
  <si>
    <t>Q15,187.81</t>
  </si>
  <si>
    <t>EMA-196</t>
  </si>
  <si>
    <t>MULTIPROYECTOS D Y L</t>
  </si>
  <si>
    <t>487</t>
  </si>
  <si>
    <t>Q38,669.18</t>
  </si>
  <si>
    <t>EMA-197</t>
  </si>
  <si>
    <t>GUATECONSTRUCCIONES</t>
  </si>
  <si>
    <t>488</t>
  </si>
  <si>
    <t>Q27,732.25</t>
  </si>
  <si>
    <t>EMA-198</t>
  </si>
  <si>
    <t>CONSTRUCTOR J.A. GUZMAN</t>
  </si>
  <si>
    <t>489</t>
  </si>
  <si>
    <t>Q15,970.51</t>
  </si>
  <si>
    <t>EMA-199</t>
  </si>
  <si>
    <t>CONSTRUCCIONES Y ESTRUCTURAS L D</t>
  </si>
  <si>
    <t>490</t>
  </si>
  <si>
    <t>Q20,521.03</t>
  </si>
  <si>
    <t>EMA-200</t>
  </si>
  <si>
    <t>491</t>
  </si>
  <si>
    <t>Q28,199.95</t>
  </si>
  <si>
    <t>EMA-201</t>
  </si>
  <si>
    <t>CONSTRUCTORA CASTAÑEDA</t>
  </si>
  <si>
    <t>492</t>
  </si>
  <si>
    <t>Q37,093.39</t>
  </si>
  <si>
    <t>EMA-202</t>
  </si>
  <si>
    <t>CONSTRUCTORA CARSA</t>
  </si>
  <si>
    <t>493</t>
  </si>
  <si>
    <t>Q26,648.49</t>
  </si>
  <si>
    <t>EMA-203</t>
  </si>
  <si>
    <t>SERVICIOS FATIMA</t>
  </si>
  <si>
    <t>494</t>
  </si>
  <si>
    <t>Q16,502.59</t>
  </si>
  <si>
    <t>EMA-204</t>
  </si>
  <si>
    <t>MULTISERVICIOS ALFARO</t>
  </si>
  <si>
    <t>495</t>
  </si>
  <si>
    <t>Q61,764.33</t>
  </si>
  <si>
    <t>EMA-205</t>
  </si>
  <si>
    <t>CONSTRUCTORA SERVICIOS Y DISEÑOS CONSERDI</t>
  </si>
  <si>
    <t>496</t>
  </si>
  <si>
    <t>Q12,106.39</t>
  </si>
  <si>
    <t>EMA-206</t>
  </si>
  <si>
    <t>PUNTO SISTEMAS</t>
  </si>
  <si>
    <t>497</t>
  </si>
  <si>
    <t>Q26,283.40</t>
  </si>
  <si>
    <t>EMA-207</t>
  </si>
  <si>
    <t>CONSTRUCTORA TRINIDAD</t>
  </si>
  <si>
    <t>498</t>
  </si>
  <si>
    <t>Q53,892.37</t>
  </si>
  <si>
    <t>EMA-208</t>
  </si>
  <si>
    <t>SERMAVI</t>
  </si>
  <si>
    <t>499</t>
  </si>
  <si>
    <t>Q19,780.64</t>
  </si>
  <si>
    <t>EMA-209</t>
  </si>
  <si>
    <t>CONSTRUCTORA RUIZSHAK</t>
  </si>
  <si>
    <t>500</t>
  </si>
  <si>
    <t>Q9,738.14</t>
  </si>
  <si>
    <t>EMA-210</t>
  </si>
  <si>
    <t>CONSTRUCTORA SERMA</t>
  </si>
  <si>
    <t>501</t>
  </si>
  <si>
    <t>Q11,998.61</t>
  </si>
  <si>
    <t>EMA-211</t>
  </si>
  <si>
    <t>D&amp;E CONSTRUCCIONES</t>
  </si>
  <si>
    <t>539</t>
  </si>
  <si>
    <t>Q33,114.10</t>
  </si>
  <si>
    <t>EMA-212</t>
  </si>
  <si>
    <t>CONSULTORIA Y SERVICIOS FRADECA</t>
  </si>
  <si>
    <t>540</t>
  </si>
  <si>
    <t>Q19,806.00</t>
  </si>
  <si>
    <t>EMA-213</t>
  </si>
  <si>
    <t>SERVICOMP</t>
  </si>
  <si>
    <t>Q17,211.16</t>
  </si>
  <si>
    <t>EMA-214</t>
  </si>
  <si>
    <t>TIRSA HD</t>
  </si>
  <si>
    <t>541</t>
  </si>
  <si>
    <t>Q52,998.94</t>
  </si>
  <si>
    <t>EMA-215</t>
  </si>
  <si>
    <t>CONSTRUCTORA VIMASOL</t>
  </si>
  <si>
    <t>542</t>
  </si>
  <si>
    <t>Q36,907.65</t>
  </si>
  <si>
    <t>EMA-216</t>
  </si>
  <si>
    <t>SERVICIOS JC</t>
  </si>
  <si>
    <t>543</t>
  </si>
  <si>
    <t>Q27,266.20</t>
  </si>
  <si>
    <t>EMA-217</t>
  </si>
  <si>
    <t>JECONSA</t>
  </si>
  <si>
    <t>510</t>
  </si>
  <si>
    <t>Q25,193.46</t>
  </si>
  <si>
    <t>EMA-218</t>
  </si>
  <si>
    <t>CONSTRUCTORA Y SERVICIOS CORBAN</t>
  </si>
  <si>
    <t>511</t>
  </si>
  <si>
    <t>Q27,666.66</t>
  </si>
  <si>
    <t>EMA-219</t>
  </si>
  <si>
    <t>MULTISERVICIOS DULCE ILUSION / DULCE ROCIO SOLIS MORALES</t>
  </si>
  <si>
    <t>512</t>
  </si>
  <si>
    <t>Q17,497.53</t>
  </si>
  <si>
    <t>EMA-221</t>
  </si>
  <si>
    <t>PROYECCION INTEGRAL</t>
  </si>
  <si>
    <t>514</t>
  </si>
  <si>
    <t>Q68,428.91</t>
  </si>
  <si>
    <t>EMA-222</t>
  </si>
  <si>
    <t>AN-SA TECNOLOGIA &amp; COMUNICACIONES</t>
  </si>
  <si>
    <t>515</t>
  </si>
  <si>
    <t>Q39,529.26</t>
  </si>
  <si>
    <t>EMA-223</t>
  </si>
  <si>
    <t>516</t>
  </si>
  <si>
    <t>Q19,451.28</t>
  </si>
  <si>
    <t>EMA-224</t>
  </si>
  <si>
    <t>MANSES</t>
  </si>
  <si>
    <t>517</t>
  </si>
  <si>
    <t>Q67,979.40</t>
  </si>
  <si>
    <t>EMA-226</t>
  </si>
  <si>
    <t>C S S</t>
  </si>
  <si>
    <t>518</t>
  </si>
  <si>
    <t>Q30,555.34</t>
  </si>
  <si>
    <t>EMA-227</t>
  </si>
  <si>
    <t>VELSA SERVIVIOS VIALES</t>
  </si>
  <si>
    <t>519</t>
  </si>
  <si>
    <t>Q18,085.12</t>
  </si>
  <si>
    <t>EMA-228</t>
  </si>
  <si>
    <t>LAS MARIAS</t>
  </si>
  <si>
    <t>520</t>
  </si>
  <si>
    <t>Q28,170.70</t>
  </si>
  <si>
    <t>EMA-229</t>
  </si>
  <si>
    <t>CONSTRUCTORA E INMOBILIARIA "PALMILLA"</t>
  </si>
  <si>
    <t>521</t>
  </si>
  <si>
    <t>Q18,258.05</t>
  </si>
  <si>
    <t>EMA-231</t>
  </si>
  <si>
    <t>CONSTRUCTORA GEMA</t>
  </si>
  <si>
    <t>523</t>
  </si>
  <si>
    <t>Q40,785.66</t>
  </si>
  <si>
    <t>EMA-232</t>
  </si>
  <si>
    <t>CONSTRUCTORA Y SERVICIOS DE GUATEMALA -CONSTRUSERV-</t>
  </si>
  <si>
    <t>524</t>
  </si>
  <si>
    <t>Q55,830.41</t>
  </si>
  <si>
    <t>EMA-233</t>
  </si>
  <si>
    <t>MANSERCO</t>
  </si>
  <si>
    <t>Q69,370.65</t>
  </si>
  <si>
    <t>EMA-234</t>
  </si>
  <si>
    <t>CONSTRUCTORA LEAL</t>
  </si>
  <si>
    <t>526</t>
  </si>
  <si>
    <t>Q72,493.44</t>
  </si>
  <si>
    <t>EMA-235</t>
  </si>
  <si>
    <t xml:space="preserve">CONSTRUCTORA J M G </t>
  </si>
  <si>
    <t>527</t>
  </si>
  <si>
    <t>Q46,940.50</t>
  </si>
  <si>
    <t>EMA-236</t>
  </si>
  <si>
    <t>CONSTRUCTORA DEL CARMEN</t>
  </si>
  <si>
    <t>528</t>
  </si>
  <si>
    <t>Q17,989.59</t>
  </si>
  <si>
    <t>EMA-237</t>
  </si>
  <si>
    <t>SIADI</t>
  </si>
  <si>
    <t>529</t>
  </si>
  <si>
    <t>Q58,325.25</t>
  </si>
  <si>
    <t>EMA-238</t>
  </si>
  <si>
    <t>AUTOMATIZACION DE DESARROLLO Y AMBIENTE- ADA</t>
  </si>
  <si>
    <t>530</t>
  </si>
  <si>
    <t>Q92,400.00</t>
  </si>
  <si>
    <t>EMA-243</t>
  </si>
  <si>
    <t>ASESORIA Y MANTENIMIENTO CIVIL</t>
  </si>
  <si>
    <t>531</t>
  </si>
  <si>
    <t>Q15,662.04</t>
  </si>
  <si>
    <t>EMA-244</t>
  </si>
  <si>
    <t>CONSTRUCCIONES Y PROYECTOS LOURDES / JUANA YOLANDA GARCIA DE SOLARES</t>
  </si>
  <si>
    <t>532</t>
  </si>
  <si>
    <t>Q16,804.85</t>
  </si>
  <si>
    <t>EMA-245</t>
  </si>
  <si>
    <t>CONSEC</t>
  </si>
  <si>
    <t>533</t>
  </si>
  <si>
    <t>Q75,163.86</t>
  </si>
  <si>
    <t>EMA-246</t>
  </si>
  <si>
    <t>534</t>
  </si>
  <si>
    <t>Q15,369.99</t>
  </si>
  <si>
    <t>EMA-247</t>
  </si>
  <si>
    <t>CONSTRUSERVICIOS VIALES ARIEL</t>
  </si>
  <si>
    <t>535</t>
  </si>
  <si>
    <t>Q21,178.94</t>
  </si>
  <si>
    <t>EMA-248</t>
  </si>
  <si>
    <t>APER'S</t>
  </si>
  <si>
    <t>536</t>
  </si>
  <si>
    <t>Q16,661.74</t>
  </si>
  <si>
    <t>EMA-249</t>
  </si>
  <si>
    <t>CONSTRUSERVICIOS</t>
  </si>
  <si>
    <t>538</t>
  </si>
  <si>
    <t>Q13,690.82</t>
  </si>
  <si>
    <t>EMA-250</t>
  </si>
  <si>
    <t>CONSTRUCTORA SANTA ROSA</t>
  </si>
  <si>
    <t>537</t>
  </si>
  <si>
    <t>Q17,392.27</t>
  </si>
  <si>
    <t>EMA-252</t>
  </si>
  <si>
    <t>CONSTRUCTORA EL GUAYACAN</t>
  </si>
  <si>
    <t>Q9,821.51</t>
  </si>
  <si>
    <t>EMA-253</t>
  </si>
  <si>
    <t>VALENCIA &amp; VALENCIA CONSTRUCTORA</t>
  </si>
  <si>
    <t>311</t>
  </si>
  <si>
    <t>Q15,552.31</t>
  </si>
  <si>
    <t>EMA-254</t>
  </si>
  <si>
    <t>CONSTRUCTORA E IMPORTADORA SAN RAYMUNDO</t>
  </si>
  <si>
    <t>Q64,318.40</t>
  </si>
  <si>
    <t>EMA-255</t>
  </si>
  <si>
    <t>CONSTRUTER</t>
  </si>
  <si>
    <t>564</t>
  </si>
  <si>
    <t>Q25,000.71</t>
  </si>
  <si>
    <t>EMA-256</t>
  </si>
  <si>
    <t xml:space="preserve">COMERCIALIZADORA M C </t>
  </si>
  <si>
    <t>314</t>
  </si>
  <si>
    <t>Q15,199.76</t>
  </si>
  <si>
    <t>EMA-257</t>
  </si>
  <si>
    <t>315</t>
  </si>
  <si>
    <t>Q38,491.39</t>
  </si>
  <si>
    <t>EMA-258</t>
  </si>
  <si>
    <t>MULTISERVICIOS PRADO</t>
  </si>
  <si>
    <t>Q45,073.34</t>
  </si>
  <si>
    <t>EMA-259</t>
  </si>
  <si>
    <t>317</t>
  </si>
  <si>
    <t>Q35,724.20</t>
  </si>
  <si>
    <t>EMA-260</t>
  </si>
  <si>
    <t>COINSA</t>
  </si>
  <si>
    <t>318</t>
  </si>
  <si>
    <t>Q54,129.86</t>
  </si>
  <si>
    <t>EMA-261</t>
  </si>
  <si>
    <t>CONSTRUBODEGAS</t>
  </si>
  <si>
    <t>555</t>
  </si>
  <si>
    <t>Q14,055.75</t>
  </si>
  <si>
    <t>EMA-262</t>
  </si>
  <si>
    <t>CONSTRUCCIONES FUTURA</t>
  </si>
  <si>
    <t>320</t>
  </si>
  <si>
    <t>Q14,130.95</t>
  </si>
  <si>
    <t>EMA-263</t>
  </si>
  <si>
    <t>CONACASA</t>
  </si>
  <si>
    <t>Q43,147.62</t>
  </si>
  <si>
    <t>EMA-264</t>
  </si>
  <si>
    <t>ARIZA</t>
  </si>
  <si>
    <t>Q48,432.18</t>
  </si>
  <si>
    <t>EMA-265</t>
  </si>
  <si>
    <t>PROYECTOEVALUA / PROYECTOEVALUA</t>
  </si>
  <si>
    <t>323</t>
  </si>
  <si>
    <t>Q15,555.33</t>
  </si>
  <si>
    <t>EMA-266</t>
  </si>
  <si>
    <t>CONSTRUCCIONES ZAMORA</t>
  </si>
  <si>
    <t>Q18,211.61</t>
  </si>
  <si>
    <t>EMA-267</t>
  </si>
  <si>
    <t>EXCLUSIVIDADES GIOVANNELLA</t>
  </si>
  <si>
    <t>325</t>
  </si>
  <si>
    <t>Q25,718.79</t>
  </si>
  <si>
    <t>EMA-268</t>
  </si>
  <si>
    <t>CONSTRUCTORA SION</t>
  </si>
  <si>
    <t>326</t>
  </si>
  <si>
    <t>Q24,930.75</t>
  </si>
  <si>
    <t>EMA-270</t>
  </si>
  <si>
    <t>DESARROLLO DE PROYECTOS E INVERSIONES</t>
  </si>
  <si>
    <t>328</t>
  </si>
  <si>
    <t>Q51,730.45</t>
  </si>
  <si>
    <t>EMA-275</t>
  </si>
  <si>
    <t>CONSTRUCTORA Y SUPERVISORA QUALITY</t>
  </si>
  <si>
    <t>Q27,571.92</t>
  </si>
  <si>
    <t>EMA-277</t>
  </si>
  <si>
    <t>DECO ART</t>
  </si>
  <si>
    <t>Q80,596.95</t>
  </si>
  <si>
    <t>EMA-278</t>
  </si>
  <si>
    <t>COMERCIAL FUTURA</t>
  </si>
  <si>
    <t>Q19,363.31</t>
  </si>
  <si>
    <t>EMA-279</t>
  </si>
  <si>
    <t>RIVICO</t>
  </si>
  <si>
    <t>333</t>
  </si>
  <si>
    <t>Q21,293.01</t>
  </si>
  <si>
    <t>EMA-280</t>
  </si>
  <si>
    <t>CONSTRUCTORA VIGOR</t>
  </si>
  <si>
    <t>334</t>
  </si>
  <si>
    <t>Q65,724.21</t>
  </si>
  <si>
    <t>EMA-282</t>
  </si>
  <si>
    <t>CONSTRUCTORA SEGA / SUSANA ELIZABETH GUERRA ALVARADO</t>
  </si>
  <si>
    <t>335</t>
  </si>
  <si>
    <t>Q11,486.20</t>
  </si>
  <si>
    <t>EMA-285</t>
  </si>
  <si>
    <t>GRUPO MURATORI, S.A.</t>
  </si>
  <si>
    <t>Q315,249.16</t>
  </si>
  <si>
    <t>EMA-286</t>
  </si>
  <si>
    <t>337</t>
  </si>
  <si>
    <t>Q4,619,690.75</t>
  </si>
  <si>
    <t>EMA-287</t>
  </si>
  <si>
    <t>338</t>
  </si>
  <si>
    <t>Q446,701.41</t>
  </si>
  <si>
    <t>EMA-288</t>
  </si>
  <si>
    <t>Q116,198.00</t>
  </si>
  <si>
    <t>EMA-289</t>
  </si>
  <si>
    <t>Q81,127.32</t>
  </si>
  <si>
    <t>EMA-292</t>
  </si>
  <si>
    <t>Q125,643.74</t>
  </si>
  <si>
    <t>EMA-293</t>
  </si>
  <si>
    <t>Q405,096.54</t>
  </si>
  <si>
    <t>EMA-294</t>
  </si>
  <si>
    <t>343</t>
  </si>
  <si>
    <t>Q112,025.60</t>
  </si>
  <si>
    <t>EMA-296</t>
  </si>
  <si>
    <t>486</t>
  </si>
  <si>
    <t>Q1,330,237.67</t>
  </si>
  <si>
    <t>EMA-297</t>
  </si>
  <si>
    <t>Q233,373.90</t>
  </si>
  <si>
    <t>EMA-298</t>
  </si>
  <si>
    <t>Q309,221.24</t>
  </si>
  <si>
    <t>EMA-299</t>
  </si>
  <si>
    <t>Q128,382.00</t>
  </si>
  <si>
    <t>EMA-300</t>
  </si>
  <si>
    <t>Q111,327.00</t>
  </si>
  <si>
    <t>EMA-301</t>
  </si>
  <si>
    <t>Q30,312.96</t>
  </si>
  <si>
    <t>EMA-302</t>
  </si>
  <si>
    <t>Q356,090.00</t>
  </si>
  <si>
    <t>EMA-303</t>
  </si>
  <si>
    <t>301</t>
  </si>
  <si>
    <t>Q28,501.49</t>
  </si>
  <si>
    <t>EMA-304</t>
  </si>
  <si>
    <t>Q40,390.00</t>
  </si>
  <si>
    <t>EMA-306</t>
  </si>
  <si>
    <t>SERVICIOS DE INGENIERIA,ASESORIA Y CONSTRUCCION, SOCIEDAD ANONIMA</t>
  </si>
  <si>
    <t>353</t>
  </si>
  <si>
    <t>Q770,542.44</t>
  </si>
  <si>
    <t>EMA-307</t>
  </si>
  <si>
    <t>577</t>
  </si>
  <si>
    <t>Q120,525.00</t>
  </si>
  <si>
    <t>EMA-308</t>
  </si>
  <si>
    <t>355</t>
  </si>
  <si>
    <t>Q64,066.04</t>
  </si>
  <si>
    <t>EMA-309</t>
  </si>
  <si>
    <t>Q189,416.31</t>
  </si>
  <si>
    <t>EMA-312</t>
  </si>
  <si>
    <t>Q427,164.72</t>
  </si>
  <si>
    <t>EMA-313</t>
  </si>
  <si>
    <t>359</t>
  </si>
  <si>
    <t>Q1,545.15</t>
  </si>
  <si>
    <t>EMA-314</t>
  </si>
  <si>
    <t>360</t>
  </si>
  <si>
    <t>Q3,090.31</t>
  </si>
  <si>
    <t>EMA-315</t>
  </si>
  <si>
    <t>Q111,594.10</t>
  </si>
  <si>
    <t>EMA-316</t>
  </si>
  <si>
    <t>423</t>
  </si>
  <si>
    <t>Q27,141.76</t>
  </si>
  <si>
    <t>EMA-317</t>
  </si>
  <si>
    <t>Q11,911.77</t>
  </si>
  <si>
    <t>EMA-318</t>
  </si>
  <si>
    <t>Q72,168.44</t>
  </si>
  <si>
    <t>EMA-319</t>
  </si>
  <si>
    <t>Q33,620.16</t>
  </si>
  <si>
    <t>EMA-320</t>
  </si>
  <si>
    <t>276</t>
  </si>
  <si>
    <t>Q35,671.33</t>
  </si>
  <si>
    <t>EMA-321</t>
  </si>
  <si>
    <t>296</t>
  </si>
  <si>
    <t>Q168,794.34</t>
  </si>
  <si>
    <t>EMA-322</t>
  </si>
  <si>
    <t>297</t>
  </si>
  <si>
    <t>Q37,134.37</t>
  </si>
  <si>
    <t>EMA-324</t>
  </si>
  <si>
    <t>484</t>
  </si>
  <si>
    <t>Q1,371,628.42</t>
  </si>
  <si>
    <t>EMA-325</t>
  </si>
  <si>
    <t>Q905,592.00</t>
  </si>
  <si>
    <t>EMA-326</t>
  </si>
  <si>
    <t>M &amp; C CONSTRUCCIONES</t>
  </si>
  <si>
    <t>Q11,390,616.62</t>
  </si>
  <si>
    <t>EMA-327</t>
  </si>
  <si>
    <t>Q2,765,156.71</t>
  </si>
  <si>
    <t>EMA-328</t>
  </si>
  <si>
    <t>M.G. CONSTRUCTORES</t>
  </si>
  <si>
    <t>Q985,048.61</t>
  </si>
  <si>
    <t>EMA-330</t>
  </si>
  <si>
    <t>Q8,229.04</t>
  </si>
  <si>
    <t>EMA-334</t>
  </si>
  <si>
    <t>CONSTRUCTORA D&amp;J / OLGA LETICIA MARIA HIGUEROS NUÑEZ</t>
  </si>
  <si>
    <t>Q31,739.30</t>
  </si>
  <si>
    <t>EMA-336</t>
  </si>
  <si>
    <t>ELECTRO TECH</t>
  </si>
  <si>
    <t>Q13,975.85</t>
  </si>
  <si>
    <t>EMA-338</t>
  </si>
  <si>
    <t>376</t>
  </si>
  <si>
    <t>Q1,018,365.86</t>
  </si>
  <si>
    <t>EMA-339</t>
  </si>
  <si>
    <t>377</t>
  </si>
  <si>
    <t>Q3,008,701.83</t>
  </si>
  <si>
    <t>EMA-340</t>
  </si>
  <si>
    <t>Q3,441,735.12</t>
  </si>
  <si>
    <t>EMA-343</t>
  </si>
  <si>
    <t>404</t>
  </si>
  <si>
    <t>Q77,058.66</t>
  </si>
  <si>
    <t>EMA-344</t>
  </si>
  <si>
    <t>Q159,580.91</t>
  </si>
  <si>
    <t>EMA-346</t>
  </si>
  <si>
    <t>383</t>
  </si>
  <si>
    <t>Q77,606.32</t>
  </si>
  <si>
    <t>EMA-351</t>
  </si>
  <si>
    <t>Q97,943.84</t>
  </si>
  <si>
    <t>EMA-352</t>
  </si>
  <si>
    <t>386</t>
  </si>
  <si>
    <t>Q337,198.21</t>
  </si>
  <si>
    <t>EMA-354</t>
  </si>
  <si>
    <t>Q233,364.21</t>
  </si>
  <si>
    <t>EMA-355</t>
  </si>
  <si>
    <t xml:space="preserve">MULTIMAQUINARIA S  A </t>
  </si>
  <si>
    <t>388</t>
  </si>
  <si>
    <t>Q256,684.45</t>
  </si>
  <si>
    <t>EMA-365</t>
  </si>
  <si>
    <t>Q505,403.50</t>
  </si>
  <si>
    <t>EMA-366</t>
  </si>
  <si>
    <t>Q549,839.84</t>
  </si>
  <si>
    <t>EMA-367</t>
  </si>
  <si>
    <t>JM CONSTRUCTORES</t>
  </si>
  <si>
    <t>275</t>
  </si>
  <si>
    <t>Q23,985.65</t>
  </si>
  <si>
    <t>EMA-368</t>
  </si>
  <si>
    <t>Q154,524.75</t>
  </si>
  <si>
    <t>EMA-370</t>
  </si>
  <si>
    <t>391</t>
  </si>
  <si>
    <t>Q779,708.46</t>
  </si>
  <si>
    <t>EMA-373</t>
  </si>
  <si>
    <t>Q121,275.00</t>
  </si>
  <si>
    <t>EMA-374</t>
  </si>
  <si>
    <t>291</t>
  </si>
  <si>
    <t>Q36,644.78</t>
  </si>
  <si>
    <t>EMA-375</t>
  </si>
  <si>
    <t>281</t>
  </si>
  <si>
    <t>Q17,042.16</t>
  </si>
  <si>
    <t>EMA-376</t>
  </si>
  <si>
    <t xml:space="preserve">CONSTRUCCIONES EFRAIN E  BOBURG C </t>
  </si>
  <si>
    <t>Q1,163,270.62</t>
  </si>
  <si>
    <t>EMA-377</t>
  </si>
  <si>
    <t>CONSULTORA EL CASTAÑO MULTISERVICIOS, S.A.</t>
  </si>
  <si>
    <t>Q28,717.54</t>
  </si>
  <si>
    <t>EMA-378</t>
  </si>
  <si>
    <t>CONSTRUCTORA EL DESVIO</t>
  </si>
  <si>
    <t>Q1,380,035.00</t>
  </si>
  <si>
    <t>EMA-379</t>
  </si>
  <si>
    <t>Q12,278.44</t>
  </si>
  <si>
    <t>EMA-380</t>
  </si>
  <si>
    <t>Q25,437.46</t>
  </si>
  <si>
    <t>EMA-381</t>
  </si>
  <si>
    <t>Q108,030.70</t>
  </si>
  <si>
    <t>EMA-384</t>
  </si>
  <si>
    <t>Q69,338.10</t>
  </si>
  <si>
    <t>EMA-387</t>
  </si>
  <si>
    <t>424</t>
  </si>
  <si>
    <t>Q836,931.81</t>
  </si>
  <si>
    <t>EMA-389</t>
  </si>
  <si>
    <t>Q125,512.80</t>
  </si>
  <si>
    <t>EMA-390</t>
  </si>
  <si>
    <t xml:space="preserve">SUPERVISION CONSTRUCCION Y MANTENIMIENTO S A </t>
  </si>
  <si>
    <t>Q206,821.70</t>
  </si>
  <si>
    <t>EMA-391</t>
  </si>
  <si>
    <t>Q127,147.82</t>
  </si>
  <si>
    <t>EMA-392</t>
  </si>
  <si>
    <t>ETERNA, SOCIEDAD ANONIMA</t>
  </si>
  <si>
    <t>379</t>
  </si>
  <si>
    <t>Q757,901.40</t>
  </si>
  <si>
    <t>EMA-393</t>
  </si>
  <si>
    <t>Q330,883.22</t>
  </si>
  <si>
    <t>EMA-394</t>
  </si>
  <si>
    <t>580</t>
  </si>
  <si>
    <t>Q66,608.74</t>
  </si>
  <si>
    <t>EMA-395</t>
  </si>
  <si>
    <t>Q211,607.92</t>
  </si>
  <si>
    <t>EMA-397</t>
  </si>
  <si>
    <t>Q281,797.50</t>
  </si>
  <si>
    <t>EMA-398</t>
  </si>
  <si>
    <t>Q899,566.36</t>
  </si>
  <si>
    <t>EMA-399</t>
  </si>
  <si>
    <t>Q2,406,030.03</t>
  </si>
  <si>
    <t>EMA-400</t>
  </si>
  <si>
    <t>416</t>
  </si>
  <si>
    <t>Q1,145,959.80</t>
  </si>
  <si>
    <t>EMA-401</t>
  </si>
  <si>
    <t>Q1,474,939.55</t>
  </si>
  <si>
    <t>EMA-402</t>
  </si>
  <si>
    <t>Q1,665,893.23</t>
  </si>
  <si>
    <t>EMA-403</t>
  </si>
  <si>
    <t>Q1,312,058.04</t>
  </si>
  <si>
    <t>EMA-404</t>
  </si>
  <si>
    <t>587</t>
  </si>
  <si>
    <t>Q3,646,351.16</t>
  </si>
  <si>
    <t>EMA-405</t>
  </si>
  <si>
    <t>Q552,034.58</t>
  </si>
  <si>
    <t>EMA-406</t>
  </si>
  <si>
    <t>Q345,730.32</t>
  </si>
  <si>
    <t>EMA-409</t>
  </si>
  <si>
    <t>CONSTRUCTORA SSINAR</t>
  </si>
  <si>
    <t>591</t>
  </si>
  <si>
    <t>Q996,430.00</t>
  </si>
  <si>
    <t>EMA-412</t>
  </si>
  <si>
    <t>Q330,000.00</t>
  </si>
  <si>
    <t>EMA-413</t>
  </si>
  <si>
    <t>Q550,000.00</t>
  </si>
  <si>
    <t>EMA-415</t>
  </si>
  <si>
    <t>Q688,192.62</t>
  </si>
  <si>
    <t>EMA-416</t>
  </si>
  <si>
    <t>Q5,934,639.44</t>
  </si>
  <si>
    <t>EMA-417</t>
  </si>
  <si>
    <t>Q12,050,391.06</t>
  </si>
  <si>
    <t>EMA-418</t>
  </si>
  <si>
    <t>380</t>
  </si>
  <si>
    <t>Q429,486.76</t>
  </si>
  <si>
    <t>EMA-419</t>
  </si>
  <si>
    <t>448</t>
  </si>
  <si>
    <t>Q2,261,601.07</t>
  </si>
  <si>
    <t>EMA-420</t>
  </si>
  <si>
    <t>Q536,351.83</t>
  </si>
  <si>
    <t>EMA-422</t>
  </si>
  <si>
    <t>568</t>
  </si>
  <si>
    <t>Q222,160.00</t>
  </si>
  <si>
    <t>EMA-423</t>
  </si>
  <si>
    <t>Q435,424.51</t>
  </si>
  <si>
    <t>EMA-424</t>
  </si>
  <si>
    <t>Q2,724,313.19</t>
  </si>
  <si>
    <t>EMA-426</t>
  </si>
  <si>
    <t>Q478,026.46</t>
  </si>
  <si>
    <t>EMA-428</t>
  </si>
  <si>
    <t>Q261,606.57</t>
  </si>
  <si>
    <t>EMA-429</t>
  </si>
  <si>
    <t>444</t>
  </si>
  <si>
    <t>Q167,396.51</t>
  </si>
  <si>
    <t>EMA-430</t>
  </si>
  <si>
    <t>Q225,618.56</t>
  </si>
  <si>
    <t>EMA-431</t>
  </si>
  <si>
    <t>CONSTRUCCION Y DISEÑOS ABAL</t>
  </si>
  <si>
    <t>Q2,342,912.76</t>
  </si>
  <si>
    <t>EMA-432</t>
  </si>
  <si>
    <t>449</t>
  </si>
  <si>
    <t>Q1,676,648.75</t>
  </si>
  <si>
    <t>EMA-433</t>
  </si>
  <si>
    <t>450</t>
  </si>
  <si>
    <t>Q1,929,477.44</t>
  </si>
  <si>
    <t>EMA-434</t>
  </si>
  <si>
    <t>Q231,645.00</t>
  </si>
  <si>
    <t>EMA-435</t>
  </si>
  <si>
    <t>Q157,856.72</t>
  </si>
  <si>
    <t>EMA-436</t>
  </si>
  <si>
    <t>TERRA-TRAC</t>
  </si>
  <si>
    <t>Q2,627,026.79</t>
  </si>
  <si>
    <t>EMA-441</t>
  </si>
  <si>
    <t>ASESORIA CONSTRUCCION E INGENIERIA, ACI</t>
  </si>
  <si>
    <t>589</t>
  </si>
  <si>
    <t>Q2,431,811.46</t>
  </si>
  <si>
    <t>EMA-442</t>
  </si>
  <si>
    <t xml:space="preserve">PROYECTOS Y DESARROLLOS O B </t>
  </si>
  <si>
    <t>Q301,059.81</t>
  </si>
  <si>
    <t>EMA-447</t>
  </si>
  <si>
    <t>Q102,672.48</t>
  </si>
  <si>
    <t>EMA-448</t>
  </si>
  <si>
    <t>Q205,615.02</t>
  </si>
  <si>
    <t>EMA-449</t>
  </si>
  <si>
    <t>482</t>
  </si>
  <si>
    <t>Q279,501.00</t>
  </si>
  <si>
    <t>EMA-453</t>
  </si>
  <si>
    <t>Q22,377.94</t>
  </si>
  <si>
    <t>EMA-462</t>
  </si>
  <si>
    <t>Q2,712,731.38</t>
  </si>
  <si>
    <t>EMA-463</t>
  </si>
  <si>
    <t>Q297,835.80</t>
  </si>
  <si>
    <t>EMA-467</t>
  </si>
  <si>
    <t>Q1,090,911.50</t>
  </si>
  <si>
    <t>EMA-468</t>
  </si>
  <si>
    <t>Q636,505.64</t>
  </si>
  <si>
    <t>EMA-470</t>
  </si>
  <si>
    <t>Q249,615.64</t>
  </si>
  <si>
    <t>EMA-473</t>
  </si>
  <si>
    <t>Q3,730,862.28</t>
  </si>
  <si>
    <t>EMA-474</t>
  </si>
  <si>
    <t>Q1,538,583.55</t>
  </si>
  <si>
    <t>EMA-475</t>
  </si>
  <si>
    <t>Q3,095,106.60</t>
  </si>
  <si>
    <t>EMA-477</t>
  </si>
  <si>
    <t>Q329,081.69</t>
  </si>
  <si>
    <t>EMA-480</t>
  </si>
  <si>
    <t>Q887,435.21</t>
  </si>
  <si>
    <t>EMA-481</t>
  </si>
  <si>
    <t>Q584,238.91</t>
  </si>
  <si>
    <t>EMA-482</t>
  </si>
  <si>
    <t>Q86,782.82</t>
  </si>
  <si>
    <t>EMA-483</t>
  </si>
  <si>
    <t>Q2,216,600.74</t>
  </si>
  <si>
    <t>EMA-484</t>
  </si>
  <si>
    <t>Q813,541.40</t>
  </si>
  <si>
    <t>EMA-485</t>
  </si>
  <si>
    <t>Q681,149.57</t>
  </si>
  <si>
    <t>EMA-486</t>
  </si>
  <si>
    <t>Q900,647.15</t>
  </si>
  <si>
    <t>EMA-489</t>
  </si>
  <si>
    <t>Q15,142,716.27</t>
  </si>
  <si>
    <t>EMA-490</t>
  </si>
  <si>
    <t>Q303,610.21</t>
  </si>
  <si>
    <t>EMA-491</t>
  </si>
  <si>
    <t>Q992,988.00</t>
  </si>
  <si>
    <t>EMA-492</t>
  </si>
  <si>
    <t>Q458,813.70</t>
  </si>
  <si>
    <t>EMA-493</t>
  </si>
  <si>
    <t>COGUESA</t>
  </si>
  <si>
    <t>513</t>
  </si>
  <si>
    <t>Q2,343,608.65</t>
  </si>
  <si>
    <t>EMA-494</t>
  </si>
  <si>
    <t>Q3,896,894.36</t>
  </si>
  <si>
    <t>EMA-498</t>
  </si>
  <si>
    <t>Q1,724,229.26</t>
  </si>
  <si>
    <t>EMA-499</t>
  </si>
  <si>
    <t>Q596,388.36</t>
  </si>
  <si>
    <t>EMA-500</t>
  </si>
  <si>
    <t>Q4,536,106.84</t>
  </si>
  <si>
    <t>EMA-501</t>
  </si>
  <si>
    <t>Q638,925.50</t>
  </si>
  <si>
    <t>EMA-502</t>
  </si>
  <si>
    <t>278</t>
  </si>
  <si>
    <t>Q1,258,066.20</t>
  </si>
  <si>
    <t>EMA-503</t>
  </si>
  <si>
    <t>Q1,421,148.96</t>
  </si>
  <si>
    <t>EMA-504</t>
  </si>
  <si>
    <t>597</t>
  </si>
  <si>
    <t>Q3,245,806.37</t>
  </si>
  <si>
    <t>EMA-506</t>
  </si>
  <si>
    <t>525</t>
  </si>
  <si>
    <t>Q208,437.04</t>
  </si>
  <si>
    <t>EMA-507</t>
  </si>
  <si>
    <t>Q1,906,800.00</t>
  </si>
  <si>
    <t>EMA-508</t>
  </si>
  <si>
    <t>37</t>
  </si>
  <si>
    <t>Q902,759.57</t>
  </si>
  <si>
    <t>EMA-511</t>
  </si>
  <si>
    <t>Q3,589,454.58</t>
  </si>
  <si>
    <t>EMA-514</t>
  </si>
  <si>
    <t>CONSTRUCTORA GARCO</t>
  </si>
  <si>
    <t>574</t>
  </si>
  <si>
    <t>Q2,525,794.07</t>
  </si>
  <si>
    <t>EMA-515</t>
  </si>
  <si>
    <t>572</t>
  </si>
  <si>
    <t>Q1,786,152.16</t>
  </si>
  <si>
    <t>EMA-516</t>
  </si>
  <si>
    <t>Q617,002.37</t>
  </si>
  <si>
    <t>EMA-517</t>
  </si>
  <si>
    <t>Q253,000.00</t>
  </si>
  <si>
    <t>EMA-520</t>
  </si>
  <si>
    <t>PETROCOM</t>
  </si>
  <si>
    <t>Q6,128,304.90</t>
  </si>
  <si>
    <t>EMA-522</t>
  </si>
  <si>
    <t>SERVICIOS CONSOLIDADOS SAN JARDI</t>
  </si>
  <si>
    <t>Q1,181.17</t>
  </si>
  <si>
    <t>EMA-523</t>
  </si>
  <si>
    <t>Q1,193,812.56</t>
  </si>
  <si>
    <t>EMA-524</t>
  </si>
  <si>
    <t>INCOL, INGENIERIA Y CONSTRUCCION LEMUS</t>
  </si>
  <si>
    <t>Q1,457,097.98</t>
  </si>
  <si>
    <t>EMA-525</t>
  </si>
  <si>
    <t>406</t>
  </si>
  <si>
    <t>Q891,383.76</t>
  </si>
  <si>
    <t>EMA-527</t>
  </si>
  <si>
    <t>544</t>
  </si>
  <si>
    <t>Q7,819,041.63</t>
  </si>
  <si>
    <t>EMA-529</t>
  </si>
  <si>
    <t>Q153,140.36</t>
  </si>
  <si>
    <t>EMA-531</t>
  </si>
  <si>
    <t>Q3,533,869.58</t>
  </si>
  <si>
    <t>EMA-532</t>
  </si>
  <si>
    <t>Q827,734.21</t>
  </si>
  <si>
    <t>EMA-533</t>
  </si>
  <si>
    <t xml:space="preserve">CONSTRUCTORA E M E </t>
  </si>
  <si>
    <t>Q2,283,283.69</t>
  </si>
  <si>
    <t>EMA-534</t>
  </si>
  <si>
    <t>Q2,475,015.20</t>
  </si>
  <si>
    <t>EMA-535</t>
  </si>
  <si>
    <t>476</t>
  </si>
  <si>
    <t>Q325,132.40</t>
  </si>
  <si>
    <t>EMA-539</t>
  </si>
  <si>
    <t>502</t>
  </si>
  <si>
    <t>Q1,487,807.15</t>
  </si>
  <si>
    <t>EMA-540</t>
  </si>
  <si>
    <t>503</t>
  </si>
  <si>
    <t>Q3,424,620.49</t>
  </si>
  <si>
    <t>EMA-542</t>
  </si>
  <si>
    <t>Q7,856,745.43</t>
  </si>
  <si>
    <t>EMA-545</t>
  </si>
  <si>
    <t>Q2,817,399.79</t>
  </si>
  <si>
    <t>EMA-547</t>
  </si>
  <si>
    <t>Q2,302,616.12</t>
  </si>
  <si>
    <t>EMA-548</t>
  </si>
  <si>
    <t>505</t>
  </si>
  <si>
    <t>Q263,303.25</t>
  </si>
  <si>
    <t>EMA-550</t>
  </si>
  <si>
    <t>Q15,021,670.70</t>
  </si>
  <si>
    <t>EMA-551</t>
  </si>
  <si>
    <t>FERRETIENDAS S.A.</t>
  </si>
  <si>
    <t>Q5,459,639.76</t>
  </si>
  <si>
    <t>EMA-553</t>
  </si>
  <si>
    <t>Q2,837,821.84</t>
  </si>
  <si>
    <t>EMA-554</t>
  </si>
  <si>
    <t>Q1,374,360.20</t>
  </si>
  <si>
    <t>EMA-555</t>
  </si>
  <si>
    <t>Q6,560,428.06</t>
  </si>
  <si>
    <t>EMA-556</t>
  </si>
  <si>
    <t>545</t>
  </si>
  <si>
    <t>Q68,180.00</t>
  </si>
  <si>
    <t>EMA-558</t>
  </si>
  <si>
    <t>559</t>
  </si>
  <si>
    <t>Q320,629.30</t>
  </si>
  <si>
    <t>EMA-561</t>
  </si>
  <si>
    <t>CONSTRUCTORA SERPRO</t>
  </si>
  <si>
    <t>506</t>
  </si>
  <si>
    <t>Q29,409,284.40</t>
  </si>
  <si>
    <t>EMA-563</t>
  </si>
  <si>
    <t>583</t>
  </si>
  <si>
    <t>Q1,564,465.86</t>
  </si>
  <si>
    <t>EMA-569</t>
  </si>
  <si>
    <t>Q87,101.85</t>
  </si>
  <si>
    <t>EMA-574</t>
  </si>
  <si>
    <t>Q2,719,863.81</t>
  </si>
  <si>
    <t>EMA-575</t>
  </si>
  <si>
    <t>585</t>
  </si>
  <si>
    <t>Q178,796.44</t>
  </si>
  <si>
    <t>EMA-584</t>
  </si>
  <si>
    <t>Q699,567.74</t>
  </si>
  <si>
    <t>EMA-587</t>
  </si>
  <si>
    <t>551</t>
  </si>
  <si>
    <t>Q706,427.31</t>
  </si>
  <si>
    <t>EMA-588</t>
  </si>
  <si>
    <t>Q474,518.90</t>
  </si>
  <si>
    <t>EMA-589</t>
  </si>
  <si>
    <t>575</t>
  </si>
  <si>
    <t>Q2,161,571.75</t>
  </si>
  <si>
    <t>EMA-591</t>
  </si>
  <si>
    <t>Q1,189,243.55</t>
  </si>
  <si>
    <t>EMA-592</t>
  </si>
  <si>
    <t>509</t>
  </si>
  <si>
    <t>Q1,264,374.36</t>
  </si>
  <si>
    <t>EMA-593</t>
  </si>
  <si>
    <t>Q3,097,368.35</t>
  </si>
  <si>
    <t>EMA-594</t>
  </si>
  <si>
    <t>Q5,759,050.00</t>
  </si>
  <si>
    <t>EMA-595</t>
  </si>
  <si>
    <t>586</t>
  </si>
  <si>
    <t>Q4,112,165.04</t>
  </si>
  <si>
    <t>EMA-596</t>
  </si>
  <si>
    <t>Q17,521,269.94</t>
  </si>
  <si>
    <t>EMA-597</t>
  </si>
  <si>
    <t>MAVISA MANTENIMIENTO VIAL INGENIERIA Y ARQUITECTURA</t>
  </si>
  <si>
    <t>Q1,566,366.37</t>
  </si>
  <si>
    <t>EMA-598</t>
  </si>
  <si>
    <t>Q1,568,987.42</t>
  </si>
  <si>
    <t>EMA-599</t>
  </si>
  <si>
    <t>Q8,993,032.34</t>
  </si>
  <si>
    <t>EMA-600</t>
  </si>
  <si>
    <t>Q9,160,579.87</t>
  </si>
  <si>
    <t>EMA-603</t>
  </si>
  <si>
    <t>Q13,762,985.64</t>
  </si>
  <si>
    <t>EMA-604</t>
  </si>
  <si>
    <t>267</t>
  </si>
  <si>
    <t>Q16,205.65</t>
  </si>
  <si>
    <t>EMA-605</t>
  </si>
  <si>
    <t>Q1,506,603.09</t>
  </si>
  <si>
    <t>EMA-606</t>
  </si>
  <si>
    <t>Q5,351,320.92</t>
  </si>
  <si>
    <t>EMA-607</t>
  </si>
  <si>
    <t>Q476,546.32</t>
  </si>
  <si>
    <t>EMA-608</t>
  </si>
  <si>
    <t>Q2,376,638.12</t>
  </si>
  <si>
    <t>EMA-609</t>
  </si>
  <si>
    <t>Q1,094,354.21</t>
  </si>
  <si>
    <t>EMA-610</t>
  </si>
  <si>
    <t>Q2,389,000.46</t>
  </si>
  <si>
    <t>EMA-612</t>
  </si>
  <si>
    <t>CHRISVA'S CONSTRUCCIONES</t>
  </si>
  <si>
    <t>Q1,490,969.45</t>
  </si>
  <si>
    <t>EMA-613</t>
  </si>
  <si>
    <t>Q1,799,999.68</t>
  </si>
  <si>
    <t>EMA-616</t>
  </si>
  <si>
    <t>MULTISERVICIOS EL LOBO</t>
  </si>
  <si>
    <t>Q912,630.62</t>
  </si>
  <si>
    <t>EMA-617</t>
  </si>
  <si>
    <t>Q282,649.86</t>
  </si>
  <si>
    <t>EMA-619</t>
  </si>
  <si>
    <t>Q1,539,612.23</t>
  </si>
  <si>
    <t>EMA-622</t>
  </si>
  <si>
    <t>593</t>
  </si>
  <si>
    <t>Q2,060,992.52</t>
  </si>
  <si>
    <t>EMA-626</t>
  </si>
  <si>
    <t>Q9,978,659.56</t>
  </si>
  <si>
    <t>EMA-636</t>
  </si>
  <si>
    <t>Q7,214,800.40</t>
  </si>
  <si>
    <t>EMA-637</t>
  </si>
  <si>
    <t>598</t>
  </si>
  <si>
    <t>Q732,373.74</t>
  </si>
  <si>
    <t>EMA-638</t>
  </si>
  <si>
    <t>Q563,806.22</t>
  </si>
  <si>
    <t>EMA-639</t>
  </si>
  <si>
    <t>Q967,581.17</t>
  </si>
  <si>
    <t>EMA-641</t>
  </si>
  <si>
    <t>261</t>
  </si>
  <si>
    <t>Q5,414,785.06</t>
  </si>
  <si>
    <t>EMA-643</t>
  </si>
  <si>
    <t>Q516,242.24</t>
  </si>
  <si>
    <t>EMA-644</t>
  </si>
  <si>
    <t>Q153,540.40</t>
  </si>
  <si>
    <t>EMA-648</t>
  </si>
  <si>
    <t>287</t>
  </si>
  <si>
    <t>Q259,182.52</t>
  </si>
  <si>
    <t>EMA-651</t>
  </si>
  <si>
    <t>CONSTRUCCIONES Y MOVIMIENTOS COSMOS</t>
  </si>
  <si>
    <t>Q2,640,790.29</t>
  </si>
  <si>
    <t>EMA-653</t>
  </si>
  <si>
    <t>Q866,334.15</t>
  </si>
  <si>
    <t>EMA-654</t>
  </si>
  <si>
    <t>CONSPRO</t>
  </si>
  <si>
    <t>Q1,709,544.50</t>
  </si>
  <si>
    <t>EMA-657</t>
  </si>
  <si>
    <t>AINSA</t>
  </si>
  <si>
    <t>280</t>
  </si>
  <si>
    <t>Q783,067.50</t>
  </si>
  <si>
    <t>EMA-658</t>
  </si>
  <si>
    <t>Q2,603,183.13</t>
  </si>
  <si>
    <t>EMA-659</t>
  </si>
  <si>
    <t>CONQUISA / JOSE GILBERTO QUIJADA SAGASTUME</t>
  </si>
  <si>
    <t>Q1,371,590.00</t>
  </si>
  <si>
    <t>EMA-660</t>
  </si>
  <si>
    <t>Q1,365,743.01</t>
  </si>
  <si>
    <t>EMA-661</t>
  </si>
  <si>
    <t>Q3,998,729.13</t>
  </si>
  <si>
    <t>EMA-666</t>
  </si>
  <si>
    <t>Q319,581.30</t>
  </si>
  <si>
    <t>EMA-667</t>
  </si>
  <si>
    <t>Q324,872.75</t>
  </si>
  <si>
    <t>EMA-670</t>
  </si>
  <si>
    <t>Q2,150,471.01</t>
  </si>
  <si>
    <t>EMA-671</t>
  </si>
  <si>
    <t>Q4,484,990.63</t>
  </si>
  <si>
    <t>EMAS-004</t>
  </si>
  <si>
    <t>Q53,060.00</t>
  </si>
  <si>
    <t>EMAS-008</t>
  </si>
  <si>
    <t>SERPROFE</t>
  </si>
  <si>
    <t>Q53,424.00</t>
  </si>
  <si>
    <t>EMAS-011</t>
  </si>
  <si>
    <t>Q101,696.00</t>
  </si>
  <si>
    <t>EMAS-012</t>
  </si>
  <si>
    <t>CONSTRUCTORA SAN JOSE</t>
  </si>
  <si>
    <t>Q12,320.00</t>
  </si>
  <si>
    <t>EMAS-014</t>
  </si>
  <si>
    <t>EMAS-018</t>
  </si>
  <si>
    <t>Q49,280.00</t>
  </si>
  <si>
    <t>EMAS-019</t>
  </si>
  <si>
    <t>Q89,376.00</t>
  </si>
  <si>
    <t>EMAS-020</t>
  </si>
  <si>
    <t>EMAS-022</t>
  </si>
  <si>
    <t>Q6,160.00</t>
  </si>
  <si>
    <t>EMAS-024</t>
  </si>
  <si>
    <t>ANGEL GUILLERMO MORALES MERIDA</t>
  </si>
  <si>
    <t>Q35,616.00</t>
  </si>
  <si>
    <t>EMAS-026</t>
  </si>
  <si>
    <t>Q53,422.15</t>
  </si>
  <si>
    <t>EMAS-027</t>
  </si>
  <si>
    <t>EXPANDE</t>
  </si>
  <si>
    <t>Q122,892.00</t>
  </si>
  <si>
    <t>EMAS-029</t>
  </si>
  <si>
    <t>358</t>
  </si>
  <si>
    <t>Q47,936.00</t>
  </si>
  <si>
    <t>EMAS-037</t>
  </si>
  <si>
    <t>SERVICIOS DE INGENIERÌA CIVIL ERA/ERICK  JOSE RODAS ALDANA</t>
  </si>
  <si>
    <t>Q42,448.00</t>
  </si>
  <si>
    <t>EMAS-041</t>
  </si>
  <si>
    <t>SUMI COSA</t>
  </si>
  <si>
    <t>Q107,184.00</t>
  </si>
  <si>
    <t>EMAS-042</t>
  </si>
  <si>
    <t>375</t>
  </si>
  <si>
    <t>Q46,200.00</t>
  </si>
  <si>
    <t>EMAS-043</t>
  </si>
  <si>
    <t>EMAS-046</t>
  </si>
  <si>
    <t>Q65,450.00</t>
  </si>
  <si>
    <t>EMAS-051</t>
  </si>
  <si>
    <t>384</t>
  </si>
  <si>
    <t>Q142,800.00</t>
  </si>
  <si>
    <t>EMAS-052</t>
  </si>
  <si>
    <t>EMAS-056</t>
  </si>
  <si>
    <t>SINSA</t>
  </si>
  <si>
    <t>EMAS-057</t>
  </si>
  <si>
    <t>Q128,576.00</t>
  </si>
  <si>
    <t>EMAS-061</t>
  </si>
  <si>
    <t>Q30,128.00</t>
  </si>
  <si>
    <t>EMAS-066</t>
  </si>
  <si>
    <t>SICA</t>
  </si>
  <si>
    <t>Q405,216.00</t>
  </si>
  <si>
    <t>EMAS-067</t>
  </si>
  <si>
    <t>556</t>
  </si>
  <si>
    <t>Q34,266.84</t>
  </si>
  <si>
    <t>EMAS-071</t>
  </si>
  <si>
    <t>EMAS-080</t>
  </si>
  <si>
    <t>EMAS-083</t>
  </si>
  <si>
    <t>EMAS-093</t>
  </si>
  <si>
    <t>Q43,232.00</t>
  </si>
  <si>
    <t>EMAS-095</t>
  </si>
  <si>
    <t>Q51,688.00</t>
  </si>
  <si>
    <t>L-002</t>
  </si>
  <si>
    <t>Q122,662.22</t>
  </si>
  <si>
    <t>L-003</t>
  </si>
  <si>
    <t>Q63,991.75</t>
  </si>
  <si>
    <t>L-004</t>
  </si>
  <si>
    <t>Q258,677.22</t>
  </si>
  <si>
    <t>Q174,418.40</t>
  </si>
  <si>
    <t>L-006</t>
  </si>
  <si>
    <t>ARINCO ARQUITECTOS INGENIEROS Y CONSTRUCTORES</t>
  </si>
  <si>
    <t>Q175,609.94</t>
  </si>
  <si>
    <t>L-007</t>
  </si>
  <si>
    <t>Q62,458.55</t>
  </si>
  <si>
    <t>L-009</t>
  </si>
  <si>
    <t>Q83,698.48</t>
  </si>
  <si>
    <t>L-010</t>
  </si>
  <si>
    <t>Q65,159.04</t>
  </si>
  <si>
    <t>Q76,808.55</t>
  </si>
  <si>
    <t>L-012</t>
  </si>
  <si>
    <t>L-013</t>
  </si>
  <si>
    <t>Q219,393.60</t>
  </si>
  <si>
    <t>L-014</t>
  </si>
  <si>
    <t>Q76,328.11</t>
  </si>
  <si>
    <t>L-017</t>
  </si>
  <si>
    <t xml:space="preserve">COVINSA CONSTRUCCIONES INGENIERIA CIVIL SERVICIOS Y ASESORIA </t>
  </si>
  <si>
    <t>Q236,092.95</t>
  </si>
  <si>
    <t>L-018</t>
  </si>
  <si>
    <t>Q80,708.43</t>
  </si>
  <si>
    <t>L-019</t>
  </si>
  <si>
    <t>Q145,000.18</t>
  </si>
  <si>
    <t>L-020</t>
  </si>
  <si>
    <t>Q108,103.92</t>
  </si>
  <si>
    <t>L-021</t>
  </si>
  <si>
    <t>Q106,675.28</t>
  </si>
  <si>
    <t>Q203,868.31</t>
  </si>
  <si>
    <t>L-023</t>
  </si>
  <si>
    <t>Q163,759.96</t>
  </si>
  <si>
    <t>L-024</t>
  </si>
  <si>
    <t>Q91,548.03</t>
  </si>
  <si>
    <t>L-025</t>
  </si>
  <si>
    <t>LINCANSA</t>
  </si>
  <si>
    <t>Q96,707.04</t>
  </si>
  <si>
    <t>L-026</t>
  </si>
  <si>
    <t>Q79,539.80</t>
  </si>
  <si>
    <t>L-027</t>
  </si>
  <si>
    <t>Q100,578.24</t>
  </si>
  <si>
    <t>Q111,969.00</t>
  </si>
  <si>
    <t>L-029</t>
  </si>
  <si>
    <t>Q63,077.17</t>
  </si>
  <si>
    <t>Q95,132.52</t>
  </si>
  <si>
    <t>L-031</t>
  </si>
  <si>
    <t>Q126,597.21</t>
  </si>
  <si>
    <t>L-032</t>
  </si>
  <si>
    <t>Q163,608.71</t>
  </si>
  <si>
    <t>Q132,755.61</t>
  </si>
  <si>
    <t>L-034</t>
  </si>
  <si>
    <t>Q100,121.66</t>
  </si>
  <si>
    <t>L-035</t>
  </si>
  <si>
    <t>Q86,095.43</t>
  </si>
  <si>
    <t>L-037</t>
  </si>
  <si>
    <t>Q82,342.84</t>
  </si>
  <si>
    <t>L-038</t>
  </si>
  <si>
    <t>Q145,417.49</t>
  </si>
  <si>
    <t>Q179,411.30</t>
  </si>
  <si>
    <t>L-040</t>
  </si>
  <si>
    <t>Q87,147.60</t>
  </si>
  <si>
    <t>L-041</t>
  </si>
  <si>
    <t>Q98,879.34</t>
  </si>
  <si>
    <t>Q199,131.32</t>
  </si>
  <si>
    <t>L-043</t>
  </si>
  <si>
    <t>Q152,544.00</t>
  </si>
  <si>
    <t>L-044</t>
  </si>
  <si>
    <t>Q108,511.90</t>
  </si>
  <si>
    <t>L-045</t>
  </si>
  <si>
    <t>Q83,076.21</t>
  </si>
  <si>
    <t>L-046</t>
  </si>
  <si>
    <t>Q88,435.90</t>
  </si>
  <si>
    <t>L-047</t>
  </si>
  <si>
    <t>DH EQUIPO Y CONSTRUCCION</t>
  </si>
  <si>
    <t>Q104,476.59</t>
  </si>
  <si>
    <t>L-048</t>
  </si>
  <si>
    <t>CONSTRUYE Y LIMPIA</t>
  </si>
  <si>
    <t>Q304,480.05</t>
  </si>
  <si>
    <t>L-049</t>
  </si>
  <si>
    <t>ESTUDIOS Y SERVICIOS JARGO</t>
  </si>
  <si>
    <t>Q46,220.50</t>
  </si>
  <si>
    <t>L-051</t>
  </si>
  <si>
    <t>Q155,248.19</t>
  </si>
  <si>
    <t>L-052</t>
  </si>
  <si>
    <t>Q204,409.31</t>
  </si>
  <si>
    <t>L-053</t>
  </si>
  <si>
    <t>Q172,686.00</t>
  </si>
  <si>
    <t>L-054</t>
  </si>
  <si>
    <t>Q68,536.29</t>
  </si>
  <si>
    <t>L-055</t>
  </si>
  <si>
    <t>Q55,544.83</t>
  </si>
  <si>
    <t>L-056</t>
  </si>
  <si>
    <t>Q62,238.68</t>
  </si>
  <si>
    <t>L-057</t>
  </si>
  <si>
    <t>Q97,037.70</t>
  </si>
  <si>
    <t>L-058</t>
  </si>
  <si>
    <t>Q127,203.59</t>
  </si>
  <si>
    <t>L-060</t>
  </si>
  <si>
    <t>Q61,518.68</t>
  </si>
  <si>
    <t>L-061</t>
  </si>
  <si>
    <t>Q126,225.40</t>
  </si>
  <si>
    <t>L-062</t>
  </si>
  <si>
    <t>Q59,214.01</t>
  </si>
  <si>
    <t>L-063</t>
  </si>
  <si>
    <t>Q63,780.28</t>
  </si>
  <si>
    <t>L-064</t>
  </si>
  <si>
    <t>Q64,165.77</t>
  </si>
  <si>
    <t>Q128,627.47</t>
  </si>
  <si>
    <t>Q66,685.30</t>
  </si>
  <si>
    <t>L-067</t>
  </si>
  <si>
    <t>Q204,187.00</t>
  </si>
  <si>
    <t>L-068</t>
  </si>
  <si>
    <t>Q215,744.82</t>
  </si>
  <si>
    <t>L-069</t>
  </si>
  <si>
    <t>Q112,420.65</t>
  </si>
  <si>
    <t>Q234,602.76</t>
  </si>
  <si>
    <t>Q115,638.76</t>
  </si>
  <si>
    <t>L-073</t>
  </si>
  <si>
    <t>L-074</t>
  </si>
  <si>
    <t>Q182,743.23</t>
  </si>
  <si>
    <t>L-075</t>
  </si>
  <si>
    <t>Q163,989.20</t>
  </si>
  <si>
    <t>Q60,164.69</t>
  </si>
  <si>
    <t>L-077</t>
  </si>
  <si>
    <t>Q181,337.94</t>
  </si>
  <si>
    <t>L-078</t>
  </si>
  <si>
    <t>Q95,135.09</t>
  </si>
  <si>
    <t>L-079</t>
  </si>
  <si>
    <t>Q95,037.74</t>
  </si>
  <si>
    <t>L-080</t>
  </si>
  <si>
    <t>Q167,809.79</t>
  </si>
  <si>
    <t>L-081</t>
  </si>
  <si>
    <t>Q224,788.27</t>
  </si>
  <si>
    <t>Q91,897.28</t>
  </si>
  <si>
    <t>L-083</t>
  </si>
  <si>
    <t>PROYECTOS BQ</t>
  </si>
  <si>
    <t>Q59,955.78</t>
  </si>
  <si>
    <t>L-084</t>
  </si>
  <si>
    <t>Q133,953.55</t>
  </si>
  <si>
    <t>L-085</t>
  </si>
  <si>
    <t>Q78,140.46</t>
  </si>
  <si>
    <t>L-086</t>
  </si>
  <si>
    <t>Q45,694.28</t>
  </si>
  <si>
    <t>L-087</t>
  </si>
  <si>
    <t>Q232,681.36</t>
  </si>
  <si>
    <t>L-088</t>
  </si>
  <si>
    <t>Q83,435.64</t>
  </si>
  <si>
    <t>Q144,147.35</t>
  </si>
  <si>
    <t>L-090</t>
  </si>
  <si>
    <t>Q61,739.87</t>
  </si>
  <si>
    <t>L-091</t>
  </si>
  <si>
    <t>Q84,842.80</t>
  </si>
  <si>
    <t>L-092</t>
  </si>
  <si>
    <t>Q223,199.42</t>
  </si>
  <si>
    <t>L-093</t>
  </si>
  <si>
    <t>Q80,175.02</t>
  </si>
  <si>
    <t>L-094</t>
  </si>
  <si>
    <t>Q99,299.85</t>
  </si>
  <si>
    <t>L-095</t>
  </si>
  <si>
    <t>Q123,528.66</t>
  </si>
  <si>
    <t>L-096</t>
  </si>
  <si>
    <t>Q62,694.63</t>
  </si>
  <si>
    <t>L-097</t>
  </si>
  <si>
    <t>Q79,076.59</t>
  </si>
  <si>
    <t>L-099</t>
  </si>
  <si>
    <t>251</t>
  </si>
  <si>
    <t>Q119,024.58</t>
  </si>
  <si>
    <t>L-100</t>
  </si>
  <si>
    <t>Q29,298.31</t>
  </si>
  <si>
    <t>L-101</t>
  </si>
  <si>
    <t>Q36,099.19</t>
  </si>
  <si>
    <t>L-102</t>
  </si>
  <si>
    <t>Q33,114.11</t>
  </si>
  <si>
    <t>L-103</t>
  </si>
  <si>
    <t>Q59,588.60</t>
  </si>
  <si>
    <t>L-104</t>
  </si>
  <si>
    <t>Q103,563.44</t>
  </si>
  <si>
    <t>L-105</t>
  </si>
  <si>
    <t>Q105,997.88</t>
  </si>
  <si>
    <t>Q111,040.88</t>
  </si>
  <si>
    <t>L-108</t>
  </si>
  <si>
    <t>Q75,797.40</t>
  </si>
  <si>
    <t>L-109</t>
  </si>
  <si>
    <t>Q83,238.29</t>
  </si>
  <si>
    <t>L-110</t>
  </si>
  <si>
    <t>Q51,141.40</t>
  </si>
  <si>
    <t>L-112</t>
  </si>
  <si>
    <t>Q136,857.82</t>
  </si>
  <si>
    <t>L-113</t>
  </si>
  <si>
    <t>Q79,058.51</t>
  </si>
  <si>
    <t>L-114</t>
  </si>
  <si>
    <t>Q58,521.39</t>
  </si>
  <si>
    <t>L-115</t>
  </si>
  <si>
    <t>CONSTRUCTORA ARTIFEX</t>
  </si>
  <si>
    <t>Q84,025.84</t>
  </si>
  <si>
    <t>L-116</t>
  </si>
  <si>
    <t>Q67,979.39</t>
  </si>
  <si>
    <t>L-117</t>
  </si>
  <si>
    <t>Q91,929.23</t>
  </si>
  <si>
    <t>L-121</t>
  </si>
  <si>
    <t>CICMA, CONSTRUCTORA, EQUIPO, INGENIERIA CIVIL Y MAQUINARIA</t>
  </si>
  <si>
    <t>Q194,869.13</t>
  </si>
  <si>
    <t>L-122</t>
  </si>
  <si>
    <t>Q81,571.31</t>
  </si>
  <si>
    <t>L-124</t>
  </si>
  <si>
    <t>L-125</t>
  </si>
  <si>
    <t>Q144,986.89</t>
  </si>
  <si>
    <t>L-126</t>
  </si>
  <si>
    <t>Q46,940.51</t>
  </si>
  <si>
    <t>L-127</t>
  </si>
  <si>
    <t>Q54,123.75</t>
  </si>
  <si>
    <t>L-128</t>
  </si>
  <si>
    <t>L-129</t>
  </si>
  <si>
    <t>CONSTRUARTE / DIANA LUCIA DAVILA ELIAS</t>
  </si>
  <si>
    <t>Q48,411.40</t>
  </si>
  <si>
    <t>L-131</t>
  </si>
  <si>
    <t>CONSTRUCTORA MACARENA</t>
  </si>
  <si>
    <t>Q137,444.67</t>
  </si>
  <si>
    <t>L-132</t>
  </si>
  <si>
    <t>CONSTRUCTORA SANTA TERESA</t>
  </si>
  <si>
    <t>Q34,910.13</t>
  </si>
  <si>
    <t>L-133</t>
  </si>
  <si>
    <t>INDUSTRIA DE TELECOMUNICACIONES, INFRAESTRUCTURA, SERVICIOS Y AMBIENTE-ITISA</t>
  </si>
  <si>
    <t>Q63,870.47</t>
  </si>
  <si>
    <t>L-134</t>
  </si>
  <si>
    <t>PROYECTOS NUEVO MUNDO, S.A.</t>
  </si>
  <si>
    <t>Q75,703.82</t>
  </si>
  <si>
    <t>L-135</t>
  </si>
  <si>
    <t>CONSTRUCTORA GUILLEN</t>
  </si>
  <si>
    <t>Q51,104.46</t>
  </si>
  <si>
    <t>L-136</t>
  </si>
  <si>
    <t>Q54,273.50</t>
  </si>
  <si>
    <t>L-137</t>
  </si>
  <si>
    <t>SERVICIOS CARVAL</t>
  </si>
  <si>
    <t>Q97,049.45</t>
  </si>
  <si>
    <t>L-139</t>
  </si>
  <si>
    <t>Q65,951.64</t>
  </si>
  <si>
    <t>L-140</t>
  </si>
  <si>
    <t>Q37,776.90</t>
  </si>
  <si>
    <t>L-142</t>
  </si>
  <si>
    <t>PROYECTOS GIOVAL</t>
  </si>
  <si>
    <t>254</t>
  </si>
  <si>
    <t>Q97,345.51</t>
  </si>
  <si>
    <t>L-143</t>
  </si>
  <si>
    <t>VIAL "AVALOS"</t>
  </si>
  <si>
    <t>Q85,400.37</t>
  </si>
  <si>
    <t>L-144</t>
  </si>
  <si>
    <t>CONSTRUCTORA CEAN</t>
  </si>
  <si>
    <t>Q49,904.13</t>
  </si>
  <si>
    <t>L-145</t>
  </si>
  <si>
    <t>CONSTRUCCION Y PROYECTOS POCARA</t>
  </si>
  <si>
    <t>Q135,287.07</t>
  </si>
  <si>
    <t>L-146</t>
  </si>
  <si>
    <t>RA CONSULTORES</t>
  </si>
  <si>
    <t>Q46,962.29</t>
  </si>
  <si>
    <t>L-147</t>
  </si>
  <si>
    <t>Q68,647.04</t>
  </si>
  <si>
    <t>L-148</t>
  </si>
  <si>
    <t>SERVICIOS FELIX</t>
  </si>
  <si>
    <t>Q89,337.84</t>
  </si>
  <si>
    <t>L-149</t>
  </si>
  <si>
    <t>MULTISERVICIOS DON MEME</t>
  </si>
  <si>
    <t>Q48,511.86</t>
  </si>
  <si>
    <t>L-152</t>
  </si>
  <si>
    <t>Q144,327.17</t>
  </si>
  <si>
    <t>L-153</t>
  </si>
  <si>
    <t>Q94,242.12</t>
  </si>
  <si>
    <t>L-154</t>
  </si>
  <si>
    <t>Q50,559.29</t>
  </si>
  <si>
    <t>L-155</t>
  </si>
  <si>
    <t>L-156</t>
  </si>
  <si>
    <t>Q46,242.40</t>
  </si>
  <si>
    <t>L-157</t>
  </si>
  <si>
    <t>Q63,719.25</t>
  </si>
  <si>
    <t>L-159</t>
  </si>
  <si>
    <t>Q53,892.50</t>
  </si>
  <si>
    <t>Q52,326.63</t>
  </si>
  <si>
    <t>L-161</t>
  </si>
  <si>
    <t>Q82,380.81</t>
  </si>
  <si>
    <t>L-162</t>
  </si>
  <si>
    <t>Q29,549.11</t>
  </si>
  <si>
    <t>L-163</t>
  </si>
  <si>
    <t>259</t>
  </si>
  <si>
    <t>Q46,790.90</t>
  </si>
  <si>
    <t>L-164</t>
  </si>
  <si>
    <t>Q128,636.80</t>
  </si>
  <si>
    <t>L-165</t>
  </si>
  <si>
    <t>252</t>
  </si>
  <si>
    <t>Q75,217.48</t>
  </si>
  <si>
    <t>L-166</t>
  </si>
  <si>
    <t>Q91,460.45</t>
  </si>
  <si>
    <t>L-167</t>
  </si>
  <si>
    <t>Q76,982.79</t>
  </si>
  <si>
    <t>L-168</t>
  </si>
  <si>
    <t>Q90,146.70</t>
  </si>
  <si>
    <t>L-170</t>
  </si>
  <si>
    <t>L-171</t>
  </si>
  <si>
    <t>Q42,288.36</t>
  </si>
  <si>
    <t>L-172</t>
  </si>
  <si>
    <t>Q42,514.56</t>
  </si>
  <si>
    <t>L-173</t>
  </si>
  <si>
    <t>L-174</t>
  </si>
  <si>
    <t>L-175</t>
  </si>
  <si>
    <t>Q93,600.02</t>
  </si>
  <si>
    <t>L-176</t>
  </si>
  <si>
    <t>96</t>
  </si>
  <si>
    <t>Q109,583.40</t>
  </si>
  <si>
    <t>L-177</t>
  </si>
  <si>
    <t>Q154,755.82</t>
  </si>
  <si>
    <t>L-178</t>
  </si>
  <si>
    <t>Q150,014.00</t>
  </si>
  <si>
    <t>L-179</t>
  </si>
  <si>
    <t>CONSTRUCTORA MARKIM</t>
  </si>
  <si>
    <t>Q66,481.80</t>
  </si>
  <si>
    <t>L-180</t>
  </si>
  <si>
    <t>L-181</t>
  </si>
  <si>
    <t>SISTEMAS DE DESARROLLO Y SERVICIOS PARA LA CONSTRUCCION</t>
  </si>
  <si>
    <t>Q75,187.63</t>
  </si>
  <si>
    <t>L-182</t>
  </si>
  <si>
    <t>SERLIM SERVICIOS DE LIMPIEZA</t>
  </si>
  <si>
    <t>Q59,092.90</t>
  </si>
  <si>
    <t>L-183</t>
  </si>
  <si>
    <t>CONSTRUCTORA INTEGRAL</t>
  </si>
  <si>
    <t>Q117,250.77</t>
  </si>
  <si>
    <t>L-184</t>
  </si>
  <si>
    <t>CONSTRUCCIONES Y CONSULTORIA C &amp; C</t>
  </si>
  <si>
    <t>Q91,514.41</t>
  </si>
  <si>
    <t>L-186</t>
  </si>
  <si>
    <t>SUELOS PREFABRICADOS, S A - SUPRESA -</t>
  </si>
  <si>
    <t>Q65,122.27</t>
  </si>
  <si>
    <t>L-188</t>
  </si>
  <si>
    <t>Q58,256.70</t>
  </si>
  <si>
    <t>L-189</t>
  </si>
  <si>
    <t>Q128,124.92</t>
  </si>
  <si>
    <t>L-190</t>
  </si>
  <si>
    <t>Q65,724.20</t>
  </si>
  <si>
    <t>L-191</t>
  </si>
  <si>
    <t>OBRAS CIVILES Y SERVICIOS VARIOS MAYNEL SOCIEDAD ANONIMA</t>
  </si>
  <si>
    <t>Q193,837.50</t>
  </si>
  <si>
    <t>OA-001</t>
  </si>
  <si>
    <t>Q1,128,879.57</t>
  </si>
  <si>
    <t>OA-003</t>
  </si>
  <si>
    <t>MARQSA CONSTRUCTORA, SOCIEDAD ANONIMA</t>
  </si>
  <si>
    <t>Q1,396,633.38</t>
  </si>
  <si>
    <t>OA-004</t>
  </si>
  <si>
    <t>GRUPO PYP LIMITADA</t>
  </si>
  <si>
    <t>Q970,019.44</t>
  </si>
  <si>
    <t>OA-006</t>
  </si>
  <si>
    <t>Q61,276.50</t>
  </si>
  <si>
    <t>OA-007</t>
  </si>
  <si>
    <t>Q842,417.75</t>
  </si>
  <si>
    <t>OA-008</t>
  </si>
  <si>
    <t>MC PROYECTOS</t>
  </si>
  <si>
    <t>Q1,340,999.83</t>
  </si>
  <si>
    <t>OA-009</t>
  </si>
  <si>
    <t>MANTENIMIENTO DE OBRAS CIVILES ARANGO</t>
  </si>
  <si>
    <t>228</t>
  </si>
  <si>
    <t>Q1,274,954.20</t>
  </si>
  <si>
    <t>OA-010</t>
  </si>
  <si>
    <t>Q1,119,614.30</t>
  </si>
  <si>
    <t>PT-001</t>
  </si>
  <si>
    <t>Q1,837,810.05</t>
  </si>
  <si>
    <t>PT-002</t>
  </si>
  <si>
    <t>Q1,576,276.50</t>
  </si>
  <si>
    <t>PT-003</t>
  </si>
  <si>
    <t>Q1,689,090.60</t>
  </si>
  <si>
    <t>PT-004A</t>
  </si>
  <si>
    <t>Q2,995,080.49</t>
  </si>
  <si>
    <t>Q261,520.00</t>
  </si>
  <si>
    <t>Q406,056.00</t>
  </si>
  <si>
    <t>Q156,912.00</t>
  </si>
  <si>
    <t>Q648,928.00</t>
  </si>
  <si>
    <t>Q209,216.00</t>
  </si>
  <si>
    <t>S-007</t>
  </si>
  <si>
    <t>Q104,608.00</t>
  </si>
  <si>
    <t>Q64,288.00</t>
  </si>
  <si>
    <t>S-009</t>
  </si>
  <si>
    <t>S-012</t>
  </si>
  <si>
    <t>Q215,712.00</t>
  </si>
  <si>
    <t>Q257,152.00</t>
  </si>
  <si>
    <t>Q385,728.00</t>
  </si>
  <si>
    <t>S-015</t>
  </si>
  <si>
    <t>CONSTRUCTORA CURDISA</t>
  </si>
  <si>
    <t>CONSTRUCTORA ROBIN</t>
  </si>
  <si>
    <t>Q197,695.98</t>
  </si>
  <si>
    <t>S-019</t>
  </si>
  <si>
    <t>Q52,304.00</t>
  </si>
  <si>
    <t>S-023</t>
  </si>
  <si>
    <t>Q144,928.00</t>
  </si>
  <si>
    <t>S-025</t>
  </si>
  <si>
    <t>CONSTRUCTORA RC</t>
  </si>
  <si>
    <t>Q345,408.00</t>
  </si>
  <si>
    <t>S-029</t>
  </si>
  <si>
    <t>ITAGUAZU INGENIERIA CIVIL Y TELECOMUNICACIONES</t>
  </si>
  <si>
    <t>Q384,270.57</t>
  </si>
  <si>
    <t>Q1,003,676.21</t>
  </si>
  <si>
    <t>Q85,008.00</t>
  </si>
  <si>
    <t>S-037</t>
  </si>
  <si>
    <t>Q197,232.00</t>
  </si>
  <si>
    <t>S-038</t>
  </si>
  <si>
    <t>Q120,960.00</t>
  </si>
  <si>
    <t>Q321,440.00</t>
  </si>
  <si>
    <t>Q108,976.00</t>
  </si>
  <si>
    <t>Q284,387.72</t>
  </si>
  <si>
    <t>S-043</t>
  </si>
  <si>
    <t>Q213,024.00</t>
  </si>
  <si>
    <t>S-044</t>
  </si>
  <si>
    <t>S-046</t>
  </si>
  <si>
    <t>SEELE</t>
  </si>
  <si>
    <t>S-047</t>
  </si>
  <si>
    <t>Q192,864.00</t>
  </si>
  <si>
    <t>DICOMA</t>
  </si>
  <si>
    <t>Q164,500.00</t>
  </si>
  <si>
    <t>S-051</t>
  </si>
  <si>
    <t>Q466,200.00</t>
  </si>
  <si>
    <t>S-052</t>
  </si>
  <si>
    <t>RJ INGENIERIA</t>
  </si>
  <si>
    <t>Q208,768.00</t>
  </si>
  <si>
    <t>Q52,192.00</t>
  </si>
  <si>
    <t>S-054</t>
  </si>
  <si>
    <t>Q260,960.00</t>
  </si>
  <si>
    <t>Q161,280.00</t>
  </si>
  <si>
    <t>EDGAR ROLANDO MEZA ARCHILA</t>
  </si>
  <si>
    <t>Q40,320.00</t>
  </si>
  <si>
    <t>S-061</t>
  </si>
  <si>
    <t>S-064</t>
  </si>
  <si>
    <t>JULIO DAVID GUERRA QUIJADA</t>
  </si>
  <si>
    <t>Q231,560.00</t>
  </si>
  <si>
    <t>S-067</t>
  </si>
  <si>
    <t>Q80,640.00</t>
  </si>
  <si>
    <t>Q322,560.00</t>
  </si>
  <si>
    <t>Q201,600.00</t>
  </si>
  <si>
    <t>CONSITU</t>
  </si>
  <si>
    <t>SERVICIOS DE INGENIERÍA MALDONADO SEINMA/JORGE FELIX MALDONADO ENRIQUEZ</t>
  </si>
  <si>
    <t>Q179,428.63</t>
  </si>
  <si>
    <t>Q1,517,911.01</t>
  </si>
  <si>
    <t>S-083</t>
  </si>
  <si>
    <t>COSAMVI / COSAMVI, SOCIEDAD ANONIMA</t>
  </si>
  <si>
    <t>Q19,897.59</t>
  </si>
  <si>
    <t>Q275,210.90</t>
  </si>
  <si>
    <t>226</t>
  </si>
  <si>
    <t>Q2,337,236.42</t>
  </si>
  <si>
    <t>S-090</t>
  </si>
  <si>
    <t>CONSTRUCTORA FIGUEROA</t>
  </si>
  <si>
    <t>Q319,930.38</t>
  </si>
  <si>
    <t>S-091</t>
  </si>
  <si>
    <t>Q25,132.47</t>
  </si>
  <si>
    <t>S-092</t>
  </si>
  <si>
    <t>SUPERVISION ASESORIA Y CONSTRUCCION, S A - SACOSA -</t>
  </si>
  <si>
    <t>Q122,764.93</t>
  </si>
  <si>
    <t>197</t>
  </si>
  <si>
    <t>Q368,271.49</t>
  </si>
  <si>
    <t>Q1,372,868.18</t>
  </si>
  <si>
    <t>Q471,324.13</t>
  </si>
  <si>
    <t>Q1,054,805.44</t>
  </si>
  <si>
    <t>Q851,967.58</t>
  </si>
  <si>
    <t>ASFALTERRA, SOCIEDAD ANONIMA</t>
  </si>
  <si>
    <t>Q590,325.61</t>
  </si>
  <si>
    <t>SH-002</t>
  </si>
  <si>
    <t>Q1,904,586.20</t>
  </si>
  <si>
    <t>SH-003</t>
  </si>
  <si>
    <t>Q1,206,557.50</t>
  </si>
  <si>
    <t>SV-001</t>
  </si>
  <si>
    <t>IMPACTO VIAL</t>
  </si>
  <si>
    <t>Q1,432,886.00</t>
  </si>
  <si>
    <t>SV-003</t>
  </si>
  <si>
    <t>Q1,667,694.53</t>
  </si>
  <si>
    <t>T-001</t>
  </si>
  <si>
    <t>Q2,136,997.40</t>
  </si>
  <si>
    <t>T-002</t>
  </si>
  <si>
    <t>Q1,697,938.67</t>
  </si>
  <si>
    <t>T-003</t>
  </si>
  <si>
    <t>Q734,559.13</t>
  </si>
  <si>
    <t>T-004</t>
  </si>
  <si>
    <t>Q211,852.41</t>
  </si>
  <si>
    <t>T-004A</t>
  </si>
  <si>
    <t>Q766,857.43</t>
  </si>
  <si>
    <t>T-005</t>
  </si>
  <si>
    <t>EMULSIONES Y MICROPAVIMENTOS S.A.</t>
  </si>
  <si>
    <t>Q457,310.14</t>
  </si>
  <si>
    <t>T-008</t>
  </si>
  <si>
    <t>Q1,447,930.60</t>
  </si>
  <si>
    <t>T-010</t>
  </si>
  <si>
    <t>Q316,605.11</t>
  </si>
  <si>
    <t>T-011</t>
  </si>
  <si>
    <t>Q1,789,474.13</t>
  </si>
  <si>
    <t>T-012</t>
  </si>
  <si>
    <t>Q204,371.22</t>
  </si>
  <si>
    <t>T-014</t>
  </si>
  <si>
    <t>CONSERVACION VIAL DE GUATEMALA COVIGUA</t>
  </si>
  <si>
    <t>Q1,991,308.43</t>
  </si>
  <si>
    <t>T-015</t>
  </si>
  <si>
    <t>Q934,681.29</t>
  </si>
  <si>
    <t>T-016</t>
  </si>
  <si>
    <t>Q396,431.47</t>
  </si>
  <si>
    <t>T-017</t>
  </si>
  <si>
    <t>Q661,719.78</t>
  </si>
  <si>
    <t>T-018</t>
  </si>
  <si>
    <t>Q929,968.58</t>
  </si>
  <si>
    <t>T-019</t>
  </si>
  <si>
    <t>CONSTRUCTORES  CINCO PALOS, S A</t>
  </si>
  <si>
    <t>Q1,163,806.45</t>
  </si>
  <si>
    <t>T-020</t>
  </si>
  <si>
    <t>Q1,162,670.61</t>
  </si>
  <si>
    <t>T-021</t>
  </si>
  <si>
    <t>Q435,035.08</t>
  </si>
  <si>
    <t>T-022</t>
  </si>
  <si>
    <t>Q1,147,583.24</t>
  </si>
  <si>
    <t>T-023</t>
  </si>
  <si>
    <t>CONSTRUCTORA SERDICONSTRU / CONSTRUCTORA SERDICONSTRU</t>
  </si>
  <si>
    <t>Q730,102.96</t>
  </si>
  <si>
    <t>T-024</t>
  </si>
  <si>
    <t>Q1,868,096.94</t>
  </si>
  <si>
    <t>Q1,590,520.52</t>
  </si>
  <si>
    <t>T-026</t>
  </si>
  <si>
    <t>Q998,007.13</t>
  </si>
  <si>
    <t>T-027</t>
  </si>
  <si>
    <t>Q174,828.50</t>
  </si>
  <si>
    <t>T-028</t>
  </si>
  <si>
    <t>Q1,978,426.25</t>
  </si>
  <si>
    <t>T-029</t>
  </si>
  <si>
    <t>Q799,258.22</t>
  </si>
  <si>
    <t>T-030</t>
  </si>
  <si>
    <t>Q1,092,855.95</t>
  </si>
  <si>
    <t>T-031</t>
  </si>
  <si>
    <t>CONSTRUCTORES Y CONSULTORES BACOMA</t>
  </si>
  <si>
    <t>Q2,239,050.31</t>
  </si>
  <si>
    <t>T-032</t>
  </si>
  <si>
    <t>Q146,750.40</t>
  </si>
  <si>
    <t>VIPROSA, VIAS DE PRODUCCION, SOCIEDAD ANONIMA</t>
  </si>
  <si>
    <t>Q767,201.72</t>
  </si>
  <si>
    <t>T-034</t>
  </si>
  <si>
    <t>CENEDI CENTRAL DE NEGOCIOS DIVERSOS</t>
  </si>
  <si>
    <t>Q1,663,183.00</t>
  </si>
  <si>
    <t>T-035</t>
  </si>
  <si>
    <t>Q1,313,473.20</t>
  </si>
  <si>
    <t>T-036</t>
  </si>
  <si>
    <t>CONSTRUCTORA EMC</t>
  </si>
  <si>
    <t>Q966,809.76</t>
  </si>
  <si>
    <t>Q283,380.40</t>
  </si>
  <si>
    <t>T-038</t>
  </si>
  <si>
    <t>Q1,182,693.74</t>
  </si>
  <si>
    <t>T-039</t>
  </si>
  <si>
    <t>Q2,351,830.20</t>
  </si>
  <si>
    <t>T-040</t>
  </si>
  <si>
    <t>Q2,167,136.26</t>
  </si>
  <si>
    <t>T-041</t>
  </si>
  <si>
    <t>CONSTRUCTORA C.D.I. "RAMOS"</t>
  </si>
  <si>
    <t>Q2,168,674.18</t>
  </si>
  <si>
    <t>T-042</t>
  </si>
  <si>
    <t>Q649,034.81</t>
  </si>
  <si>
    <t>T-043</t>
  </si>
  <si>
    <t>Q826,448.02</t>
  </si>
  <si>
    <t>T-044</t>
  </si>
  <si>
    <t>INGENIERIA TECNICA DE SUPERVISION Y ASESORIA ITECSA</t>
  </si>
  <si>
    <t>Q575,744.55</t>
  </si>
  <si>
    <t>T-045</t>
  </si>
  <si>
    <t>CONSTRUCTORA CARMOR</t>
  </si>
  <si>
    <t>Q405,291.76</t>
  </si>
  <si>
    <t>CONSULTORIA Y SUPERVISORA VON QUEDNOW</t>
  </si>
  <si>
    <t>Q296,626.83</t>
  </si>
  <si>
    <t>T-048</t>
  </si>
  <si>
    <t>IMPOMAC / IMPORTADORA DE MATERIALES DE CONSTRUCCION, S.A.</t>
  </si>
  <si>
    <t>Q1,733,161.08</t>
  </si>
  <si>
    <t>T-049</t>
  </si>
  <si>
    <t>Q1,543,202.18</t>
  </si>
  <si>
    <t>T-051</t>
  </si>
  <si>
    <t xml:space="preserve">CONSTRUCTORA N D </t>
  </si>
  <si>
    <t>Q1,312,232.87</t>
  </si>
  <si>
    <t>T-052</t>
  </si>
  <si>
    <t>ACOPLA</t>
  </si>
  <si>
    <t>Q1,611,369.56</t>
  </si>
  <si>
    <t>T-053</t>
  </si>
  <si>
    <t>C&amp;C CONSTRUCTORES Y CONSULTORES</t>
  </si>
  <si>
    <t>Q1,147,662.47</t>
  </si>
  <si>
    <t>T-054</t>
  </si>
  <si>
    <t>CONSTRUPLADI</t>
  </si>
  <si>
    <t>Q128,575.63</t>
  </si>
  <si>
    <t>T-055</t>
  </si>
  <si>
    <t>Q4,732,124.64</t>
  </si>
  <si>
    <t>T-057</t>
  </si>
  <si>
    <t>Q996,241.12</t>
  </si>
  <si>
    <t>T-058</t>
  </si>
  <si>
    <t xml:space="preserve">SERVICIOS DESARROLLO DEL PETEN S A </t>
  </si>
  <si>
    <t>Q1,353,295.22</t>
  </si>
  <si>
    <t>T-060</t>
  </si>
  <si>
    <t>CONSTRUCTORA Y DESARROLLADORA MONTE ALTO / CONSTRUCTORA Y DESARROLLADORA MONTE ALTO, SOCIEDAD ANONIMA</t>
  </si>
  <si>
    <t>Q444,676.80</t>
  </si>
  <si>
    <t>T-062</t>
  </si>
  <si>
    <t>L.J. CONSTRUCTORES</t>
  </si>
  <si>
    <t>Q678,791.62</t>
  </si>
  <si>
    <t>T-063</t>
  </si>
  <si>
    <t>Q78,062.57</t>
  </si>
  <si>
    <t>T-064</t>
  </si>
  <si>
    <t>CONSTRUCTORA BVA, INGENIERIA Y DISEÑO</t>
  </si>
  <si>
    <t>Q79,848.87</t>
  </si>
  <si>
    <t>T-065</t>
  </si>
  <si>
    <t>Q1,335,371.66</t>
  </si>
  <si>
    <t>MULTISERVICIOS LA MAQUINA / JOSE ALBERTO ALDANA RODRIGUEZ</t>
  </si>
  <si>
    <t>Q1,065,137.06</t>
  </si>
  <si>
    <t>T-068</t>
  </si>
  <si>
    <t>Q128,715.79</t>
  </si>
  <si>
    <t>T-069</t>
  </si>
  <si>
    <t>Q678,650.26</t>
  </si>
  <si>
    <t>T-070</t>
  </si>
  <si>
    <t>Q167,295.99</t>
  </si>
  <si>
    <t>T-071</t>
  </si>
  <si>
    <t>Q70,112.91</t>
  </si>
  <si>
    <t>T-072</t>
  </si>
  <si>
    <t>Q1,245,265.51</t>
  </si>
  <si>
    <t>T-073</t>
  </si>
  <si>
    <t>Q1,422,209.70</t>
  </si>
  <si>
    <t>T-074</t>
  </si>
  <si>
    <t>Q1,191,503.00</t>
  </si>
  <si>
    <t>T-075</t>
  </si>
  <si>
    <t>Q1,037,311.85</t>
  </si>
  <si>
    <t>T-076</t>
  </si>
  <si>
    <t>-IGC- / INNOVACIONES GENERALES EN CONSTRUCCION</t>
  </si>
  <si>
    <t>Q618,886.41</t>
  </si>
  <si>
    <t>T-077</t>
  </si>
  <si>
    <t>SERVICIOS DE INGENIERIA SERINGE</t>
  </si>
  <si>
    <t>Q342,385.01</t>
  </si>
  <si>
    <t>T-078</t>
  </si>
  <si>
    <t>Q287,215.96</t>
  </si>
  <si>
    <t>T-079</t>
  </si>
  <si>
    <t>Q141,324.69</t>
  </si>
  <si>
    <t>T-080</t>
  </si>
  <si>
    <t>Q614,777.59</t>
  </si>
  <si>
    <t>T-081</t>
  </si>
  <si>
    <t>Q1,086,210.65</t>
  </si>
  <si>
    <t>T-082</t>
  </si>
  <si>
    <t>Q684,577.32</t>
  </si>
  <si>
    <t>T-085</t>
  </si>
  <si>
    <t>218</t>
  </si>
  <si>
    <t>Q1,028,155.84</t>
  </si>
  <si>
    <t>Q576,767.62</t>
  </si>
  <si>
    <t>Q257,894.84</t>
  </si>
  <si>
    <t>ARQUITECTOS ARPRO, S.A.</t>
  </si>
  <si>
    <t>Q531,497.80</t>
  </si>
  <si>
    <t>B-010</t>
  </si>
  <si>
    <t>Q202,759.00</t>
  </si>
  <si>
    <t>B-011</t>
  </si>
  <si>
    <t>Q207,351.20</t>
  </si>
  <si>
    <t>B-012</t>
  </si>
  <si>
    <t>INGENIERIA PRISMA TOTAL</t>
  </si>
  <si>
    <t>Q776,382.82</t>
  </si>
  <si>
    <t>Q980,597.70</t>
  </si>
  <si>
    <t>CONSTRUCTORA MANLICO</t>
  </si>
  <si>
    <t>Q168,120.34</t>
  </si>
  <si>
    <t>Q737,238.72</t>
  </si>
  <si>
    <t>SUPERVISIONES Y CONSTRUCCIONES DE GUATEMALA - SUCOGUA -</t>
  </si>
  <si>
    <t>Q1,140.00</t>
  </si>
  <si>
    <t>BURGOCONS, S.A.</t>
  </si>
  <si>
    <t>Q52,662.25</t>
  </si>
  <si>
    <t>B-024</t>
  </si>
  <si>
    <t>Q476,692.23</t>
  </si>
  <si>
    <t>Q92,476.00</t>
  </si>
  <si>
    <t>Q501,860.73</t>
  </si>
  <si>
    <t>Q12,476.00</t>
  </si>
  <si>
    <t>Q251,086.46</t>
  </si>
  <si>
    <t>Q69,340.66</t>
  </si>
  <si>
    <t>SERVICIOS Y EJECUCION DE PROYECTOS VIALES SOCIEDAD ANONIMA</t>
  </si>
  <si>
    <t>Q23,828.12</t>
  </si>
  <si>
    <t>Q173,710.92</t>
  </si>
  <si>
    <t>Q100,888.37</t>
  </si>
  <si>
    <t>Q614,371.98</t>
  </si>
  <si>
    <t>B-053</t>
  </si>
  <si>
    <t>Q733,792.67</t>
  </si>
  <si>
    <t>CONSULTORES CIVILES SOCIEDAD ANONIMA -CONCISA-</t>
  </si>
  <si>
    <t>Q280,755.09</t>
  </si>
  <si>
    <t>B-055</t>
  </si>
  <si>
    <t>TRANSPORTES Y CONSTRUCTORA BARILLAS</t>
  </si>
  <si>
    <t>Q222,967.88</t>
  </si>
  <si>
    <t>CONSTRUCTORA EL TESORO</t>
  </si>
  <si>
    <t>Q158,569.45</t>
  </si>
  <si>
    <t>B-058</t>
  </si>
  <si>
    <t>Q1,881,239.57</t>
  </si>
  <si>
    <t>Q251,337.95</t>
  </si>
  <si>
    <t>Q738,246.65</t>
  </si>
  <si>
    <t>Q384,045.36</t>
  </si>
  <si>
    <t>Q335,177.85</t>
  </si>
  <si>
    <t>Q469,651.93</t>
  </si>
  <si>
    <t>Q107,220.20</t>
  </si>
  <si>
    <t>Q501,568.58</t>
  </si>
  <si>
    <t>B-072A</t>
  </si>
  <si>
    <t>Q1,928,054.42</t>
  </si>
  <si>
    <t>B-074</t>
  </si>
  <si>
    <t>ANDREMI, SOCIEDAD ANONIMA</t>
  </si>
  <si>
    <t>Q375,895.08</t>
  </si>
  <si>
    <t>CONSTRUCTORA LIMPI</t>
  </si>
  <si>
    <t>Q1,508,784.09</t>
  </si>
  <si>
    <t>B-076</t>
  </si>
  <si>
    <t>CONSTRUARIAS</t>
  </si>
  <si>
    <t>Q57,274.67</t>
  </si>
  <si>
    <t>B-077</t>
  </si>
  <si>
    <t>Q23,623.20</t>
  </si>
  <si>
    <t>C-001</t>
  </si>
  <si>
    <t>CONSULTORA EN PROYECTOS DE INGENIERIA CIVILES Y DE SISTEMAS, S A</t>
  </si>
  <si>
    <t>Q5,328,086.68</t>
  </si>
  <si>
    <t>Q256,000.00</t>
  </si>
  <si>
    <t>Q1,922,145.00</t>
  </si>
  <si>
    <t>OL.MA.</t>
  </si>
  <si>
    <t>Q830,021.04</t>
  </si>
  <si>
    <t>Q1,660,342.00</t>
  </si>
  <si>
    <t>DM-004</t>
  </si>
  <si>
    <t>Q378,346.49</t>
  </si>
  <si>
    <t>CODEPRO-CONSTRUCTORA DE PROYECTOS</t>
  </si>
  <si>
    <t>Q259,331.68</t>
  </si>
  <si>
    <t>294</t>
  </si>
  <si>
    <t>Q379,267.18</t>
  </si>
  <si>
    <t>Q345,214.98</t>
  </si>
  <si>
    <t>274</t>
  </si>
  <si>
    <t>Q400,919.43</t>
  </si>
  <si>
    <t>Q55,705.04</t>
  </si>
  <si>
    <t>Q55,857.35</t>
  </si>
  <si>
    <t>LAS AMERICAS CONSULTORES</t>
  </si>
  <si>
    <t>Q90,000.50</t>
  </si>
  <si>
    <t>Q184,392.02</t>
  </si>
  <si>
    <t>L-008</t>
  </si>
  <si>
    <t>CONSTRUMANT</t>
  </si>
  <si>
    <t>Q66,760.66</t>
  </si>
  <si>
    <t xml:space="preserve">MULTISERVICIOS C L M </t>
  </si>
  <si>
    <t>Q63,030.84</t>
  </si>
  <si>
    <t>Q334,207.95</t>
  </si>
  <si>
    <t>CONSTRUCTORA ASIOLE</t>
  </si>
  <si>
    <t>Q297,184.58</t>
  </si>
  <si>
    <t>INGENIERIA AVANZADA</t>
  </si>
  <si>
    <t>Q114,038.95</t>
  </si>
  <si>
    <t>A S CONSTRUCCIONES</t>
  </si>
  <si>
    <t>Q110,692.72</t>
  </si>
  <si>
    <t>L-016</t>
  </si>
  <si>
    <t>Q51,073.33</t>
  </si>
  <si>
    <t>CONSTRUCTORA WILVER</t>
  </si>
  <si>
    <t>Q69,354.32</t>
  </si>
  <si>
    <t>Q58,767.00</t>
  </si>
  <si>
    <t>Q98,268.62</t>
  </si>
  <si>
    <t>AGENCIA INDEPENDIENTE DE SEGUROS Y FIANZAS OROZCO HERNANDEZ</t>
  </si>
  <si>
    <t>293</t>
  </si>
  <si>
    <t>Q134,532.65</t>
  </si>
  <si>
    <t>Q61,124.08</t>
  </si>
  <si>
    <t>Q66,593.20</t>
  </si>
  <si>
    <t>Q444,560.26</t>
  </si>
  <si>
    <t>Q84,857.14</t>
  </si>
  <si>
    <t>DESARROLLOS ZURAMA</t>
  </si>
  <si>
    <t>Q90,997.82</t>
  </si>
  <si>
    <t>238</t>
  </si>
  <si>
    <t>Q51,886.50</t>
  </si>
  <si>
    <t>Q88,451.60</t>
  </si>
  <si>
    <t>INASTE INGENIERIA ASFALTOS Y TERRACERIA</t>
  </si>
  <si>
    <t>Q32,204.75</t>
  </si>
  <si>
    <t>CONSTRUCTORA MARDO</t>
  </si>
  <si>
    <t>187</t>
  </si>
  <si>
    <t>Q383,287.00</t>
  </si>
  <si>
    <t>L-036</t>
  </si>
  <si>
    <t>CON VIC</t>
  </si>
  <si>
    <t>Q49,208.36</t>
  </si>
  <si>
    <t>CONSTRUCTORA CELADA</t>
  </si>
  <si>
    <t>Q92,270.00</t>
  </si>
  <si>
    <t>Q521,700.00</t>
  </si>
  <si>
    <t>CONSTRUMAYA</t>
  </si>
  <si>
    <t>Q53,000.15</t>
  </si>
  <si>
    <t>GLECON</t>
  </si>
  <si>
    <t>Q51,121.63</t>
  </si>
  <si>
    <t>Q49,921.49</t>
  </si>
  <si>
    <t>VANPAESCO</t>
  </si>
  <si>
    <t>Q58,135.84</t>
  </si>
  <si>
    <t>Q153,999.96</t>
  </si>
  <si>
    <t>L-050</t>
  </si>
  <si>
    <t>ARQUITECTURA CONSTRUCCIONES Y SERVICIOS ARCOS</t>
  </si>
  <si>
    <t>Q242,210.78</t>
  </si>
  <si>
    <t>Q94,016.32</t>
  </si>
  <si>
    <t>MULTIPROYECTOS CECAM</t>
  </si>
  <si>
    <t>Q49,944.47</t>
  </si>
  <si>
    <t>CONSTRUSERVICIOS DEL PACIFICO</t>
  </si>
  <si>
    <t>Q356,374.49</t>
  </si>
  <si>
    <t>DIVIAL</t>
  </si>
  <si>
    <t>Q45,627.85</t>
  </si>
  <si>
    <t>CONSTRUCCIONES CANELLAN GIRON</t>
  </si>
  <si>
    <t>Q76,619.51</t>
  </si>
  <si>
    <t>CONSTRUCASA</t>
  </si>
  <si>
    <t>Q73,361.89</t>
  </si>
  <si>
    <t>VENTAS Y SERVICIOS GENESIS</t>
  </si>
  <si>
    <t>Q82,199.17</t>
  </si>
  <si>
    <t>Q74,431.23</t>
  </si>
  <si>
    <t>Q209,074.41</t>
  </si>
  <si>
    <t>Q94,874.90</t>
  </si>
  <si>
    <t>CONSTRUCTORA YALY</t>
  </si>
  <si>
    <t>4</t>
  </si>
  <si>
    <t>Q96,066.53</t>
  </si>
  <si>
    <t>Q306,632.72</t>
  </si>
  <si>
    <t>AGREGADOS Y NEGOCIOS DEL PACIFICO</t>
  </si>
  <si>
    <t>Q69,800.00</t>
  </si>
  <si>
    <t>PROYECTOS B Y B</t>
  </si>
  <si>
    <t>Q278,903.63</t>
  </si>
  <si>
    <t>Q128,800.41</t>
  </si>
  <si>
    <t>RL INGENIEROS</t>
  </si>
  <si>
    <t>Q64,487.52</t>
  </si>
  <si>
    <t>LIMPIEZA Y CONSTRUCCIONES TRASHY S.A.</t>
  </si>
  <si>
    <t>Q91,841.39</t>
  </si>
  <si>
    <t>Q153,297.33</t>
  </si>
  <si>
    <t>MIS MARIAS</t>
  </si>
  <si>
    <t>Q94,422.02</t>
  </si>
  <si>
    <t>GESPRO. GENERAL DE SERVICIOS Y PRODUCTOS</t>
  </si>
  <si>
    <t>Q62,290.91</t>
  </si>
  <si>
    <t>263</t>
  </si>
  <si>
    <t>Q38,064.40</t>
  </si>
  <si>
    <t>EUROCONSTRUCTORA</t>
  </si>
  <si>
    <t>Q108,722.82</t>
  </si>
  <si>
    <t>Q225,861.88</t>
  </si>
  <si>
    <t>CONSTRUCTORA JAZMIN</t>
  </si>
  <si>
    <t>Q248,915.23</t>
  </si>
  <si>
    <t>DISEÑO, MANTENIMIENTO Y CONSTRUCCION DIMACO</t>
  </si>
  <si>
    <t>Q128,551.71</t>
  </si>
  <si>
    <t>CONSTRUCCIONES Y PROYECTOS LOURDES</t>
  </si>
  <si>
    <t>Q84,413.75</t>
  </si>
  <si>
    <t>Q101,263.14</t>
  </si>
  <si>
    <t>CONSTRUCTORA GENERAL DE OBRAS CINMA</t>
  </si>
  <si>
    <t>Q212,078.97</t>
  </si>
  <si>
    <t>CONSTRUCTORA DEL SUR</t>
  </si>
  <si>
    <t>Q502,369.05</t>
  </si>
  <si>
    <t>Q439,879.95</t>
  </si>
  <si>
    <t>CONSTRUCTORA MEGU</t>
  </si>
  <si>
    <t>Q69,704.00</t>
  </si>
  <si>
    <t>CONSTRUCTORA SAN ANGEL</t>
  </si>
  <si>
    <t>Q240,356.36</t>
  </si>
  <si>
    <t>CONSTRUCTORA LA VILLA</t>
  </si>
  <si>
    <t>Q315,438.05</t>
  </si>
  <si>
    <t>CONSTRUCTORA ASYRA</t>
  </si>
  <si>
    <t>Q73,072.72</t>
  </si>
  <si>
    <t>Q313,595.73</t>
  </si>
  <si>
    <t>CONSTRUCTORA GUADALUPE</t>
  </si>
  <si>
    <t>Q60,035.58</t>
  </si>
  <si>
    <t>Q61,107.41</t>
  </si>
  <si>
    <t>CONVIR</t>
  </si>
  <si>
    <t>Q117,826.80</t>
  </si>
  <si>
    <t>Q65,977.92</t>
  </si>
  <si>
    <t>Q324,032.36</t>
  </si>
  <si>
    <t>Q68,745.40</t>
  </si>
  <si>
    <t>UBUNTU PROYECTOS</t>
  </si>
  <si>
    <t>Q75,075.91</t>
  </si>
  <si>
    <t>CONSTRUCTORA W J R</t>
  </si>
  <si>
    <t>Q59,686.42</t>
  </si>
  <si>
    <t>CONSTRUCCIONES Y PROYECTOS MYLOSSI</t>
  </si>
  <si>
    <t>Q147,572.96</t>
  </si>
  <si>
    <t>Q80,648.96</t>
  </si>
  <si>
    <t>Q144,845.25</t>
  </si>
  <si>
    <t>DAMAR</t>
  </si>
  <si>
    <t>Q42,505.28</t>
  </si>
  <si>
    <t>CONSTRUTEC</t>
  </si>
  <si>
    <t>299</t>
  </si>
  <si>
    <t>Q243,341.82</t>
  </si>
  <si>
    <t>Q190,830.60</t>
  </si>
  <si>
    <t>202</t>
  </si>
  <si>
    <t>Q2,965.38</t>
  </si>
  <si>
    <t>209</t>
  </si>
  <si>
    <t>Q313,070.26</t>
  </si>
  <si>
    <t>L-118</t>
  </si>
  <si>
    <t>Q258,111.36</t>
  </si>
  <si>
    <t>Q79,000.95</t>
  </si>
  <si>
    <t>Q209,502.69</t>
  </si>
  <si>
    <t>Q40,099.39</t>
  </si>
  <si>
    <t>L-123</t>
  </si>
  <si>
    <t>CONSTRUCTORA IYE</t>
  </si>
  <si>
    <t>Q73,500.08</t>
  </si>
  <si>
    <t>Q301,738.52</t>
  </si>
  <si>
    <t>CONSVIAL CONSTRUCCIONES VIALES</t>
  </si>
  <si>
    <t>Q141,195.56</t>
  </si>
  <si>
    <t>CONSTRUCCIONES FUTURO</t>
  </si>
  <si>
    <t>176</t>
  </si>
  <si>
    <t>Q132,223.64</t>
  </si>
  <si>
    <t>ASPA DE GUATEMALA</t>
  </si>
  <si>
    <t>Q103,248.57</t>
  </si>
  <si>
    <t>Q198,006.47</t>
  </si>
  <si>
    <t>199</t>
  </si>
  <si>
    <t>Q52,207.08</t>
  </si>
  <si>
    <t>Q190,647.26</t>
  </si>
  <si>
    <t>CONSTRUCTORES Y CONSULTORES MEGA</t>
  </si>
  <si>
    <t>233</t>
  </si>
  <si>
    <t>Q99,523.77</t>
  </si>
  <si>
    <t>DISTRIBUIDORA DE ASFALTOS PARA GUATEMALA</t>
  </si>
  <si>
    <t>Q98,569.90</t>
  </si>
  <si>
    <t>Q213,501.54</t>
  </si>
  <si>
    <t>COTECNI</t>
  </si>
  <si>
    <t>Q95,793.38</t>
  </si>
  <si>
    <t>Q106,200.00</t>
  </si>
  <si>
    <t>Q60,799.99</t>
  </si>
  <si>
    <t>L-141</t>
  </si>
  <si>
    <t>Q68,998.72</t>
  </si>
  <si>
    <t>Q189,092.46</t>
  </si>
  <si>
    <t>HERCON</t>
  </si>
  <si>
    <t>Q120,114.86</t>
  </si>
  <si>
    <t>Q84,323.47</t>
  </si>
  <si>
    <t>CICO CONSTRUCCIONES INGENIERIA CIVIL Y OBRAS</t>
  </si>
  <si>
    <t>Q83,628.69</t>
  </si>
  <si>
    <t>Q56,924.47</t>
  </si>
  <si>
    <t>L-150</t>
  </si>
  <si>
    <t>Q105,635.54</t>
  </si>
  <si>
    <t>L-151</t>
  </si>
  <si>
    <t>224</t>
  </si>
  <si>
    <t>Q37,873.23</t>
  </si>
  <si>
    <t>Q88,219.53</t>
  </si>
  <si>
    <t>Q416,158.97</t>
  </si>
  <si>
    <t>Q64,012.49</t>
  </si>
  <si>
    <t>PROYECTOS Y SERVICIOS ROALNI</t>
  </si>
  <si>
    <t>Q59,642.63</t>
  </si>
  <si>
    <t>CONSTRUCTORA ARRIAGA</t>
  </si>
  <si>
    <t>Q36,617.01</t>
  </si>
  <si>
    <t>Q162,602.69</t>
  </si>
  <si>
    <t>Q8,037.42</t>
  </si>
  <si>
    <t>CASMATT</t>
  </si>
  <si>
    <t>Q44,069.01</t>
  </si>
  <si>
    <t>INELCA CONSTRUCTORA</t>
  </si>
  <si>
    <t>Q161,898.60</t>
  </si>
  <si>
    <t>CONSTRUCTORA SANDOTRAC,S.A.</t>
  </si>
  <si>
    <t>Q41,567.67</t>
  </si>
  <si>
    <t>Q166,525.32</t>
  </si>
  <si>
    <t>ADMINISTRADORA DE BIENES Y SERVICIOS PLATINIUM</t>
  </si>
  <si>
    <t>191</t>
  </si>
  <si>
    <t>Q51,000.71</t>
  </si>
  <si>
    <t>L-169</t>
  </si>
  <si>
    <t>Q64,783.39</t>
  </si>
  <si>
    <t>Q185,072.16</t>
  </si>
  <si>
    <t>GRUPO BROHUS, SOCIEDAD ANONIMA</t>
  </si>
  <si>
    <t>Q117,572.53</t>
  </si>
  <si>
    <t>Q61,615.64</t>
  </si>
  <si>
    <t>DISEÑOS Y CONSTRUCCIONES ARGUETA DISCONAR</t>
  </si>
  <si>
    <t>Q47,763.85</t>
  </si>
  <si>
    <t>INMOBILIARIA Y EXCLUSIVOS ARQUITECTONICOS SOCIEDAD ANONIMA</t>
  </si>
  <si>
    <t>Q53,278.07</t>
  </si>
  <si>
    <t>Q142,684.54</t>
  </si>
  <si>
    <t>Q72,673.70</t>
  </si>
  <si>
    <t>CORENTA CONSTRUCTORA Y RENTA DE MAQUINARIA</t>
  </si>
  <si>
    <t>Q262,577.50</t>
  </si>
  <si>
    <t>Q300,992.23</t>
  </si>
  <si>
    <t>Q73,000.05</t>
  </si>
  <si>
    <t>MIVELA MANTENIMIENTO VIAL</t>
  </si>
  <si>
    <t>Q224,350.76</t>
  </si>
  <si>
    <t>CONSTRUSERVICIOS MADAY</t>
  </si>
  <si>
    <t>Q40,782.81</t>
  </si>
  <si>
    <t>LIMPIEZA DE CARRETERA DE GUATEMALA LIMCAGUA</t>
  </si>
  <si>
    <t>Q140,081.87</t>
  </si>
  <si>
    <t>Q1,120.00</t>
  </si>
  <si>
    <t>OA-002</t>
  </si>
  <si>
    <t>Q3,647,101.93</t>
  </si>
  <si>
    <t>Q638,794.18</t>
  </si>
  <si>
    <t>OA-005</t>
  </si>
  <si>
    <t>GRUPO EDIFICA S.A.</t>
  </si>
  <si>
    <t>Q22,811.48</t>
  </si>
  <si>
    <t>Q410,505.50</t>
  </si>
  <si>
    <t>Q2,491,996.27</t>
  </si>
  <si>
    <t>PT-004</t>
  </si>
  <si>
    <t>Q941,657.31</t>
  </si>
  <si>
    <t>PT-005</t>
  </si>
  <si>
    <t>Q588,700.21</t>
  </si>
  <si>
    <t>Q197,904.00</t>
  </si>
  <si>
    <t>Q164,920.00</t>
  </si>
  <si>
    <t>227</t>
  </si>
  <si>
    <t>Q80,976.00</t>
  </si>
  <si>
    <t>Q154,896.00</t>
  </si>
  <si>
    <t>Q134,960.00</t>
  </si>
  <si>
    <t>Q107,968.00</t>
  </si>
  <si>
    <t>Q98,952.00</t>
  </si>
  <si>
    <t>S-011</t>
  </si>
  <si>
    <t>Q203,280.00</t>
  </si>
  <si>
    <t>Q263,872.00</t>
  </si>
  <si>
    <t>Q65,968.00</t>
  </si>
  <si>
    <t>235</t>
  </si>
  <si>
    <t>HUGO ADOLFO LEPE Y LEPE</t>
  </si>
  <si>
    <t>Q164,080.00</t>
  </si>
  <si>
    <t>Q32,984.00</t>
  </si>
  <si>
    <t>CONSULTING</t>
  </si>
  <si>
    <t>PABLO DAVID PEREZ MORALES</t>
  </si>
  <si>
    <t>Q119,952.00</t>
  </si>
  <si>
    <t>S-028</t>
  </si>
  <si>
    <t>Q194,880.00</t>
  </si>
  <si>
    <t>INGENIERIA Y ARQUITECTURA CASTRO ESTRADA S A  -INACE-</t>
  </si>
  <si>
    <t>C G E INGENIERIA Y CONSTRUCCION</t>
  </si>
  <si>
    <t>Q215,936.00</t>
  </si>
  <si>
    <t>225</t>
  </si>
  <si>
    <t>Q131,936.00</t>
  </si>
  <si>
    <t>283</t>
  </si>
  <si>
    <t>Q626,696.00</t>
  </si>
  <si>
    <t>Q161,952.00</t>
  </si>
  <si>
    <t>Q84,000.00</t>
  </si>
  <si>
    <t>Q53,984.00</t>
  </si>
  <si>
    <t>S-040A</t>
  </si>
  <si>
    <t>Q329,840.00</t>
  </si>
  <si>
    <t>Q188,944.00</t>
  </si>
  <si>
    <t>JOSE FERNANDO MORALES MENDEZ</t>
  </si>
  <si>
    <t>Q168,000.00</t>
  </si>
  <si>
    <t>INYCO INGENIERIA Y CONSTRUCCIÓN</t>
  </si>
  <si>
    <t>Q77,952.00</t>
  </si>
  <si>
    <t>271</t>
  </si>
  <si>
    <t>Q181,440.00</t>
  </si>
  <si>
    <t>Q20,160.00</t>
  </si>
  <si>
    <t>Q403,200.00</t>
  </si>
  <si>
    <t>Q105,000.00</t>
  </si>
  <si>
    <t>S-063</t>
  </si>
  <si>
    <t>Q28,336.00</t>
  </si>
  <si>
    <t>Q56,672.00</t>
  </si>
  <si>
    <t>Q126,000.00</t>
  </si>
  <si>
    <t>Q42,000.00</t>
  </si>
  <si>
    <t>SG-001</t>
  </si>
  <si>
    <t>288</t>
  </si>
  <si>
    <t>Q432,865.50</t>
  </si>
  <si>
    <t>SH-001</t>
  </si>
  <si>
    <t>Q347,138.24</t>
  </si>
  <si>
    <t>MARCOHE CONSTRUCCIONES</t>
  </si>
  <si>
    <t>Q1,104,863.40</t>
  </si>
  <si>
    <t>Q733,844.72</t>
  </si>
  <si>
    <t>SH-004</t>
  </si>
  <si>
    <t>SERVICIOS VASQUEZ</t>
  </si>
  <si>
    <t>Q1,081,884.94</t>
  </si>
  <si>
    <t>CDM VIAL DE GUATEMALA S.A.</t>
  </si>
  <si>
    <t>Q338,230.17</t>
  </si>
  <si>
    <t>SV-002</t>
  </si>
  <si>
    <t>CDM VIAL</t>
  </si>
  <si>
    <t>Q91,942.21</t>
  </si>
  <si>
    <t>Q159,858.49</t>
  </si>
  <si>
    <t>Q548,391.08</t>
  </si>
  <si>
    <t>T-003A</t>
  </si>
  <si>
    <t>Q943,759.20</t>
  </si>
  <si>
    <t>Q571,492.88</t>
  </si>
  <si>
    <t>Q150,000.00</t>
  </si>
  <si>
    <t>T-013</t>
  </si>
  <si>
    <t>Q56,200.00</t>
  </si>
  <si>
    <t>CONSTRUCTORA TORRE ALTA</t>
  </si>
  <si>
    <t>Q735,567.61</t>
  </si>
  <si>
    <t>Q434,856.11</t>
  </si>
  <si>
    <t>CONSTRUCTORA COPRODI</t>
  </si>
  <si>
    <t>Q44,430.60</t>
  </si>
  <si>
    <t>Q30,524.40</t>
  </si>
  <si>
    <t>Q172,834.78</t>
  </si>
  <si>
    <t>PRODMAR</t>
  </si>
  <si>
    <t>Q945.00</t>
  </si>
  <si>
    <t>Q644,013.75</t>
  </si>
  <si>
    <t>Q6,535.08</t>
  </si>
  <si>
    <t>Q517,855.85</t>
  </si>
  <si>
    <t>Q191,434.07</t>
  </si>
  <si>
    <t>Q657,000.80</t>
  </si>
  <si>
    <t>Q285,407.66</t>
  </si>
  <si>
    <t>Q334,903.30</t>
  </si>
  <si>
    <t>Q80,925.84</t>
  </si>
  <si>
    <t>TRACOTEC, TRANSPORTE CONSTRUCCION Y TECNOLOGIA</t>
  </si>
  <si>
    <t>Q327,527.82</t>
  </si>
  <si>
    <t>Q909,536.37</t>
  </si>
  <si>
    <t>Q1,660,448.62</t>
  </si>
  <si>
    <t>Q1,221,008.18</t>
  </si>
  <si>
    <t>Q903,789.28</t>
  </si>
  <si>
    <t>292</t>
  </si>
  <si>
    <t>Q71,000.00</t>
  </si>
  <si>
    <t>T-050</t>
  </si>
  <si>
    <t>Q427,791.49</t>
  </si>
  <si>
    <t>Q272,257.50</t>
  </si>
  <si>
    <t>Q54,813.31</t>
  </si>
  <si>
    <t>Q7,104.31</t>
  </si>
  <si>
    <t>Q1,066,433.61</t>
  </si>
  <si>
    <t>T-061</t>
  </si>
  <si>
    <t>Q392,013.11</t>
  </si>
  <si>
    <t>Q839,042.00</t>
  </si>
  <si>
    <t>Q240,420.62</t>
  </si>
  <si>
    <t>B-001</t>
  </si>
  <si>
    <t>Q529,357.52</t>
  </si>
  <si>
    <t>B-002</t>
  </si>
  <si>
    <t>Q961,433.91</t>
  </si>
  <si>
    <t>Q920,623.31</t>
  </si>
  <si>
    <t>Q40,810.60</t>
  </si>
  <si>
    <t>CONSTRUCTORA CONSTRU-TEC-A</t>
  </si>
  <si>
    <t>Q860,164.99</t>
  </si>
  <si>
    <t>Q482,070.34</t>
  </si>
  <si>
    <t>Q632,657.07</t>
  </si>
  <si>
    <t>Q516,581.77</t>
  </si>
  <si>
    <t>Q116,075.30</t>
  </si>
  <si>
    <t>Q1,375,629.39</t>
  </si>
  <si>
    <t>Q1,332,869.12</t>
  </si>
  <si>
    <t>Q42,760.27</t>
  </si>
  <si>
    <t>Q855,113.88</t>
  </si>
  <si>
    <t>Q642,465.27</t>
  </si>
  <si>
    <t>Q212,648.61</t>
  </si>
  <si>
    <t>Q632,756.19</t>
  </si>
  <si>
    <t>Q538,676.60</t>
  </si>
  <si>
    <t>Q94,079.59</t>
  </si>
  <si>
    <t xml:space="preserve">CONSTRUSA </t>
  </si>
  <si>
    <t>Q70,601.40</t>
  </si>
  <si>
    <t>Q686,982.87</t>
  </si>
  <si>
    <t>Q518,732.42</t>
  </si>
  <si>
    <t>Q168,250.45</t>
  </si>
  <si>
    <t>CONSTRUCTORA DE OBRAS CIVILES DE GUATEMALA</t>
  </si>
  <si>
    <t>Q494,155.61</t>
  </si>
  <si>
    <t>Q442,065.61</t>
  </si>
  <si>
    <t>Q52,090.00</t>
  </si>
  <si>
    <t>Q646,159.67</t>
  </si>
  <si>
    <t>Q1,284,272.81</t>
  </si>
  <si>
    <t>COMEGA / SERVICIOS Y CONSTRUCCIONES MEGA, S.A.</t>
  </si>
  <si>
    <t>Q1,023,479.08</t>
  </si>
  <si>
    <t>Q439,707.11</t>
  </si>
  <si>
    <t>Q240,581.46</t>
  </si>
  <si>
    <t>Q552,741.87</t>
  </si>
  <si>
    <t>SEDICO, SERVICIOS DE DISEÑO Y CONSTRUCCION</t>
  </si>
  <si>
    <t>Q648,699.00</t>
  </si>
  <si>
    <t>Q645,475.77</t>
  </si>
  <si>
    <t>Q127,895.71</t>
  </si>
  <si>
    <t>PROYECTOS VIALES YACKY</t>
  </si>
  <si>
    <t>Q989,209.68</t>
  </si>
  <si>
    <t>Q402,444.49</t>
  </si>
  <si>
    <t>Q362,586.81</t>
  </si>
  <si>
    <t>Q39,857.68</t>
  </si>
  <si>
    <t>CONSULTORIA Y CONSTRUCTORA LEMA, SOCIEDAD ANONIMA</t>
  </si>
  <si>
    <t>Q402,670.55</t>
  </si>
  <si>
    <t>SOLITEC, SOCIEDAD ANONIMA</t>
  </si>
  <si>
    <t>Q120,668.98</t>
  </si>
  <si>
    <t>Q122,248.89</t>
  </si>
  <si>
    <t>Q267,255.80</t>
  </si>
  <si>
    <t>Q257,079.15</t>
  </si>
  <si>
    <t>Q10,176.65</t>
  </si>
  <si>
    <t xml:space="preserve">CONSTRUCTORA S J R S </t>
  </si>
  <si>
    <t>Q148,154.52</t>
  </si>
  <si>
    <t>Q11,225.52</t>
  </si>
  <si>
    <t>CONSTRUCTORA SOSA</t>
  </si>
  <si>
    <t>Q232,416.36</t>
  </si>
  <si>
    <t>Q991,743.74</t>
  </si>
  <si>
    <t>Q786,864.40</t>
  </si>
  <si>
    <t>Q204,879.34</t>
  </si>
  <si>
    <t>Q96,380.19</t>
  </si>
  <si>
    <t>Q352,547.62</t>
  </si>
  <si>
    <t>B-035</t>
  </si>
  <si>
    <t>ACCESO TOTAL</t>
  </si>
  <si>
    <t>Q481,835.80</t>
  </si>
  <si>
    <t>CONFUDE</t>
  </si>
  <si>
    <t>Q565,188.56</t>
  </si>
  <si>
    <t>Q403,239.75</t>
  </si>
  <si>
    <t>Q78,680.20</t>
  </si>
  <si>
    <t>Q333,615.92</t>
  </si>
  <si>
    <t>Q485,496.91</t>
  </si>
  <si>
    <t>CONSTRUCTORA ARGENSA</t>
  </si>
  <si>
    <t>Q576,553.54</t>
  </si>
  <si>
    <t>Q60,856.58</t>
  </si>
  <si>
    <t>CONSTRUCCIONES INNOVADORAS DE GUATEMALA. COINGUA</t>
  </si>
  <si>
    <t>Q489,004.20</t>
  </si>
  <si>
    <t>Q451,214.23</t>
  </si>
  <si>
    <t>Q37,789.97</t>
  </si>
  <si>
    <t>CONSTRUCTORA SAN MARCOS</t>
  </si>
  <si>
    <t>Q793,457.83</t>
  </si>
  <si>
    <t>B-043</t>
  </si>
  <si>
    <t>Q945,235.91</t>
  </si>
  <si>
    <t>CONCRETOS Y DRAGADOS, SOCIEDAD ANÒNIMA</t>
  </si>
  <si>
    <t>Q96,090.00</t>
  </si>
  <si>
    <t>CONSTRUCTORA DISA SOCIEDAD ANONIMA</t>
  </si>
  <si>
    <t>Q811,775.58</t>
  </si>
  <si>
    <t>Q30,247.60</t>
  </si>
  <si>
    <t>Q524,082.89</t>
  </si>
  <si>
    <t>Q501,401.14</t>
  </si>
  <si>
    <t>Q22,681.75</t>
  </si>
  <si>
    <t>CONDIAL</t>
  </si>
  <si>
    <t>Q644,557.76</t>
  </si>
  <si>
    <t>PROYECTOS Y DESARROLLOS DE OBRA CIVIL "G.I."</t>
  </si>
  <si>
    <t>Q457,277.79</t>
  </si>
  <si>
    <t>CORPORACION ORIHUELA, S A</t>
  </si>
  <si>
    <t>Q679,421.22</t>
  </si>
  <si>
    <t>CONSTRUCCIONES ROJO, S.A.</t>
  </si>
  <si>
    <t>Q100,052.60</t>
  </si>
  <si>
    <t>Q558,592.20</t>
  </si>
  <si>
    <t>SERVICIOS TÉCNICOS DE INGENIERIA RIO</t>
  </si>
  <si>
    <t>196</t>
  </si>
  <si>
    <t>Q272,536.15</t>
  </si>
  <si>
    <t>CONSULTORIA EN INGENIERIA INTEGRADA, SOCIEDAD ANONIMA</t>
  </si>
  <si>
    <t>Q386,656.86</t>
  </si>
  <si>
    <t xml:space="preserve">CONISA CONSTRUCTORA DE INGENIERIA S  A </t>
  </si>
  <si>
    <t>Q60,744.33</t>
  </si>
  <si>
    <t>Q234,227.86</t>
  </si>
  <si>
    <t>CONSTRUCTORA "MANCOV"</t>
  </si>
  <si>
    <t>Q542,854.67</t>
  </si>
  <si>
    <t>B-059</t>
  </si>
  <si>
    <t>LANNET</t>
  </si>
  <si>
    <t>Q265,374.13</t>
  </si>
  <si>
    <t>Q1,092,696.50</t>
  </si>
  <si>
    <t>B-061</t>
  </si>
  <si>
    <t>Q386,011.62</t>
  </si>
  <si>
    <t>Q141,130.06</t>
  </si>
  <si>
    <t>CICSA</t>
  </si>
  <si>
    <t>Q523,460.65</t>
  </si>
  <si>
    <t>ARINSA S.A.</t>
  </si>
  <si>
    <t>Q635,275.31</t>
  </si>
  <si>
    <t xml:space="preserve">TECNISOL </t>
  </si>
  <si>
    <t>Q309,539.52</t>
  </si>
  <si>
    <t>CONSTRUCTORA SILAS</t>
  </si>
  <si>
    <t>Q109,030.60</t>
  </si>
  <si>
    <t>Q83,878.64</t>
  </si>
  <si>
    <t>Q380,746.88</t>
  </si>
  <si>
    <t>Q464,625.52</t>
  </si>
  <si>
    <t>Q1,312,060.77</t>
  </si>
  <si>
    <t>COCESA</t>
  </si>
  <si>
    <t>Q1,004,586.44</t>
  </si>
  <si>
    <t>Q80,171.94</t>
  </si>
  <si>
    <t>Q209,104.21</t>
  </si>
  <si>
    <t>B-080</t>
  </si>
  <si>
    <t>Q209,684.54</t>
  </si>
  <si>
    <t>B-081</t>
  </si>
  <si>
    <t>Q137,798.61</t>
  </si>
  <si>
    <t>B-082</t>
  </si>
  <si>
    <t>Q1,726,737.56</t>
  </si>
  <si>
    <t>Q1,555,978.69</t>
  </si>
  <si>
    <t>Q170,758.87</t>
  </si>
  <si>
    <t>B-083</t>
  </si>
  <si>
    <t>Q1,097,390.68</t>
  </si>
  <si>
    <t>Q972,772.72</t>
  </si>
  <si>
    <t>Q124,617.96</t>
  </si>
  <si>
    <t>B-084</t>
  </si>
  <si>
    <t>DINACOSA</t>
  </si>
  <si>
    <t>Q307,379.59</t>
  </si>
  <si>
    <t>B-085</t>
  </si>
  <si>
    <t>Q725,742.00</t>
  </si>
  <si>
    <t>Q447,855.18</t>
  </si>
  <si>
    <t>Q277,886.82</t>
  </si>
  <si>
    <t>B-086</t>
  </si>
  <si>
    <t xml:space="preserve">CONSTRUCTORA E INMOBILIARIA CENTRO DE ORIENTE, S.A. </t>
  </si>
  <si>
    <t>Q839,884.17</t>
  </si>
  <si>
    <t>B-087</t>
  </si>
  <si>
    <t>SERICSA</t>
  </si>
  <si>
    <t>Q662,019.63</t>
  </si>
  <si>
    <t>B-088</t>
  </si>
  <si>
    <t>DICCONSU</t>
  </si>
  <si>
    <t>Q965,778.83</t>
  </si>
  <si>
    <t>B-089</t>
  </si>
  <si>
    <t>Q89,979.83</t>
  </si>
  <si>
    <t>B-090</t>
  </si>
  <si>
    <t>Q263,557.58</t>
  </si>
  <si>
    <t>Q432,721.18</t>
  </si>
  <si>
    <t>B-091</t>
  </si>
  <si>
    <t>Q711,566.73</t>
  </si>
  <si>
    <t>Q448,026.84</t>
  </si>
  <si>
    <t>Q263,539.89</t>
  </si>
  <si>
    <t>Q5,293,224.01</t>
  </si>
  <si>
    <t>Q1,939,164.77</t>
  </si>
  <si>
    <t>Q3,354,059.24</t>
  </si>
  <si>
    <t>CP-001</t>
  </si>
  <si>
    <t>SUPERVISORA JIRE'S, SOCIEDAD ANONIMA</t>
  </si>
  <si>
    <t>Q2,399,286.38</t>
  </si>
  <si>
    <t>CP-002</t>
  </si>
  <si>
    <t>Q6,599,530.75</t>
  </si>
  <si>
    <t>CP-003</t>
  </si>
  <si>
    <t>Q7,708,228.21</t>
  </si>
  <si>
    <t>CP-004</t>
  </si>
  <si>
    <t>Q1,487,874.76</t>
  </si>
  <si>
    <t>CP-005</t>
  </si>
  <si>
    <t>Q137,757.75</t>
  </si>
  <si>
    <t>CP-006</t>
  </si>
  <si>
    <t>Q4,715,611.62</t>
  </si>
  <si>
    <t>CP-007</t>
  </si>
  <si>
    <t>Q2,634,426.04</t>
  </si>
  <si>
    <t>Q8,258,958.58</t>
  </si>
  <si>
    <t>CP-008</t>
  </si>
  <si>
    <t>PROYECTOS MULTIPLES PROURBA</t>
  </si>
  <si>
    <t>Q1,944,799.51</t>
  </si>
  <si>
    <t>CP-009</t>
  </si>
  <si>
    <t>Q86,139.90</t>
  </si>
  <si>
    <t>CP-010</t>
  </si>
  <si>
    <t>CONSTRUCTORA GSED-ALFA SOCIEDAD ANONIMA</t>
  </si>
  <si>
    <t>Q3,092,265.23</t>
  </si>
  <si>
    <t>Q370,118.33</t>
  </si>
  <si>
    <t>CP-011</t>
  </si>
  <si>
    <t>Q4,265,347.15</t>
  </si>
  <si>
    <t>CONSTRUCCIONES E IMPORTACIONES EXICASA</t>
  </si>
  <si>
    <t>Q1,285,085.66</t>
  </si>
  <si>
    <t>Q233,945.40</t>
  </si>
  <si>
    <t>Q533,466.21</t>
  </si>
  <si>
    <t>Q985,564.85</t>
  </si>
  <si>
    <t>CONSTRUCTORA TOP RAM</t>
  </si>
  <si>
    <t>Q876,789.87</t>
  </si>
  <si>
    <t>Q380,933.57</t>
  </si>
  <si>
    <t>Q495,856.30</t>
  </si>
  <si>
    <t>Q1,498,932.25</t>
  </si>
  <si>
    <t>Q722,914.00</t>
  </si>
  <si>
    <t>Q776,018.25</t>
  </si>
  <si>
    <t>INVERSIONES PALAZZO S.A.</t>
  </si>
  <si>
    <t>Q1,243,403.66</t>
  </si>
  <si>
    <t>Q250,621.00</t>
  </si>
  <si>
    <t>Q555,140.66</t>
  </si>
  <si>
    <t>Q938,884.00</t>
  </si>
  <si>
    <t>EM-004</t>
  </si>
  <si>
    <t>Q4,054,327.47</t>
  </si>
  <si>
    <t>Q1,804,185.00</t>
  </si>
  <si>
    <t>Q845,836.00</t>
  </si>
  <si>
    <t>Q653,264.46</t>
  </si>
  <si>
    <t>Q1,499,100.46</t>
  </si>
  <si>
    <t>Q6,416,149.45</t>
  </si>
  <si>
    <t>INVERSIONES ALCANZA, SOCIEDAD ANONIMA</t>
  </si>
  <si>
    <t>Q4,103,411.06</t>
  </si>
  <si>
    <t>Q1,294,792.86</t>
  </si>
  <si>
    <t>Q5,398,203.92</t>
  </si>
  <si>
    <t>Q114,716.48</t>
  </si>
  <si>
    <t>Q40,352.40</t>
  </si>
  <si>
    <t>Q147,909.26</t>
  </si>
  <si>
    <t>CANIZ SERVICIOS Y MANTENIMIENTO</t>
  </si>
  <si>
    <t>Q184,523.87</t>
  </si>
  <si>
    <t>Q136,506.62</t>
  </si>
  <si>
    <t>Q48,017.25</t>
  </si>
  <si>
    <t>Q252,140.34</t>
  </si>
  <si>
    <t>Q186,527.77</t>
  </si>
  <si>
    <t>Q65,612.57</t>
  </si>
  <si>
    <t>ARCOS SOLUCIONES CONSTRUCTIVAS</t>
  </si>
  <si>
    <t>Q260,683.12</t>
  </si>
  <si>
    <t>Q211,768.34</t>
  </si>
  <si>
    <t>Q48,914.78</t>
  </si>
  <si>
    <t>DISCONSA</t>
  </si>
  <si>
    <t>Q269,714.84</t>
  </si>
  <si>
    <t>Q219,105.34</t>
  </si>
  <si>
    <t>Q50,609.50</t>
  </si>
  <si>
    <t>SERVICIOS EMPRESARIALES DE LIMPIEZA, SOCIEDAD ANONIMA</t>
  </si>
  <si>
    <t>Q195,171.75</t>
  </si>
  <si>
    <t>Q68,653.16</t>
  </si>
  <si>
    <t>Q136,969.80</t>
  </si>
  <si>
    <t>Q68,484.90</t>
  </si>
  <si>
    <t>Q204,514.19</t>
  </si>
  <si>
    <t>Q201,641.95</t>
  </si>
  <si>
    <t>Q163,805.70</t>
  </si>
  <si>
    <t>Q37,836.25</t>
  </si>
  <si>
    <t>Q249,888.72</t>
  </si>
  <si>
    <t>Q199,303.08</t>
  </si>
  <si>
    <t>Q50,585.64</t>
  </si>
  <si>
    <t>Q201,520.44</t>
  </si>
  <si>
    <t>Q163,706.99</t>
  </si>
  <si>
    <t>Q37,813.45</t>
  </si>
  <si>
    <t>L-015</t>
  </si>
  <si>
    <t xml:space="preserve">CONSTRUCTORA JD </t>
  </si>
  <si>
    <t>Q226,884.48</t>
  </si>
  <si>
    <t>Q223,632.05</t>
  </si>
  <si>
    <t>Q181,601.54</t>
  </si>
  <si>
    <t>Q223,642.94</t>
  </si>
  <si>
    <t>Q175,250.07</t>
  </si>
  <si>
    <t>Q264,721.14</t>
  </si>
  <si>
    <t>Q44,120.19</t>
  </si>
  <si>
    <t>Q224,139.05</t>
  </si>
  <si>
    <t>Q165,813.04</t>
  </si>
  <si>
    <t>Q58,326.01</t>
  </si>
  <si>
    <t>Q240,718.82</t>
  </si>
  <si>
    <t>Q178,078.38</t>
  </si>
  <si>
    <t>Q62,640.44</t>
  </si>
  <si>
    <t>HATSA</t>
  </si>
  <si>
    <t>Q221,508.65</t>
  </si>
  <si>
    <t>Q163,867.13</t>
  </si>
  <si>
    <t>Q57,641.52</t>
  </si>
  <si>
    <t>Q189,245.88</t>
  </si>
  <si>
    <t>CONSTRUCTORA CATALAN CONSTRUCAT</t>
  </si>
  <si>
    <t>Q131,426.84</t>
  </si>
  <si>
    <t>Q30,357.30</t>
  </si>
  <si>
    <t>Q138,597.57</t>
  </si>
  <si>
    <t>Q112,599.39</t>
  </si>
  <si>
    <t>Q25,998.18</t>
  </si>
  <si>
    <t>Q168,845.00</t>
  </si>
  <si>
    <t>CONSULTORIA Y NEGOCIOS ADAR, SOCIEDAD ANONIMA</t>
  </si>
  <si>
    <t>Q183,619.41</t>
  </si>
  <si>
    <t>SERVICIOS FUTURO</t>
  </si>
  <si>
    <t>Q183,679.50</t>
  </si>
  <si>
    <t>TERRACONSTRUCCIONES</t>
  </si>
  <si>
    <t>Q137,188.62</t>
  </si>
  <si>
    <t>Q169,643.15</t>
  </si>
  <si>
    <t>Q155,012.78</t>
  </si>
  <si>
    <t>Q114,683.41</t>
  </si>
  <si>
    <t>Q40,329.37</t>
  </si>
  <si>
    <t>CONSTRUVIAL HERRERA</t>
  </si>
  <si>
    <t>Q147,460.22</t>
  </si>
  <si>
    <t>INVERSIONES GYM</t>
  </si>
  <si>
    <t>Q167,761.06</t>
  </si>
  <si>
    <t>ALFA CONSTRUCCIONES</t>
  </si>
  <si>
    <t>Q215,548.36</t>
  </si>
  <si>
    <t>CONSTRUCTORA E INMOBILIARIA CORDON</t>
  </si>
  <si>
    <t>Q140,811.53</t>
  </si>
  <si>
    <t>SERVICIOS MULTIPLES SILVA</t>
  </si>
  <si>
    <t>Q115,185.52</t>
  </si>
  <si>
    <t>SISTEMAS Y SERVICIOS DE INGENIERIA, S A - S.S.I. -</t>
  </si>
  <si>
    <t>Q188,346.39</t>
  </si>
  <si>
    <t>UNIVERCO</t>
  </si>
  <si>
    <t>Q219,707.12</t>
  </si>
  <si>
    <t>Q261,153.06</t>
  </si>
  <si>
    <t>Q191,325.31</t>
  </si>
  <si>
    <t>CONSTRUMAR</t>
  </si>
  <si>
    <t>Q140,281.06</t>
  </si>
  <si>
    <t>Q75,476.12</t>
  </si>
  <si>
    <t>Q64,804.94</t>
  </si>
  <si>
    <t>PROY-CID</t>
  </si>
  <si>
    <t>Q227,055.72</t>
  </si>
  <si>
    <t>Q151,370.48</t>
  </si>
  <si>
    <t>Q75,685.24</t>
  </si>
  <si>
    <t>PROYECTOS VIALES WENDOLLY</t>
  </si>
  <si>
    <t>Q261,145.05</t>
  </si>
  <si>
    <t>Q174,096.70</t>
  </si>
  <si>
    <t>Q87,048.35</t>
  </si>
  <si>
    <t>Q235,142.08</t>
  </si>
  <si>
    <t>Q191,019.84</t>
  </si>
  <si>
    <t>Q44,122.24</t>
  </si>
  <si>
    <t>Q145,145.28</t>
  </si>
  <si>
    <t>Q228,097.30</t>
  </si>
  <si>
    <t>Q168,741.27</t>
  </si>
  <si>
    <t>Q59,356.03</t>
  </si>
  <si>
    <t>CORPORACION TECNOLOGICA DE PROYECTOS Y SERVICIOS SOCIEDAD ANONIMA</t>
  </si>
  <si>
    <t>Q190,022.83</t>
  </si>
  <si>
    <t>Q140,574.63</t>
  </si>
  <si>
    <t>Q49,448.20</t>
  </si>
  <si>
    <t>Q113,540.86</t>
  </si>
  <si>
    <t>Q56,770.43</t>
  </si>
  <si>
    <t>CONSTRUCTORA A R</t>
  </si>
  <si>
    <t>Q163,810.89</t>
  </si>
  <si>
    <t>CICON/CONSULTORIA EN INGENIERIA Y CONSTRUCCION</t>
  </si>
  <si>
    <t>Q151,360.32</t>
  </si>
  <si>
    <t>Q149,178.62</t>
  </si>
  <si>
    <t>Q104,982.52</t>
  </si>
  <si>
    <t>Q265,488.90</t>
  </si>
  <si>
    <t>Q114,670.76</t>
  </si>
  <si>
    <t>CONSTRUCTORA M.C.</t>
  </si>
  <si>
    <t>Q109,257.93</t>
  </si>
  <si>
    <t>Q192,480.94</t>
  </si>
  <si>
    <t>Q67,706.65</t>
  </si>
  <si>
    <t>Q209,828.40</t>
  </si>
  <si>
    <t>CONSTRUITZEP</t>
  </si>
  <si>
    <t>Q193,054.36</t>
  </si>
  <si>
    <t>PROYECTOS Y SERVICIOS GODOY</t>
  </si>
  <si>
    <t>Q136,451.55</t>
  </si>
  <si>
    <t>INGENIERIA, CONSTRUCCION Y DISEÑO (INCODI)</t>
  </si>
  <si>
    <t>Q152,749.12</t>
  </si>
  <si>
    <t>Q162,149.99</t>
  </si>
  <si>
    <t>Q114,598.81</t>
  </si>
  <si>
    <t>Q146,811.38</t>
  </si>
  <si>
    <t>Q119,263.58</t>
  </si>
  <si>
    <t>Q27,547.80</t>
  </si>
  <si>
    <t>Q174,248.50</t>
  </si>
  <si>
    <t>Q128,905.13</t>
  </si>
  <si>
    <t>Q45,343.37</t>
  </si>
  <si>
    <t>Q192,722.95</t>
  </si>
  <si>
    <t>Q67,791.78</t>
  </si>
  <si>
    <t>Q143,250.89</t>
  </si>
  <si>
    <t>Q143,225.13</t>
  </si>
  <si>
    <t>COVIPRO</t>
  </si>
  <si>
    <t>Q167,177.67</t>
  </si>
  <si>
    <t>Q95,284.27</t>
  </si>
  <si>
    <t>Q71,893.40</t>
  </si>
  <si>
    <t>CONSTRUCTORA LAMPI</t>
  </si>
  <si>
    <t>Q110,197.08</t>
  </si>
  <si>
    <t>Q81,521.33</t>
  </si>
  <si>
    <t>Q28,675.75</t>
  </si>
  <si>
    <t>Q189,935.01</t>
  </si>
  <si>
    <t>Q215,599.84</t>
  </si>
  <si>
    <t>CONSTRUCTORA VENBER</t>
  </si>
  <si>
    <t>Q163,833.71</t>
  </si>
  <si>
    <t>Q57,629.76</t>
  </si>
  <si>
    <t>Q176,345.74</t>
  </si>
  <si>
    <t>Q143,256.09</t>
  </si>
  <si>
    <t>Q33,089.65</t>
  </si>
  <si>
    <t>Q136,448.43</t>
  </si>
  <si>
    <t>Q47,996.78</t>
  </si>
  <si>
    <t>Q271,887.12</t>
  </si>
  <si>
    <t>CONSTRUCTORA MONTECRISTO</t>
  </si>
  <si>
    <t>Q221,420.05</t>
  </si>
  <si>
    <t>Q163,801.59</t>
  </si>
  <si>
    <t>Q57,618.46</t>
  </si>
  <si>
    <t>Q184,437.43</t>
  </si>
  <si>
    <t>Q136,442.67</t>
  </si>
  <si>
    <t>Q47,994.76</t>
  </si>
  <si>
    <t>CONSTRUCTORA LITROCARR</t>
  </si>
  <si>
    <t>Q221,451.71</t>
  </si>
  <si>
    <t>Q163,825.01</t>
  </si>
  <si>
    <t>Q57,626.70</t>
  </si>
  <si>
    <t>Q221,481.61</t>
  </si>
  <si>
    <t>Q163,847.13</t>
  </si>
  <si>
    <t>Q57,634.48</t>
  </si>
  <si>
    <t>CONSTRUCTORA ALEX</t>
  </si>
  <si>
    <t>Q157,313.36</t>
  </si>
  <si>
    <t>Q127,794.96</t>
  </si>
  <si>
    <t>Q29,518.40</t>
  </si>
  <si>
    <t>CONSTRUCTORA POTENZA</t>
  </si>
  <si>
    <t>Q98,139.90</t>
  </si>
  <si>
    <t>Q22,668.60</t>
  </si>
  <si>
    <t>CONSTRUCTORA JOALMAR</t>
  </si>
  <si>
    <t>Q163,814.23</t>
  </si>
  <si>
    <t>Q57,622.91</t>
  </si>
  <si>
    <t>Q158,739.97</t>
  </si>
  <si>
    <t>Q128,953.88</t>
  </si>
  <si>
    <t>Q29,786.09</t>
  </si>
  <si>
    <t>Q163,682.70</t>
  </si>
  <si>
    <t>Q151,253.06</t>
  </si>
  <si>
    <t>Q122,871.82</t>
  </si>
  <si>
    <t>Q28,381.24</t>
  </si>
  <si>
    <t>INGENIERIA CIVIL Y CONSTRUCCION VIAL INCICOVI</t>
  </si>
  <si>
    <t>Q134,221.47</t>
  </si>
  <si>
    <t>Q109,036.05</t>
  </si>
  <si>
    <t>Q25,185.42</t>
  </si>
  <si>
    <t>Q128,430.23</t>
  </si>
  <si>
    <t>Q240,552.74</t>
  </si>
  <si>
    <t>Q195,415.24</t>
  </si>
  <si>
    <t>Q45,137.50</t>
  </si>
  <si>
    <t>SERVICIOS GARZA</t>
  </si>
  <si>
    <t>Q201,294.89</t>
  </si>
  <si>
    <t>Q148,913.44</t>
  </si>
  <si>
    <t>Q52,381.45</t>
  </si>
  <si>
    <t>CONSTRUCTORA PROINCO</t>
  </si>
  <si>
    <t>Q81,632.85</t>
  </si>
  <si>
    <t>Q18,855.76</t>
  </si>
  <si>
    <t>CONSTRULUZ</t>
  </si>
  <si>
    <t>Q216,618.31</t>
  </si>
  <si>
    <t>Q160,249.37</t>
  </si>
  <si>
    <t>Q56,368.94</t>
  </si>
  <si>
    <t>MULTISERVICIOS ELBARREAL</t>
  </si>
  <si>
    <t>Q173,946.84</t>
  </si>
  <si>
    <t>Q158,813.04</t>
  </si>
  <si>
    <t>Q129,013.24</t>
  </si>
  <si>
    <t>Q29,799.80</t>
  </si>
  <si>
    <t>Q128,503.24</t>
  </si>
  <si>
    <t>Q218,162.66</t>
  </si>
  <si>
    <t>Q161,391.84</t>
  </si>
  <si>
    <t>Q56,770.82</t>
  </si>
  <si>
    <t>Q143,630.92</t>
  </si>
  <si>
    <t>Q33,176.23</t>
  </si>
  <si>
    <t>MULTISERVICIOS JORAMISU</t>
  </si>
  <si>
    <t>Q176,065.65</t>
  </si>
  <si>
    <t>CONSTRUCTORA NEHEMIAS</t>
  </si>
  <si>
    <t>Q75,579.06</t>
  </si>
  <si>
    <t>R&amp;B CONSTRUCCIONES</t>
  </si>
  <si>
    <t>Q126,089.85</t>
  </si>
  <si>
    <t>SERMACO</t>
  </si>
  <si>
    <t>Q201,214.38</t>
  </si>
  <si>
    <t>SERVIPRO</t>
  </si>
  <si>
    <t>Q298,120.50</t>
  </si>
  <si>
    <t>CONSTRUL</t>
  </si>
  <si>
    <t>Q117,723.16</t>
  </si>
  <si>
    <t>INVERSIONES SOVEL</t>
  </si>
  <si>
    <t>Q134,819.04</t>
  </si>
  <si>
    <t>L-107</t>
  </si>
  <si>
    <t>SITCOM</t>
  </si>
  <si>
    <t>Q222,644.51</t>
  </si>
  <si>
    <t>MULTISERVICIOS MANUEL</t>
  </si>
  <si>
    <t>Q147,383.50</t>
  </si>
  <si>
    <t>CONSTRUCTORA DRC</t>
  </si>
  <si>
    <t>Q79,326.25</t>
  </si>
  <si>
    <t>CONSTRUCTORA KIRIOS</t>
  </si>
  <si>
    <t>Q163,019.27</t>
  </si>
  <si>
    <t>L-111</t>
  </si>
  <si>
    <t>CAP CONSTRUCCIONES</t>
  </si>
  <si>
    <t>Q270,517.89</t>
  </si>
  <si>
    <t>Q180,345.26</t>
  </si>
  <si>
    <t>Q90,172.63</t>
  </si>
  <si>
    <t>Q191,909.14</t>
  </si>
  <si>
    <t>Q141,970.08</t>
  </si>
  <si>
    <t>Q49,939.06</t>
  </si>
  <si>
    <t>CONSTRUCTORA DEL NORTE</t>
  </si>
  <si>
    <t>Q184,702.70</t>
  </si>
  <si>
    <t>Q142,903.29</t>
  </si>
  <si>
    <t>Q41,799.41</t>
  </si>
  <si>
    <t>Q166,068.64</t>
  </si>
  <si>
    <t>Q122,853.85</t>
  </si>
  <si>
    <t>Q43,214.79</t>
  </si>
  <si>
    <t>SOLUCIONES EMPRESARIALES M&amp;G, SOCIEDAD ANONIMA</t>
  </si>
  <si>
    <t>Q230,211.25</t>
  </si>
  <si>
    <t>J&amp;J CONSTRUCCIONES</t>
  </si>
  <si>
    <t>Q135,835.09</t>
  </si>
  <si>
    <t>Q110,346.89</t>
  </si>
  <si>
    <t>Q25,488.20</t>
  </si>
  <si>
    <t>Q169,750.69</t>
  </si>
  <si>
    <t>Q137,898.54</t>
  </si>
  <si>
    <t>Q31,852.15</t>
  </si>
  <si>
    <t>Q152,781.96</t>
  </si>
  <si>
    <t>Q124,121.96</t>
  </si>
  <si>
    <t>Q28,660.00</t>
  </si>
  <si>
    <t>Q237,599.58</t>
  </si>
  <si>
    <t>Q193,024.58</t>
  </si>
  <si>
    <t>Q44,575.00</t>
  </si>
  <si>
    <t>L-120</t>
  </si>
  <si>
    <t>CONSTRUCTORA CEZEGO</t>
  </si>
  <si>
    <t>Q181,024.38</t>
  </si>
  <si>
    <t>Q49,392.53</t>
  </si>
  <si>
    <t>Q201,869.46</t>
  </si>
  <si>
    <t>Q163,990.52</t>
  </si>
  <si>
    <t>Q37,878.94</t>
  </si>
  <si>
    <t>INSERSA</t>
  </si>
  <si>
    <t>Q158,536.41</t>
  </si>
  <si>
    <t>Q128,797.89</t>
  </si>
  <si>
    <t>Q29,738.52</t>
  </si>
  <si>
    <t>SERVICIOS EMPRESARIALES REYES</t>
  </si>
  <si>
    <t>Q112,744.42</t>
  </si>
  <si>
    <t>Q91,588.97</t>
  </si>
  <si>
    <t>Q21,155.45</t>
  </si>
  <si>
    <t>SERVICIOS Y CONSTRUCCION SANDOVAL</t>
  </si>
  <si>
    <t>Q189,734.03</t>
  </si>
  <si>
    <t>Q140,360.98</t>
  </si>
  <si>
    <t>Q49,373.05</t>
  </si>
  <si>
    <t>MULTISERVICIOS EL SOL</t>
  </si>
  <si>
    <t>Q170,703.58</t>
  </si>
  <si>
    <t>CONSTRUCTORA NESTRA</t>
  </si>
  <si>
    <t>Q291,313.79</t>
  </si>
  <si>
    <t>Q215,507.41</t>
  </si>
  <si>
    <t>Q75,806.38</t>
  </si>
  <si>
    <t>PRODESA</t>
  </si>
  <si>
    <t>Q165,683.96</t>
  </si>
  <si>
    <t>Q82,841.98</t>
  </si>
  <si>
    <t>Q315,004.54</t>
  </si>
  <si>
    <t>Q269,585.85</t>
  </si>
  <si>
    <t>Q45,418.69</t>
  </si>
  <si>
    <t>Q317,990.33</t>
  </si>
  <si>
    <t>Q272,563.14</t>
  </si>
  <si>
    <t>Q45,427.19</t>
  </si>
  <si>
    <t>Q172,859.56</t>
  </si>
  <si>
    <t>Q140,424.06</t>
  </si>
  <si>
    <t>Q32,435.50</t>
  </si>
  <si>
    <t>CONSTRUCCION Y DISEÑO IEPSA</t>
  </si>
  <si>
    <t>Q231,873.81</t>
  </si>
  <si>
    <t>Q188,364.83</t>
  </si>
  <si>
    <t>Q43,508.98</t>
  </si>
  <si>
    <t>Q176,992.21</t>
  </si>
  <si>
    <t>Q143,378.96</t>
  </si>
  <si>
    <t>Q33,613.25</t>
  </si>
  <si>
    <t>Q221,387.86</t>
  </si>
  <si>
    <t>Q163,777.77</t>
  </si>
  <si>
    <t>Q57,610.09</t>
  </si>
  <si>
    <t>Q172,875.97</t>
  </si>
  <si>
    <t>Q140,437.39</t>
  </si>
  <si>
    <t>Q32,438.58</t>
  </si>
  <si>
    <t>Q210,870.59</t>
  </si>
  <si>
    <t>Q171,302.67</t>
  </si>
  <si>
    <t>Q39,567.92</t>
  </si>
  <si>
    <t>ALPHA</t>
  </si>
  <si>
    <t>Q107,029.25</t>
  </si>
  <si>
    <t>Q24,733.92</t>
  </si>
  <si>
    <t>L-138</t>
  </si>
  <si>
    <t>Q142,812.98</t>
  </si>
  <si>
    <t>Q172,823.96</t>
  </si>
  <si>
    <t>Q140,395.14</t>
  </si>
  <si>
    <t>Q32,428.82</t>
  </si>
  <si>
    <t>B G R CONSTRUCTORES</t>
  </si>
  <si>
    <t>Q134,322.10</t>
  </si>
  <si>
    <t>Q99,368.48</t>
  </si>
  <si>
    <t>Q34,953.62</t>
  </si>
  <si>
    <t>Q122,894.33</t>
  </si>
  <si>
    <t>Q43,229.02</t>
  </si>
  <si>
    <t>CONSTRUVIAL</t>
  </si>
  <si>
    <t>Q170,493.07</t>
  </si>
  <si>
    <t>Q138,501.62</t>
  </si>
  <si>
    <t>Q31,991.45</t>
  </si>
  <si>
    <t>Q207,840.64</t>
  </si>
  <si>
    <t>Q168,841.25</t>
  </si>
  <si>
    <t>Q38,999.39</t>
  </si>
  <si>
    <t>AR REPRESENTACIONES COMERCIALES, SOCIEDAD ANÓNIMA</t>
  </si>
  <si>
    <t>Q106,586.65</t>
  </si>
  <si>
    <t>Q86,586.65</t>
  </si>
  <si>
    <t>Q20,000.00</t>
  </si>
  <si>
    <t>Q252,072.50</t>
  </si>
  <si>
    <t>Q204,773.41</t>
  </si>
  <si>
    <t>Q47,299.09</t>
  </si>
  <si>
    <t>CRIPECA</t>
  </si>
  <si>
    <t>Q175,868.09</t>
  </si>
  <si>
    <t>Q142,868.07</t>
  </si>
  <si>
    <t>Q33,000.02</t>
  </si>
  <si>
    <t>CONSTRUCTORA SIGLO XXI</t>
  </si>
  <si>
    <t>Q141,986.57</t>
  </si>
  <si>
    <t>Q105,038.48</t>
  </si>
  <si>
    <t>Q36,948.09</t>
  </si>
  <si>
    <t>CONSTRUART</t>
  </si>
  <si>
    <t>Q166,536.00</t>
  </si>
  <si>
    <t>Q203,021.17</t>
  </si>
  <si>
    <t>Q150,190.51</t>
  </si>
  <si>
    <t>Q52,830.66</t>
  </si>
  <si>
    <t>DEL SOL</t>
  </si>
  <si>
    <t>Q162,450.28</t>
  </si>
  <si>
    <t>Q120,177.07</t>
  </si>
  <si>
    <t>Q42,273.21</t>
  </si>
  <si>
    <t>CONSTRUCTORA NAHUM</t>
  </si>
  <si>
    <t>Q113,601.33</t>
  </si>
  <si>
    <t>CONSTRUCTORA MINERVA</t>
  </si>
  <si>
    <t>Q113,525.44</t>
  </si>
  <si>
    <t>Q159,625.38</t>
  </si>
  <si>
    <t>CONSTRUCTORA L&amp;C</t>
  </si>
  <si>
    <t>Q94,276.05</t>
  </si>
  <si>
    <t>CONSTRUCTORA JS</t>
  </si>
  <si>
    <t>Q113,179.50</t>
  </si>
  <si>
    <t>EVEHER CONSULTORES Y CONSTRUCTORES</t>
  </si>
  <si>
    <t>Q265,476.64</t>
  </si>
  <si>
    <t>Q196,393.66</t>
  </si>
  <si>
    <t>Q69,082.98</t>
  </si>
  <si>
    <t>Q163,701.06</t>
  </si>
  <si>
    <t>Q209,599.21</t>
  </si>
  <si>
    <t>PROYECTOS AVANZADOS</t>
  </si>
  <si>
    <t>Q104,977.80</t>
  </si>
  <si>
    <t>ROARFI CONSTRUCCIONES</t>
  </si>
  <si>
    <t>Q157,321.36</t>
  </si>
  <si>
    <t>Q127,801.46</t>
  </si>
  <si>
    <t>Q29,519.90</t>
  </si>
  <si>
    <t>Q183,709.61</t>
  </si>
  <si>
    <t>Q157,465.38</t>
  </si>
  <si>
    <t>Q26,244.23</t>
  </si>
  <si>
    <t>GRUPO CORPORATIVO LAS AMERICAS, SOCIEDAD ANONIMA</t>
  </si>
  <si>
    <t>Q197,289.84</t>
  </si>
  <si>
    <t>SERCOFER</t>
  </si>
  <si>
    <t>Q228,390.50</t>
  </si>
  <si>
    <t>COMERCIALIZADORA LA COLINA</t>
  </si>
  <si>
    <t>Q157,380.90</t>
  </si>
  <si>
    <t>COMERCIALIZADORA EL SHADAI</t>
  </si>
  <si>
    <t>Q200,598.60</t>
  </si>
  <si>
    <t>CONSTRUCTORA RABINAL</t>
  </si>
  <si>
    <t>Q208,952.54</t>
  </si>
  <si>
    <t>CREA SERVICIOS</t>
  </si>
  <si>
    <t>Q168,572.60</t>
  </si>
  <si>
    <t>Q140,480.94</t>
  </si>
  <si>
    <t>CONSTRUCTORA ANALY</t>
  </si>
  <si>
    <t>Q114,630.33</t>
  </si>
  <si>
    <t>Q143,201.19</t>
  </si>
  <si>
    <t>Q103,932.20</t>
  </si>
  <si>
    <t>Q132,434.27</t>
  </si>
  <si>
    <t>Q195,738.03</t>
  </si>
  <si>
    <t>ROSA-GAR</t>
  </si>
  <si>
    <t>Q195,781.50</t>
  </si>
  <si>
    <t>DISEÑO CALCULO Y CONSTRUCCION DICALCO</t>
  </si>
  <si>
    <t>Q100,160.86</t>
  </si>
  <si>
    <t>Q114,658.04</t>
  </si>
  <si>
    <t>Q171,353.67</t>
  </si>
  <si>
    <t>PROYECTOS C &amp; K</t>
  </si>
  <si>
    <t>Q65,614.88</t>
  </si>
  <si>
    <t>Q92,500.63</t>
  </si>
  <si>
    <t>Q171,957.35</t>
  </si>
  <si>
    <t>Q171,809.55</t>
  </si>
  <si>
    <t>Q233,061.00</t>
  </si>
  <si>
    <t>Q76,572.61</t>
  </si>
  <si>
    <t>L-185</t>
  </si>
  <si>
    <t>OBRAS GENERALES Y CONSTRUCCIONES  "OGC"</t>
  </si>
  <si>
    <t>Q65,683.10</t>
  </si>
  <si>
    <t>L-187</t>
  </si>
  <si>
    <t>Q179,606.20</t>
  </si>
  <si>
    <t>Q122,852.60</t>
  </si>
  <si>
    <t>Q56,753.60</t>
  </si>
  <si>
    <t>Q164,521.89</t>
  </si>
  <si>
    <t>Q114,624.48</t>
  </si>
  <si>
    <t>L-192</t>
  </si>
  <si>
    <t>Q136,525.75</t>
  </si>
  <si>
    <t>L-193</t>
  </si>
  <si>
    <t>CONSTRUCTORA JMC</t>
  </si>
  <si>
    <t>Q151,323.90</t>
  </si>
  <si>
    <t>L-194</t>
  </si>
  <si>
    <t>Q181,830.20</t>
  </si>
  <si>
    <t>Q140,675.37</t>
  </si>
  <si>
    <t>Q41,154.83</t>
  </si>
  <si>
    <t>L-196</t>
  </si>
  <si>
    <t>Q151,317.70</t>
  </si>
  <si>
    <t>Q75,658.85</t>
  </si>
  <si>
    <t>L-197</t>
  </si>
  <si>
    <t>SERVICIOS INTEGRALES DE INGENIERIA RL&amp;J CONSULTORIA Y CONSTRUCCION</t>
  </si>
  <si>
    <t>Q132,402.39</t>
  </si>
  <si>
    <t>Q22,067.06</t>
  </si>
  <si>
    <t>Q88,268.26</t>
  </si>
  <si>
    <t>Q66,201.19</t>
  </si>
  <si>
    <t>L-198</t>
  </si>
  <si>
    <t>MACORD</t>
  </si>
  <si>
    <t>Q126,143.20</t>
  </si>
  <si>
    <t>L-199</t>
  </si>
  <si>
    <t>Q136,547.92</t>
  </si>
  <si>
    <t>L-200</t>
  </si>
  <si>
    <t>MULTISERVICIOS SAN JOSE</t>
  </si>
  <si>
    <t>Q188,996.94</t>
  </si>
  <si>
    <t>L-201</t>
  </si>
  <si>
    <t>X-L LIZ</t>
  </si>
  <si>
    <t>Q163,798.55</t>
  </si>
  <si>
    <t>L-202</t>
  </si>
  <si>
    <t>MAFEKAR</t>
  </si>
  <si>
    <t>Q112,488.67</t>
  </si>
  <si>
    <t>Q25,982.93</t>
  </si>
  <si>
    <t>L-203</t>
  </si>
  <si>
    <t>SERVICIOS CIARINS</t>
  </si>
  <si>
    <t>Q98,459.56</t>
  </si>
  <si>
    <t>Q22,742.45</t>
  </si>
  <si>
    <t>L-204</t>
  </si>
  <si>
    <t>Q195,804.44</t>
  </si>
  <si>
    <t>L-205</t>
  </si>
  <si>
    <t>COMERCIALIZADORA Y SERVICIOS JB</t>
  </si>
  <si>
    <t>Q144,242.52</t>
  </si>
  <si>
    <t>L-206</t>
  </si>
  <si>
    <t>CONSTRUCTORA DONIZETTI</t>
  </si>
  <si>
    <t>Q98,036.11</t>
  </si>
  <si>
    <t>L-207</t>
  </si>
  <si>
    <t>Q241,032.22</t>
  </si>
  <si>
    <t>Q195,804.75</t>
  </si>
  <si>
    <t>Q45,227.47</t>
  </si>
  <si>
    <t>L-208</t>
  </si>
  <si>
    <t>Q109,226.78</t>
  </si>
  <si>
    <t>L-209</t>
  </si>
  <si>
    <t>Q162,662.03</t>
  </si>
  <si>
    <t>Q132,140.01</t>
  </si>
  <si>
    <t>Q30,522.02</t>
  </si>
  <si>
    <t>L-210</t>
  </si>
  <si>
    <t>CONSTRUCTORA CR</t>
  </si>
  <si>
    <t>Q132,463.71</t>
  </si>
  <si>
    <t>L-211</t>
  </si>
  <si>
    <t>CONSTRUCTORA HERRERA</t>
  </si>
  <si>
    <t>Q95,192.10</t>
  </si>
  <si>
    <t>L-212</t>
  </si>
  <si>
    <t>CONSTRUMAQ</t>
  </si>
  <si>
    <t>Q163,729.07</t>
  </si>
  <si>
    <t>L-213</t>
  </si>
  <si>
    <t>REPRESENTACIONES SESAN</t>
  </si>
  <si>
    <t>Q176,742.78</t>
  </si>
  <si>
    <t>L-214</t>
  </si>
  <si>
    <t>Q136,353.62</t>
  </si>
  <si>
    <t>L-215</t>
  </si>
  <si>
    <t>CONSTRUCTORA SERVIMAT</t>
  </si>
  <si>
    <t>Q128,098.99</t>
  </si>
  <si>
    <t>OC-001</t>
  </si>
  <si>
    <t>CODIPRO</t>
  </si>
  <si>
    <t>Q690,236.39</t>
  </si>
  <si>
    <t>Q189,104.75</t>
  </si>
  <si>
    <t>OC-004</t>
  </si>
  <si>
    <t>CONSTRUTODO</t>
  </si>
  <si>
    <t>Q1,157,871.57</t>
  </si>
  <si>
    <t>P-001</t>
  </si>
  <si>
    <t>Q2,832,100.72</t>
  </si>
  <si>
    <t>Q2,035,250.19</t>
  </si>
  <si>
    <t>Q796,850.53</t>
  </si>
  <si>
    <t>P-002</t>
  </si>
  <si>
    <t>Q1,037,227.26</t>
  </si>
  <si>
    <t>P-003</t>
  </si>
  <si>
    <t>Q2,088,827.14</t>
  </si>
  <si>
    <t>P-004</t>
  </si>
  <si>
    <t>Q1,674,686.00</t>
  </si>
  <si>
    <t>P-005</t>
  </si>
  <si>
    <t>A&amp;L PROYECTOS, SOCIEDAD ANONIMA</t>
  </si>
  <si>
    <t>Q1,900,586.33</t>
  </si>
  <si>
    <t>Q531,006.23</t>
  </si>
  <si>
    <t>P-006</t>
  </si>
  <si>
    <t>Q1,134,780.02</t>
  </si>
  <si>
    <t>Q675,578.48</t>
  </si>
  <si>
    <t>Q459,201.54</t>
  </si>
  <si>
    <t>Q223,677.90</t>
  </si>
  <si>
    <t>Q229,382.03</t>
  </si>
  <si>
    <t>Q119,164.87</t>
  </si>
  <si>
    <t>Q110,217.16</t>
  </si>
  <si>
    <t>SERCONS</t>
  </si>
  <si>
    <t>Q111,293.25</t>
  </si>
  <si>
    <t>Q208,353.24</t>
  </si>
  <si>
    <t>Q154,135.05</t>
  </si>
  <si>
    <t>Q54,218.19</t>
  </si>
  <si>
    <t>Q139,620.97</t>
  </si>
  <si>
    <t>ADISCO</t>
  </si>
  <si>
    <t>Q86,581.77</t>
  </si>
  <si>
    <t>Q209,994.26</t>
  </si>
  <si>
    <t>IPIÑA CONSTRUCCIONES</t>
  </si>
  <si>
    <t>Q207,942.16</t>
  </si>
  <si>
    <t>CONSTRUAMBI, SOCIEDAD ANONIMA</t>
  </si>
  <si>
    <t>Q168,149.53</t>
  </si>
  <si>
    <t>Q218,306.58</t>
  </si>
  <si>
    <t>Q100,850.00</t>
  </si>
  <si>
    <t>CONSTRUCTORA COLUMBIA, S.A.</t>
  </si>
  <si>
    <t>Q129,843.40</t>
  </si>
  <si>
    <t>ARCOSE</t>
  </si>
  <si>
    <t>Q163,500.00</t>
  </si>
  <si>
    <t>Q121,420.57</t>
  </si>
  <si>
    <t>Q42,079.43</t>
  </si>
  <si>
    <t>Q102,544.00</t>
  </si>
  <si>
    <t>ASALDA, SOCIEDAD ANONIMA</t>
  </si>
  <si>
    <t>Q256,785.25</t>
  </si>
  <si>
    <t>Q234,889.65</t>
  </si>
  <si>
    <t>Q194,941.17</t>
  </si>
  <si>
    <t>MAYORGA'S CONSULTING</t>
  </si>
  <si>
    <t>Q171,447.62</t>
  </si>
  <si>
    <t>Q238,613.97</t>
  </si>
  <si>
    <t>Q181,818.97</t>
  </si>
  <si>
    <t>Q56,795.00</t>
  </si>
  <si>
    <t>Q215,989.95</t>
  </si>
  <si>
    <t>Q209,518.03</t>
  </si>
  <si>
    <t>Q191,746.13</t>
  </si>
  <si>
    <t>SERVICIOS Y REPRESENTACIONES RODRIGUEZ</t>
  </si>
  <si>
    <t>Q242,425.29</t>
  </si>
  <si>
    <t>Q149,221.30</t>
  </si>
  <si>
    <t>Q121,221.30</t>
  </si>
  <si>
    <t>Q28,000.00</t>
  </si>
  <si>
    <t>CARRETERAS OPTIMAS, SOCIEDAD ANÒNIMA</t>
  </si>
  <si>
    <t>Q16,365.36</t>
  </si>
  <si>
    <t>Q99,385.10</t>
  </si>
  <si>
    <t>Q195,959.43</t>
  </si>
  <si>
    <t>Q105,433.03</t>
  </si>
  <si>
    <t>Q90,526.40</t>
  </si>
  <si>
    <t>Q165,661.90</t>
  </si>
  <si>
    <t xml:space="preserve">DISEÑO PLANIFICACIÓN CONSTRUCCIÓN Y ASESORIA </t>
  </si>
  <si>
    <t>Q136,188.24</t>
  </si>
  <si>
    <t>Q119,024.17</t>
  </si>
  <si>
    <t>Q236,003.62</t>
  </si>
  <si>
    <t>Q191,719.72</t>
  </si>
  <si>
    <t>Q44,283.90</t>
  </si>
  <si>
    <t>Q160,826.03</t>
  </si>
  <si>
    <t>Q103,640.26</t>
  </si>
  <si>
    <t>Q88,987.10</t>
  </si>
  <si>
    <t>CONSTRUCCION, DISEÑO Y CONSULTORIA, S.A.</t>
  </si>
  <si>
    <t>Q295,061.10</t>
  </si>
  <si>
    <t>Q211,293.06</t>
  </si>
  <si>
    <t>CONSTRUCTORA MADA</t>
  </si>
  <si>
    <t>Q99,749.11</t>
  </si>
  <si>
    <t>Q154,194.58</t>
  </si>
  <si>
    <t>Q94,206.05</t>
  </si>
  <si>
    <t>CONSTRUCTORA EDGAR ADOLFO RODAS RODAS</t>
  </si>
  <si>
    <t>Q167,533.42</t>
  </si>
  <si>
    <t>Q136,097.32</t>
  </si>
  <si>
    <t>Q31,436.10</t>
  </si>
  <si>
    <t>J C B CONSTRUCCIONES</t>
  </si>
  <si>
    <t>Q60,000.00</t>
  </si>
  <si>
    <t>Q70,224.90</t>
  </si>
  <si>
    <t>Q110,537.27</t>
  </si>
  <si>
    <t>JUAN CARLOS JUAREZ ALVAREZ</t>
  </si>
  <si>
    <t>Q109,315.64</t>
  </si>
  <si>
    <t>Q198,638.42</t>
  </si>
  <si>
    <t>Q324,387.14</t>
  </si>
  <si>
    <t>Q231,705.10</t>
  </si>
  <si>
    <t>Q92,682.04</t>
  </si>
  <si>
    <t>S&amp;M CONSTRUCCIONES</t>
  </si>
  <si>
    <t>Q82,277.56</t>
  </si>
  <si>
    <t>BIEMPRO</t>
  </si>
  <si>
    <t>Q83,113.25</t>
  </si>
  <si>
    <t>PROYECTOS ASESORIAS SOLUCIONES Y SERVICIOS -PASOS-</t>
  </si>
  <si>
    <t>Q100,126.35</t>
  </si>
  <si>
    <t>Q85,970.00</t>
  </si>
  <si>
    <t>PROYECTOS CONSULTORIA Y SERVICIOS GENERALES DE INGENIERIA, PROINGE</t>
  </si>
  <si>
    <t>Q198,509.16</t>
  </si>
  <si>
    <t>CODEVISA</t>
  </si>
  <si>
    <t>Q150,401.20</t>
  </si>
  <si>
    <t>CARRETERAS Y ESTRUCTURAS, SOCIEDAD ANÒNIMA</t>
  </si>
  <si>
    <t>Q96,195.90</t>
  </si>
  <si>
    <t>Q208,652.17</t>
  </si>
  <si>
    <t>CONSTRUCTORA CADSYC</t>
  </si>
  <si>
    <t>Q116,827.66</t>
  </si>
  <si>
    <t xml:space="preserve">HEBER ELEAZAR CASTILLO PALACIOS </t>
  </si>
  <si>
    <t>Q235,470.00</t>
  </si>
  <si>
    <t>CONSTRUCTORA ICEL</t>
  </si>
  <si>
    <t>Q59,110.30</t>
  </si>
  <si>
    <t>FERREGUA</t>
  </si>
  <si>
    <t>Q105,327.53</t>
  </si>
  <si>
    <t>Q173,887.64</t>
  </si>
  <si>
    <t>Q16,697.08</t>
  </si>
  <si>
    <t>Q157,190.56</t>
  </si>
  <si>
    <t>Q58,587.37</t>
  </si>
  <si>
    <t>INPRO</t>
  </si>
  <si>
    <t>Q84,751.28</t>
  </si>
  <si>
    <t>Q163,865.23</t>
  </si>
  <si>
    <t>JUAN PABLO GARCIA ALFARO</t>
  </si>
  <si>
    <t>Q171,203.44</t>
  </si>
  <si>
    <t>Q94,865.55</t>
  </si>
  <si>
    <t>RENATO JOSE RODAS GARCIA</t>
  </si>
  <si>
    <t>Q164,080.83</t>
  </si>
  <si>
    <t>Q272,428.83</t>
  </si>
  <si>
    <t>Q122,500.84</t>
  </si>
  <si>
    <t>CONSTRUCTORA Y CONSULTORIA  MAA</t>
  </si>
  <si>
    <t>Q113,400.00</t>
  </si>
  <si>
    <t>Q138,339.05</t>
  </si>
  <si>
    <t>Q256,780.49</t>
  </si>
  <si>
    <t>Q99,437.40</t>
  </si>
  <si>
    <t>Q107,624.39</t>
  </si>
  <si>
    <t>Q248,593.50</t>
  </si>
  <si>
    <t>INGENIERIA CIVIL INTEGRADA</t>
  </si>
  <si>
    <t>Q349,854.48</t>
  </si>
  <si>
    <t>Q146,634.48</t>
  </si>
  <si>
    <t>Q203,220.00</t>
  </si>
  <si>
    <t>CONSTRUCTORA GEOLEM</t>
  </si>
  <si>
    <t>Q308,233.31</t>
  </si>
  <si>
    <t>Q108,233.31</t>
  </si>
  <si>
    <t>Q200,000.00</t>
  </si>
  <si>
    <t>GRUPO CONSEPRO</t>
  </si>
  <si>
    <t>Q16,527.65</t>
  </si>
  <si>
    <t>CONSTRUCCION DE PROYECTOS, S.A.</t>
  </si>
  <si>
    <t>Q254,870.55</t>
  </si>
  <si>
    <t>CONSTRUCTORA JOSART</t>
  </si>
  <si>
    <t>Q160,438.56</t>
  </si>
  <si>
    <t>Q71,563.09</t>
  </si>
  <si>
    <t>Q82,563.18</t>
  </si>
  <si>
    <t>CONSTRUCTORA GUEVARA</t>
  </si>
  <si>
    <t>Q306,602.10</t>
  </si>
  <si>
    <t>Q68,504.43</t>
  </si>
  <si>
    <t>Q127,990.21</t>
  </si>
  <si>
    <t>Q37,447.10</t>
  </si>
  <si>
    <t>Q74,226.39</t>
  </si>
  <si>
    <t>Q63,731.90</t>
  </si>
  <si>
    <t>Q68,879.78</t>
  </si>
  <si>
    <t>Q227,872.85</t>
  </si>
  <si>
    <t>Q176,282.83</t>
  </si>
  <si>
    <t>Q51,590.02</t>
  </si>
  <si>
    <t>Q157,383.13</t>
  </si>
  <si>
    <t>S-080</t>
  </si>
  <si>
    <t>Q152,892.53</t>
  </si>
  <si>
    <t>CONSTRUCTORA NUBEK</t>
  </si>
  <si>
    <t>Q160,748.46</t>
  </si>
  <si>
    <t>Q216,743.01</t>
  </si>
  <si>
    <t>Q128,027.01</t>
  </si>
  <si>
    <t>Q88,716.00</t>
  </si>
  <si>
    <t>Q160,748.11</t>
  </si>
  <si>
    <t>Q160,517.35</t>
  </si>
  <si>
    <t>Q149,271.48</t>
  </si>
  <si>
    <t>Q186,094.18</t>
  </si>
  <si>
    <t>Q124,692.65</t>
  </si>
  <si>
    <t>S-088</t>
  </si>
  <si>
    <t>Q128,562.07</t>
  </si>
  <si>
    <t>CONSTRUCCION, TECNOLOGIA E INGENIERIA, SOCIEDAD ANONIMA</t>
  </si>
  <si>
    <t>Q330,165.00</t>
  </si>
  <si>
    <t>Q220,110.00</t>
  </si>
  <si>
    <t>Q110,055.00</t>
  </si>
  <si>
    <t>Q207,837.95</t>
  </si>
  <si>
    <t>CONSTRULIMSA</t>
  </si>
  <si>
    <t>Q136,846.81</t>
  </si>
  <si>
    <t>Q361,542.97</t>
  </si>
  <si>
    <t>Q107,946.48</t>
  </si>
  <si>
    <t>S-094</t>
  </si>
  <si>
    <t>Q153,662.83</t>
  </si>
  <si>
    <t>SERGUA</t>
  </si>
  <si>
    <t>Q214,086.00</t>
  </si>
  <si>
    <t>Q240,112.80</t>
  </si>
  <si>
    <t>S-097</t>
  </si>
  <si>
    <t>Q421,640.79</t>
  </si>
  <si>
    <t>Q238,939.09</t>
  </si>
  <si>
    <t>Q182,701.70</t>
  </si>
  <si>
    <t>EDICSA DE GUATEMALA, SOCIEDAD ANONIMA</t>
  </si>
  <si>
    <t>Q224,155.57</t>
  </si>
  <si>
    <t>Q173,417.46</t>
  </si>
  <si>
    <t>Q50,738.11</t>
  </si>
  <si>
    <t>S-099</t>
  </si>
  <si>
    <t>Q258,048.00</t>
  </si>
  <si>
    <t>GARCIA SOSA LIMITADA - COPRO -</t>
  </si>
  <si>
    <t>Q314,454.49</t>
  </si>
  <si>
    <t>Q293,454.49</t>
  </si>
  <si>
    <t>Q21,000.00</t>
  </si>
  <si>
    <t>SG-002</t>
  </si>
  <si>
    <t>Q583,971.80</t>
  </si>
  <si>
    <t>SG-003</t>
  </si>
  <si>
    <t>DISTRIBUIDORA DE PRODUCTOS ESPECIALIZADOS, S.A.</t>
  </si>
  <si>
    <t>Q411,524.91</t>
  </si>
  <si>
    <t>Q45,584.77</t>
  </si>
  <si>
    <t>Q427,705.14</t>
  </si>
  <si>
    <t>Q100,773.05</t>
  </si>
  <si>
    <t>Q438,848.31</t>
  </si>
  <si>
    <t>Q882,754.88</t>
  </si>
  <si>
    <t>Q626,829.97</t>
  </si>
  <si>
    <t>Q255,924.91</t>
  </si>
  <si>
    <t>Q732,333.14</t>
  </si>
  <si>
    <t>Q682,145.34</t>
  </si>
  <si>
    <t>Q50,187.80</t>
  </si>
  <si>
    <t>Q317,882.41</t>
  </si>
  <si>
    <t>Q456,150.97</t>
  </si>
  <si>
    <t>IBIZA CONSTRUCCIONES</t>
  </si>
  <si>
    <t>Q350,015.34</t>
  </si>
  <si>
    <t>T-006</t>
  </si>
  <si>
    <t>PROYECTOS E INVERSIONES FUTURO, S.A.</t>
  </si>
  <si>
    <t>Q253,239.28</t>
  </si>
  <si>
    <t>T-007</t>
  </si>
  <si>
    <t>Q370,134.48</t>
  </si>
  <si>
    <t>Q264,828.68</t>
  </si>
  <si>
    <t>Q105,305.80</t>
  </si>
  <si>
    <t>CONSTRUCTORA C &amp; S</t>
  </si>
  <si>
    <t>Q315,893.23</t>
  </si>
  <si>
    <t>T-009</t>
  </si>
  <si>
    <t>Q437,673.04</t>
  </si>
  <si>
    <t>Q597,202.29</t>
  </si>
  <si>
    <t>Q30,534.90</t>
  </si>
  <si>
    <t>Q210,756.09</t>
  </si>
  <si>
    <t>Q111,425.87</t>
  </si>
  <si>
    <t>MULTISERVICIOS IBERICA</t>
  </si>
  <si>
    <t>Q1,042,110.67</t>
  </si>
  <si>
    <t>Q1,032,883.85</t>
  </si>
  <si>
    <t>Q281,986.47</t>
  </si>
  <si>
    <t>Q271,888.07</t>
  </si>
  <si>
    <t>Q10,098.40</t>
  </si>
  <si>
    <t>Q446,919.32</t>
  </si>
  <si>
    <t>Q439,607.32</t>
  </si>
  <si>
    <t>Q7,312.00</t>
  </si>
  <si>
    <t>Q326,661.77</t>
  </si>
  <si>
    <t>Q271,299.77</t>
  </si>
  <si>
    <t>Q55,362.00</t>
  </si>
  <si>
    <t>Q1,315,949.50</t>
  </si>
  <si>
    <t>Q778,102.01</t>
  </si>
  <si>
    <t>Q705,366.16</t>
  </si>
  <si>
    <t>Q704,769.76</t>
  </si>
  <si>
    <t>Q596.40</t>
  </si>
  <si>
    <t>Q306,520.25</t>
  </si>
  <si>
    <t>Q219,987.85</t>
  </si>
  <si>
    <t>Q86,532.40</t>
  </si>
  <si>
    <t>CONSTRUVIAS</t>
  </si>
  <si>
    <t>Q48,356.75</t>
  </si>
  <si>
    <t>Q517,529.66</t>
  </si>
  <si>
    <t>CONSTRUCTORA VICTORIA, S.A.</t>
  </si>
  <si>
    <t>Q462,559.47</t>
  </si>
  <si>
    <t>CONSTRUCTORA LAS CAMELIAS</t>
  </si>
  <si>
    <t>Q582,272.79</t>
  </si>
  <si>
    <t>Q75,578.90</t>
  </si>
  <si>
    <t>Q549,970.30</t>
  </si>
  <si>
    <t>CONSTRUCTORA TERRA SOL</t>
  </si>
  <si>
    <t>Q506,126.93</t>
  </si>
  <si>
    <t>CONSTRUCTORA MAGNA</t>
  </si>
  <si>
    <t>Q384,794.82</t>
  </si>
  <si>
    <t>Q1,429,462.86</t>
  </si>
  <si>
    <t>CONSTRUCTORA MENBAI</t>
  </si>
  <si>
    <t>Q446,788.01</t>
  </si>
  <si>
    <t>Q134,679.20</t>
  </si>
  <si>
    <t>Q714,657.70</t>
  </si>
  <si>
    <t>Q595,072.58</t>
  </si>
  <si>
    <t>Q119,585.12</t>
  </si>
  <si>
    <t>Q707,084.06</t>
  </si>
  <si>
    <t>Q752,939.77</t>
  </si>
  <si>
    <t>Q522,937.31</t>
  </si>
  <si>
    <t>Q230,002.46</t>
  </si>
  <si>
    <t>SEPROVAL</t>
  </si>
  <si>
    <t>Q368,193.37</t>
  </si>
  <si>
    <t>Q222,489.60</t>
  </si>
  <si>
    <t>Q145,703.77</t>
  </si>
  <si>
    <t>Q95,168.70</t>
  </si>
  <si>
    <t>Q185,466.89</t>
  </si>
  <si>
    <t>Q370,868.31</t>
  </si>
  <si>
    <t>Q347,430.86</t>
  </si>
  <si>
    <t>Q23,437.45</t>
  </si>
  <si>
    <t>Q372,526.48</t>
  </si>
  <si>
    <t>ARGUS CONSULTING, SOCIEDAD ANONIMA</t>
  </si>
  <si>
    <t>Q436,451.31</t>
  </si>
  <si>
    <t>Q407,622.95</t>
  </si>
  <si>
    <t>Q28,828.36</t>
  </si>
  <si>
    <t>Q138,205.30</t>
  </si>
  <si>
    <t>Q130,070.06</t>
  </si>
  <si>
    <t>Q8,135.24</t>
  </si>
  <si>
    <t>Q500,030.89</t>
  </si>
  <si>
    <t>Q458,771.12</t>
  </si>
  <si>
    <t>Q41,259.77</t>
  </si>
  <si>
    <t>MULTISERVICIOS LA RAPITA</t>
  </si>
  <si>
    <t>Q874,783.88</t>
  </si>
  <si>
    <t>Q870,183.88</t>
  </si>
  <si>
    <t>Q4,600.00</t>
  </si>
  <si>
    <t>SERVICIOS H &amp; M</t>
  </si>
  <si>
    <t>Q312,655.15</t>
  </si>
  <si>
    <t>T-046</t>
  </si>
  <si>
    <t>CORPORACION DE INGENIERIA CIVIL Y CONSTRUCCIONES SOCIEDAD ANONIMA (COICSA)</t>
  </si>
  <si>
    <t>Q939,946.50</t>
  </si>
  <si>
    <t>Q494,899.28</t>
  </si>
  <si>
    <t>Q445,047.22</t>
  </si>
  <si>
    <t>CONSTRUCTORA SALAZAR SOCIEDAD ANONIMA</t>
  </si>
  <si>
    <t>Q1,481,425.09</t>
  </si>
  <si>
    <t>Q41,000.00</t>
  </si>
  <si>
    <t>Q143,397.07</t>
  </si>
  <si>
    <t>Q1,624,589.46</t>
  </si>
  <si>
    <t>MEGAPROYECTOS ELOHIM,S.A.</t>
  </si>
  <si>
    <t>Q560,201.18</t>
  </si>
  <si>
    <t>Q1,008,552.31</t>
  </si>
  <si>
    <t>Q176,114.92</t>
  </si>
  <si>
    <t>Q164,015.32</t>
  </si>
  <si>
    <t>Q12,099.60</t>
  </si>
  <si>
    <t>Q430,405.85</t>
  </si>
  <si>
    <t>Q414,148.25</t>
  </si>
  <si>
    <t>Q16,257.60</t>
  </si>
  <si>
    <t>CONSTRUTECSA</t>
  </si>
  <si>
    <t>Q979,450.70</t>
  </si>
  <si>
    <t>CONDEPRO, S.A.</t>
  </si>
  <si>
    <t>Q1,020,872.93</t>
  </si>
  <si>
    <t>Q940,428.83</t>
  </si>
  <si>
    <t>Q80,444.10</t>
  </si>
  <si>
    <t>Q915,529.29</t>
  </si>
  <si>
    <t>Q801,320.99</t>
  </si>
  <si>
    <t>Q114,208.30</t>
  </si>
  <si>
    <t>Q1,119,752.35</t>
  </si>
  <si>
    <t>Q1,083,294.95</t>
  </si>
  <si>
    <t>Q36,457.40</t>
  </si>
  <si>
    <t>T-059</t>
  </si>
  <si>
    <t>Q466,670.45</t>
  </si>
  <si>
    <t>Q461,574.25</t>
  </si>
  <si>
    <t>Q5,096.20</t>
  </si>
  <si>
    <t>Q338,168.99</t>
  </si>
  <si>
    <t>CONSTRUCCIONES E INVERCIONES ACACIA, S.A.</t>
  </si>
  <si>
    <t>Q603,522.00</t>
  </si>
  <si>
    <t>Q68,807.70</t>
  </si>
  <si>
    <t>Q534,714.30</t>
  </si>
  <si>
    <t>CONSTRUCTORA DS</t>
  </si>
  <si>
    <t>Q11,042.85</t>
  </si>
  <si>
    <t>TRANSPORTES Y CONSTRUCTORA SOLARES</t>
  </si>
  <si>
    <t>Q121,102.58</t>
  </si>
  <si>
    <t>INNOVACIÓN CONSTRUCTIVA, SOCIEDAD ANONIMA</t>
  </si>
  <si>
    <t>Q275,125.92</t>
  </si>
  <si>
    <t>CONSTRUCTORA INCOMS</t>
  </si>
  <si>
    <t>Q96,072.28</t>
  </si>
  <si>
    <t>CONSTRUCTORA SAN FRANCISCO R.H.</t>
  </si>
  <si>
    <t>Q84,443.76</t>
  </si>
  <si>
    <t>CONSTRUSELK</t>
  </si>
  <si>
    <t>Q217,198.91</t>
  </si>
  <si>
    <t>Q731,695.75</t>
  </si>
  <si>
    <t>CONSTRUCTORA Y TRANSPORTES "SAN FRANCISCO"</t>
  </si>
  <si>
    <t>Q75,424.52</t>
  </si>
  <si>
    <t>Q83,186.00</t>
  </si>
  <si>
    <t>CONSTRUCTORA "CONCORD"</t>
  </si>
  <si>
    <t>Q438,981.90</t>
  </si>
  <si>
    <t>Q245,000.00</t>
  </si>
  <si>
    <t>Q193,981.90</t>
  </si>
  <si>
    <t>Q987,684.56</t>
  </si>
  <si>
    <t>Q355,334.69</t>
  </si>
  <si>
    <t>CARRELLO</t>
  </si>
  <si>
    <t>Q671,781.80</t>
  </si>
  <si>
    <t>Q307,616.99</t>
  </si>
  <si>
    <t>Q452,538.24</t>
  </si>
  <si>
    <t>Q311,017.09</t>
  </si>
  <si>
    <t>Q998,165.95</t>
  </si>
  <si>
    <t>Q729,449.86</t>
  </si>
  <si>
    <t>Q268,716.09</t>
  </si>
  <si>
    <t>ARQUITECTURA Y DESARROLLO DE PROYECTOS ARDEPRO, SOCIEDAD ANONIMA</t>
  </si>
  <si>
    <t>Q397,551.02</t>
  </si>
  <si>
    <t>T-083</t>
  </si>
  <si>
    <t>Q933,987.95</t>
  </si>
  <si>
    <t>T-084</t>
  </si>
  <si>
    <t>Q293,844.30</t>
  </si>
  <si>
    <t>Q56,479.00</t>
  </si>
  <si>
    <t>Q350,323.30</t>
  </si>
  <si>
    <t>GRUPO EXIRIUM, S.A.</t>
  </si>
  <si>
    <t>Q48,939.75</t>
  </si>
  <si>
    <t>T-086</t>
  </si>
  <si>
    <t>Q258,757.22</t>
  </si>
  <si>
    <t>T-087</t>
  </si>
  <si>
    <t>SERVICIOS EMPRESARIALES Y TECNOLOGIA SET, S.A.</t>
  </si>
  <si>
    <t>Q462,076.19</t>
  </si>
  <si>
    <t>T-088</t>
  </si>
  <si>
    <t>Q180,806.25</t>
  </si>
  <si>
    <t>T-089</t>
  </si>
  <si>
    <t>GRUPO EMPRESARIAL TERRACONSTRUCCIONES, SOCIEDAD ANONIMA</t>
  </si>
  <si>
    <t>Q113,250.47</t>
  </si>
  <si>
    <t>T-090</t>
  </si>
  <si>
    <t>INTEGRACION DE SERVICIOS PROFESIONALES INSEPRO, SOCIEDAD ANONIMA</t>
  </si>
  <si>
    <t>Q133,109.45</t>
  </si>
  <si>
    <t>T-091</t>
  </si>
  <si>
    <t xml:space="preserve">INVERSIONES TECNICAS, S. A. </t>
  </si>
  <si>
    <t>Q626,459.67</t>
  </si>
  <si>
    <t>T-092</t>
  </si>
  <si>
    <t>SERVICIOS INTEGRADOS DE TELECOMUNICACIONES, CONSTRUCCION Y ENERGIA, SITCOM, SOCIEDAD ANONIMA</t>
  </si>
  <si>
    <t>Q243,049.79</t>
  </si>
  <si>
    <t>T-093</t>
  </si>
  <si>
    <t>Q1,158,012.05</t>
  </si>
  <si>
    <t>T-094</t>
  </si>
  <si>
    <t>Q203,625.69</t>
  </si>
  <si>
    <t>T-095</t>
  </si>
  <si>
    <t>CONSTRUCTORA DOS MIL UNO</t>
  </si>
  <si>
    <t>Q1,057,959.26</t>
  </si>
  <si>
    <t>T-096</t>
  </si>
  <si>
    <t>CARRIZO CONSTRUCTORA</t>
  </si>
  <si>
    <t>Q1,125,349.37</t>
  </si>
  <si>
    <t>T-097</t>
  </si>
  <si>
    <t>DISEÑO, PLANIFICACION Y CONSTRUCCION "CARIAS"</t>
  </si>
  <si>
    <t>Q1,166,381.33</t>
  </si>
  <si>
    <t>T-098</t>
  </si>
  <si>
    <t>Q597,750.00</t>
  </si>
  <si>
    <t>T-100</t>
  </si>
  <si>
    <t>Q603,133.55</t>
  </si>
  <si>
    <t>Q798,348.82</t>
  </si>
  <si>
    <t>Q1,401,482.37</t>
  </si>
  <si>
    <t>T-101</t>
  </si>
  <si>
    <t>Q1,635,637.64</t>
  </si>
  <si>
    <t>T-102</t>
  </si>
  <si>
    <t>Q647,777.96</t>
  </si>
  <si>
    <t>T-105</t>
  </si>
  <si>
    <t>Q1,166,935.00</t>
  </si>
  <si>
    <t>TOTAL:</t>
  </si>
  <si>
    <t>Q1,762,912,856.33</t>
  </si>
  <si>
    <t>Q21,005,481.29</t>
  </si>
  <si>
    <t>Q194,298,624.68</t>
  </si>
  <si>
    <t>Q1,589,619,712.94</t>
  </si>
  <si>
    <t>RESUMEN POR AÑO</t>
  </si>
  <si>
    <t>Q121,253.35</t>
  </si>
  <si>
    <t>Q90,464,781.61</t>
  </si>
  <si>
    <t>Q41,381,287.43</t>
  </si>
  <si>
    <t>Q175,470,651.82</t>
  </si>
  <si>
    <t>Q463,005,088.95</t>
  </si>
  <si>
    <t>Q688,581,175.61</t>
  </si>
  <si>
    <t>Q84,017,760.26</t>
  </si>
  <si>
    <t>Q218,765,380.00</t>
  </si>
  <si>
    <t>Q45,472,236.61</t>
  </si>
  <si>
    <t>MANTENIMIENTO DE PUENTES</t>
  </si>
  <si>
    <t>SUPERVISIÓN DE OBRAS</t>
  </si>
  <si>
    <t>BACHEO DE CARRETERAS PAVIMENTADAS</t>
  </si>
  <si>
    <t>EMERGENCIAS</t>
  </si>
  <si>
    <t>MEJORAMIENTOS</t>
  </si>
  <si>
    <t>RECONSTRUCCIÓN DE AEROPUERTOS</t>
  </si>
  <si>
    <t>RECONSTRUCCIÓN DE VÍAS ASFALTADAS</t>
  </si>
  <si>
    <t>SUPERVISIÓN DE RECONSTRUCCIÓN</t>
  </si>
  <si>
    <t>MANTENIMIENTO DE TERRACERÍA</t>
  </si>
  <si>
    <t>LIMPIEZA DEL DERECHO DE VÍA EN TERRACERÍA</t>
  </si>
  <si>
    <t>EMERGENCIA VIAL</t>
  </si>
  <si>
    <t>LIMPIEZA DEL DERECHO DE VÍA</t>
  </si>
  <si>
    <t>CONSTRUCCIÓN DE PUENTES</t>
  </si>
  <si>
    <t>SELLADO DE GRIETAS</t>
  </si>
  <si>
    <t>SEÑALIZACIÓN HORIZONTAL</t>
  </si>
  <si>
    <t>SEÑALIZACIÓN VERTICAL</t>
  </si>
  <si>
    <t>DRAGADOS DE RÍOS</t>
  </si>
  <si>
    <t>CONTROL DE PESOS Y DIMENSIONES</t>
  </si>
  <si>
    <t>SELLO DE GRIETAS</t>
  </si>
  <si>
    <t>CONSULTORÍAS</t>
  </si>
  <si>
    <t>DEFENSAS METÁLICAS</t>
  </si>
  <si>
    <t>EMERGENCIAS TORMENTA AGATHA</t>
  </si>
  <si>
    <t>SUPERVISIÓN DE OBRAS TORMENTA AGATHA</t>
  </si>
  <si>
    <t>OBRAS DE ARTE</t>
  </si>
  <si>
    <t>BACHEO DE CARRETERAS PRINCIPALES</t>
  </si>
  <si>
    <t>EMERGENCIA</t>
  </si>
  <si>
    <t>PROYECTO DE OBRA CIVIL</t>
  </si>
  <si>
    <t>AÑO</t>
  </si>
  <si>
    <t>No. DE PROYECTO</t>
  </si>
  <si>
    <t>PROGRAMA</t>
  </si>
  <si>
    <t>EMPRESA</t>
  </si>
  <si>
    <t>No. DE CONTRATO</t>
  </si>
  <si>
    <t>No. DE ESTATIMACIÓN PENDIENTE DE PAGO AL 31 DE MARZO 2016</t>
  </si>
  <si>
    <t>SALDO FINANCIERO AL 31 DE MARZO 2016</t>
  </si>
  <si>
    <t>SALDO AL 31 DE MARZO (DEUDA FINANCIERA)</t>
  </si>
  <si>
    <t>SALDO EN FINANCIERO  29/2/2016</t>
  </si>
  <si>
    <t>SALDO AL 31/3/2016 (DEUDA FINANCIERA)</t>
  </si>
  <si>
    <t>SALDO AL 31/3/2016 (DEUDA EN FINANCIERO)</t>
  </si>
  <si>
    <t>PAGOS REALIZADOS</t>
  </si>
  <si>
    <t>ESCRITURA PUBLICA 09-2015</t>
  </si>
  <si>
    <t>ALVARO ALBERTO PILLONI ALESSIO</t>
  </si>
  <si>
    <t>SUPERVISIÓN DRAGADO CAUCE Y MITIGACIÓN DE LOS  RÍOS CRISTÓBAL Y COYOLATE, SANTA LUCÍA COTZUMALGUAPA, ESCUINTLA</t>
  </si>
  <si>
    <t>ESCRITURA PUBLICA 06-2015</t>
  </si>
  <si>
    <t>SUPERVISIÓN DRAGADO DE RIO JONES, PARA PROTECCION DEL PUENTE JONES,  RUTA CA-9, MUNICIPIO DE  RIO HONDO, ZACAPA.</t>
  </si>
  <si>
    <t>ESCRITURA PUBLICA 07-2015</t>
  </si>
  <si>
    <t>CONSTRUCTORA GEOLEM/JOSE DANILO LEMUS VALENCIA</t>
  </si>
  <si>
    <t>SUPERVISIÓN DEL PROYECTO DRAGADO CAUCE Y MITIGACIÒN RIO BRAVO FASE II, RIO BRAVO SUCHITEPEQUEZ</t>
  </si>
  <si>
    <t>ESCRITURA PUBLICA 08-2015</t>
  </si>
  <si>
    <t>GBC GRUPO BETA CONSTRUCTORES, S. A.</t>
  </si>
  <si>
    <t xml:space="preserve">SUPERVISIÓN DEL PROYECTO CONSTRUCCIÒN PASO A DESNIVEL KM 14+700 CA-1 CALZADA ROOSEVELT, MIXCO, GUATEMALA </t>
  </si>
  <si>
    <t>ESCRITURA PUBLICA 10-2015</t>
  </si>
  <si>
    <t>CONSTRUCTORA COLUMBIA, SOCIEDAD ANÓNIMA</t>
  </si>
  <si>
    <t>SUPERVISIÓN DEL PROYECTO MEJORAMIENTO CARRETERA RN-01 ROTONDA LA LICORERA ESTACIÒN 204+300 - ENTRADA SAN JUAN OSTUNCALCO ESTACIÒN 214+300, QUETZALTENANGO; Y, MEJORAMIENTO CARRETERA RN-01 SALIDA SAN JUAN OSTUNCALCO ESTACIÒN 214+700 - ENTRADA SAN PEDRO, SAN MARCOS, ESTACIÒN 247+400</t>
  </si>
  <si>
    <t>ESCRITURA PUBLICA 11-2015</t>
  </si>
  <si>
    <t>CONSTRUCTORA INDUSTRIAL GUATEMALTECA "COINGUA"/JULIO ROBERTO DE LA PEÑA GONZÀLEZ</t>
  </si>
  <si>
    <t>PROYECTO DRAGADO, CAUCE Y MITIGACIÒN DE LOS RÌOS SIS E ICAN Y SUS AFLUENTES, DEPARTAMENTO DE SUCHITEPEQUEZ</t>
  </si>
  <si>
    <t>ESCRITURA PUBLICA 01-2014</t>
  </si>
  <si>
    <t>ALQUILER DE TRACTORES SOCIEDAD ANÒNIMA/ALTRACSA</t>
  </si>
  <si>
    <t>PROYECTO DRAGADO, CAUCE Y MITIGACIÒN DEL RIO JONES, PARA PROTECCIÒN DEL PUENTE JONES, RUTA CA-9, MUNICIPIO DE RIO HONDO, DEPARTAMENTO DE ZACAPA</t>
  </si>
  <si>
    <t>FERRETIENDAS, SOCIEDAD ANÒNIMA</t>
  </si>
  <si>
    <t>PROYECTO DRAGADO, CAUCE Y MITIGACIÒN RÌO CUILCO Y SUS AFLUENTES, DEL MUNICIPIO DE SIPACAPA, DEPARTAMENTO DE SAN MARCOS AL MUNICIPIO DE CUILCO, DEPARTAMENTO DE HUEHUETENANGO</t>
  </si>
  <si>
    <t>ESCRITURA PUBLICA 06-2014</t>
  </si>
  <si>
    <t>CABLAN, SOCIEDAD ANÒNIMA</t>
  </si>
  <si>
    <t>PROYECTO MEJORAMIENTO CARRETERA, RDSM-01, DESDE MONUMENTO JUSTO RUFINO BARRIOS HACIA ENTRADA DE SAN LORENZO, DEPARTAMENTO DE SAN MARCOS</t>
  </si>
  <si>
    <t>CONSTRUCCIONES Y CONSULTORÌA, SOCIEDAD ANONIMA</t>
  </si>
  <si>
    <t xml:space="preserve">PROYECTO CONSTRUCCIÒN PASO A DESNIVEL KM 14+700 CA-1 CALZADA ROOSEVELT, MIXCO, GUATEMALA </t>
  </si>
  <si>
    <t>ESCRITURA PUBLICA 07-2014</t>
  </si>
  <si>
    <t>MERCADEO DEL AGUA, SOCIEDAD ANÒNIMA</t>
  </si>
  <si>
    <t>PROYECTO AMPLIACIÒN INFRAESTRUCTURA CARCELARIA CENTRO JUVENIL PARA MUJERES GORRIONES, MIXCO, GUATEMALA</t>
  </si>
  <si>
    <t>ESCRITURA PUBLICA 08-2014</t>
  </si>
  <si>
    <t>CONSTRUCCIONES INTEGRALES AVANZADAS, SOCIEDAD ANÒNIMA/CIANSA</t>
  </si>
  <si>
    <t>PROYECTO DRAGADO, CAUCE Y MITIGACIÒN, DE LOS RÌOS CRISTOBAL  Y COYOLATE, SANTA LUCIA COTZUMALGUAPA, ESCUINTLA</t>
  </si>
  <si>
    <t>ESCRITURA PUBLICA 09-2014</t>
  </si>
  <si>
    <t>PROYECTO AMPLIACIÒN INFRAESTRUCTURA CARCELARIA CENTRO JUVENIL DE DETENCIÒN PROVISIONAL GAVIOTAS Y ANEXO GAVIOTAS, GUATEMALA</t>
  </si>
  <si>
    <t>CORPORACIÒN DE INGENIEROS CONSTRUCTORES, SOCIEDAD ANÒNIMA</t>
  </si>
  <si>
    <t>PROYECTO MEJORAMIENTO CARRETERA Y PAVIMENTACIÒN DE LOS TRAMOS: 1. CA-2 METAMERCADO, MUNICIPIO DE COATEPEQUE (LOMGITUD 2.20 KM); 2. ALDEA EL ROSARIO, MUNICIPIO DE GENOVA (LONGITUD 4.34 KM); 3. CIRCUNVALACIÒN, MUNICIPIO DE COLOMBA ( LONGITUD 2.71 KM); 4. ALDEA SAN JOSE BUENA VISTA, PALESTINA DE LOS ALTOS ( LONGITUD 2.05 KM), TODOS DEL DEPARTAMENTO DE QUETZALTENANGO</t>
  </si>
  <si>
    <t>ESCRITURA PUBLICA 12-2014</t>
  </si>
  <si>
    <t>CDM VIAL DE GUATEMALA, SOCIEDAD ANÒNIMA</t>
  </si>
  <si>
    <t>SIN SNIP</t>
  </si>
  <si>
    <t>PROYECTO CONTRATACIÒN DEL SUMINISTRO PARA LA SEÑALIZACIÒN HORIZONTAL Y VERTICAL EN LA RED VIAL DE LA REPÙBLICA DE GUATEMALA</t>
  </si>
  <si>
    <t>ESCRITURA PUBLICA 18-2014</t>
  </si>
  <si>
    <t>PROYECTO DRAGADO, CAUCE Y MITIGACIÒN DEL RIO TAMAZULAPA, PARA PROTECCIÒN DEL PUENTE TAMAZULAPA, RUTA CA-1, MUNICIPIO DE ASUNCIÒN MITA, DEPARTAMENTO DE JUTIAPA.</t>
  </si>
  <si>
    <t>ESCRITURA PUBLICA 21-2014</t>
  </si>
  <si>
    <t>CONSTRUCTORA CODICO, S. A.</t>
  </si>
  <si>
    <t>PROYECTO CONSTRUCCIÒN CARRETERA, BIFURCACIÒN CA-09 NORTE, KILOMETRO 291.500 HACIA CALZADA JUSTO RUFINO BARRIOS Y 20 CALLE, PUERTO BARRIOS, IZABAL</t>
  </si>
  <si>
    <t>CONSTRUCTORES ASOCIADOS DE GUATEMALA, SOCIEDAD ANÒNIMA</t>
  </si>
  <si>
    <t>PROYECTO DRAGADO CAUCE Y MITIGACIÒN RIO PAZ FASE II, MOYUTA JUTIAPA</t>
  </si>
  <si>
    <t>ESCRITURA PUBLICA 22-2014</t>
  </si>
  <si>
    <t>W. GARCIA &amp; ASOCIADOS SOCIEDAD CIVIL</t>
  </si>
  <si>
    <t>SERVICIOS DE AUDITORIA EXTERNA PARA LA REVISIÒN Y DICTAMEN DE LOS ESTADOS FINANCIEROS DEL FIDEICOMISO FONDO SOCIAL DE SOLIDARIDAD DEL 01 DE ENERO 2012 AL 31 DE DICIEMBRE 2013</t>
  </si>
  <si>
    <t>CONSTRUCTORA DEL ATLÀNTICO/CARLOS GABRIEL GUERRA VILLEDA</t>
  </si>
  <si>
    <t>PROYECTO DRAGADO CAUCE Y MITIGACIÒN RIO ACHIGUATE II, SAN JOSE ESCUINTLA</t>
  </si>
  <si>
    <t>ESCRITURA PUBLICA 23-2014</t>
  </si>
  <si>
    <t>CONSTRUCCIONES Y DISEÑO, SOCIEDAD ANÒNIMA/CODISA</t>
  </si>
  <si>
    <t>PROYECTO DRAGADO CAUCE Y MITIGACIÒN DE LOS RIOS PETACALAPA, CABUZ Y MELÈNDREZ, MUNICIPIOS DE MALACATÀN, CATARINA Y PAJAPITA, TODOS DEL DEPARTAMENTO DE SAN MARCOS</t>
  </si>
  <si>
    <t>ESCRITURA PUBLICA 24-2014</t>
  </si>
  <si>
    <t>INNOVACIÒN CONSTRUCTIVA SOCIEDAD ANÒNIMA</t>
  </si>
  <si>
    <t>PROYECTO DRAGADO CAUCE Y MITIGACIÒN RIO BRAVO FASE II, RIO BRAVO SUCHITEPEQUEZ</t>
  </si>
  <si>
    <t>ESCRITURA PUBLICA 25-2014</t>
  </si>
  <si>
    <t>INMOBILIARIA Y EXCLUSIVOS ARQUITECTÒNICOS, SOCIEDAD ANÒNIMA</t>
  </si>
  <si>
    <t>PROYECTO DRAGADO CAUCE Y MITIGACIÒN RIO LOS ESCLAVOS FASE II, CHIQUIMULILLA SANTA ROSA</t>
  </si>
  <si>
    <t>CONSTRUCTORA PETÈN/JOSE RODOLFO GUERRA DIAZ</t>
  </si>
  <si>
    <t>PROYECTO DRAGADO CAUCE Y MITIGACIÒN RIO SAMALÀ FASE II, RETALHULEU, RETALHULEU</t>
  </si>
  <si>
    <t>ESCRITURA PUBLICA 26-2014</t>
  </si>
  <si>
    <t>ASFALTOS Y PETROLEOS, SOCIEDAD ANÒNIMA</t>
  </si>
  <si>
    <t>PROYECTO MEJORAMIENTO CARRETERA SAN ANTONIO SUCHITEPÈQUEZ - COMUNIDAD CHOCOLÀ, SANTO TOMÀS LA UNIÒN, SUCHITEPÈQUEZ</t>
  </si>
  <si>
    <t>CISA, CONSTRUCTORA DE INGENIERIA CIVIL, SUPERVISION Y ASESORIA/JOSE ROBERTO GARCÌA RODRIGUEZ</t>
  </si>
  <si>
    <t>PROYECTO DRAGADO CAUCE Y MITIGACIÒN RIO SAN FRANCISCO, PANAJACHEL, SOLOLÀ</t>
  </si>
  <si>
    <t>ESCRITURA PUBLICA 27-2014</t>
  </si>
  <si>
    <t>ADIC/ALBERTO RAFAEL DE LEON ESCOBAR</t>
  </si>
  <si>
    <t>PROYECTO DRAGADO CAUCE Y MITIGACIÒN RIO MADRE VIEJA FASE II SUCHITEPEQUEZ</t>
  </si>
  <si>
    <t>ESCRITURA PUBLICA 28-2014</t>
  </si>
  <si>
    <t>PROYECTO MEJORAMIENTO CARRETERA RUTA CPR-QUE-25, TRAMO SAN JERÒNIMO HACIA EL PALMAR, SECTOR CHUVA, COLOMBA, QUETZALTENANGO</t>
  </si>
  <si>
    <t>ESCRITURA PUBLICA 29-2014</t>
  </si>
  <si>
    <t>CONSTRUCTORA IMESA, SOCIEDAD ANÒMINA</t>
  </si>
  <si>
    <t>PROYECTO MEJORAMIENTO CARRETERA, CRUCE A PUENTE LA BARRANQUILLA - HACIA PLAN DE BUENA VISTA, MUNICIPIO DE SANARATE, DEPARTAMENTO EL PROGRESO</t>
  </si>
  <si>
    <t>ESCRITURA PUBLICA 40-2014</t>
  </si>
  <si>
    <t>INGENIEROS CONSULTORES Y CONSTRUCTORES ICYC/WILLY ROLANDO VASQUEZ DE LEÒN</t>
  </si>
  <si>
    <t>PROYECTO CAMINO RURAL, PARAJE XEQUIAC, CANTÒN XANTUN, TOTONICAPÀN, MEJORAMIENTO CAMINO RURAL, DE XOLABAJ A ALDEA PALOMORA, SAN ANDRÈS XECUL, TOTOCICAPAN, MEJORAMIENTO CAMINO RURAL, PARAJE PACHAQUIJCHAJ, ALDEA PATACHAJ, SAN CRISTOBAL, TOTONICAPÀN, MEJORAMIENTO CAMINO RURAL CASERÌO PASUC, ALDEA LOS CIPRESES, MOMOSTENANGO, TOTONICAPÀN</t>
  </si>
  <si>
    <t>ESCRITURA PUBLICA 41-2014</t>
  </si>
  <si>
    <t>PROYECTO MEJORAMIENTO CAMINO RURAL ALDEA XEQUEMEYA, CASERIO RACHOQUEL, MOMOSTENANGO, TOTONICAPÀN</t>
  </si>
  <si>
    <t>ESCRITURA PUBLICA 42-2014</t>
  </si>
  <si>
    <t>SUPERVISIÒN, CONSTRUCCIÒN Y MANTENIMIENTO, SOCIEDAD ANÒNIMA</t>
  </si>
  <si>
    <t>PROYECTO MEJORAMIENTO CAMINO A JUMAYTEPEQUE, NUEVA SANTA ROSA, SANTA ROSA</t>
  </si>
  <si>
    <t>ESCRITURA PUBLICA 43-2014</t>
  </si>
  <si>
    <t>ASFALTOS DE GUATEMALA, SOCIEDAD ANÒNIMA/ASFALGUA</t>
  </si>
  <si>
    <t>PROYECTO MEJORAMIENTO CARRETERA RN-11, TRAMO PATULUL, SUCHITEPEQUEZ A SAN LUCAS TOLIMÀN, SOLOLÀ</t>
  </si>
  <si>
    <t>ESCRITURA PUBLICA 48-2014</t>
  </si>
  <si>
    <t>CONSTRUCTORA EMANUEL/CARLOS HUMBERTO QUEZADA SANTOS</t>
  </si>
  <si>
    <t>PROYECTO MEJORAMIENTO CAMINO RURAL ALDEA XAXMOXAN - ALDEA XECOL AMAJCHEL Y AMAJCHEL CENTRO - SANTA CLARA, CHAJUL, QUICHE</t>
  </si>
  <si>
    <t>ESCRITURA PUBLICA 50-2014</t>
  </si>
  <si>
    <t>DISEÑO Y CONSTRUCCIÒN DE OBRAS CIVILES TALLMAY/WALFRE TALLMAY COLOP GRAMAJO</t>
  </si>
  <si>
    <t>PROYECTO MEJORAMIENTO CAMINO RURAL QUE CONDUCE DE PARAJE TZANCORRAL, CANTÒN GUALTUX, HACIA MUNICIPIO DE SANTA LUCIA LA REFORMA, TOTONICAPÀN, MEJORAMIENTO CAMINO RURAL, PARAJE PASAKQUIM, ALDEA PATACHAJ, SAN CRISTOBAL TOTONICAPÀN, MEJORAMIENTO CAMINO RURAL, PARAJE CHI - PEDRO CHISAC, ALDEA SAN ANTONIO SIJA, SAN FRANCISCO EL ALTO TOTONICAPÀN</t>
  </si>
  <si>
    <t>ESCRITURA PUBLICA 51-2014</t>
  </si>
  <si>
    <t>PUMA ENERGY GUATEMALA, SOCIEDAD ANONIMA</t>
  </si>
  <si>
    <t>ADQUISICIÒN DE CUPONES DE COMBUSTIBLE DE Q50.00, Q100.00 Y DE Q1,000.00</t>
  </si>
  <si>
    <t>ESCRITURA PUBLICA 52-2014</t>
  </si>
  <si>
    <t>PROYECTO MEJORAMIENTO CARRETERA, RD-PET-04, BIF CA-13-YAXHA, ESTACIÒN 521 +850 - 533+015, FLORES, PETÈN</t>
  </si>
  <si>
    <t>ESCRITURA PUBLICA 62-2014</t>
  </si>
  <si>
    <t>CONSTRUCCIONES, SERVICIOS, CARRETERAS Y ASESORIAS, S. A./COINDRA, S. A.</t>
  </si>
  <si>
    <t>PROYECTO MEJORAMIENTO DE TRAMO CARRETERO BIFURCACIÒN SANTA CRUZ DEL QUICHE - SAN ANTONIO ILOTENANGO Y RD-TOTO-01, ESTACIÒN 191+400, 194+800, 197+750, BIFURCACIÒN SANTA CRUZ DEL QUICHE -  SAN PEDRO JOCOPILAS - ALDEA SAN PABLO QUICHE</t>
  </si>
  <si>
    <t>ESCRITURA PUBLICA 63-2014</t>
  </si>
  <si>
    <t>CONSTRUCTORA JIREH, S. A.</t>
  </si>
  <si>
    <t>PROYECTO CONSTRUCCIÒN TRAMO CARRETERO RN-9, SAN MATEO IXTATÀN, SANTA CRUZ BARILLAS, DEPARTAMENTO DE HUEHUETENANGO</t>
  </si>
  <si>
    <t>ESCRITURA PUBLICA 98-2014</t>
  </si>
  <si>
    <t>MANTENIMIENTO VIAL Y CONSTRUCCIÒN, S. A./MAVICO, S. A.</t>
  </si>
  <si>
    <t>PROYECTO MEJORAMIENTO CARRETERA RN-01 ROTONDA LA LICORERA ESTACIÒN 204+300 - ENTRADA SAN JUAN OSTUNCALCO ESTACIÒN 214+300, QUETZALTENANGO; Y, MEJORAMIENTO CARRETERA RN-01 SALIDA SAN JUAN OSTUNCALCO ESTACIÒN 214+700 - ENTRADA SAN PEDRO, SAN MARCOS, ESTACIÒN 247+400</t>
  </si>
  <si>
    <t>ESCRITURA PUBLICA 101-2014</t>
  </si>
  <si>
    <t>PROYECTO TRABAJOS DE REPOSICIÒN SISTEMA DE TRATAMIENTO AGUAS RESIDUALES URBANIZACIÒN CHUK MUK, SANTIAGO ATITLÀN SOLOLÀ</t>
  </si>
  <si>
    <t>ESCRITURA PUBLICA 110-2014</t>
  </si>
  <si>
    <t>CONSULTORES ASOCIADOS DEL SUR, SOCIEDAD ANÒNIMA</t>
  </si>
  <si>
    <t>154996 Y 154999</t>
  </si>
  <si>
    <t>SUPERVISIÒN DEL PROYECTO DRAGADO CAUCE Y MITIGACIÒN RIO SAMALÀ FASE II, RETALHULEU, RETALHULEU</t>
  </si>
  <si>
    <t>ESCRITURA PUBLICA 02-2014</t>
  </si>
  <si>
    <t>INGENIERÌA Y TECNOLOGÌA "INTEC"</t>
  </si>
  <si>
    <t>SUPERVISIÒN DEL PROYECTO MEJORAMIENTO CAMINO RURAL ALDEA BARRANECHE, MUNICIPIO DE TOTONICAPÀN, DEPARTAMENTO DE TOTONICAPAN (LONGITUD 1.00 Kms.)</t>
  </si>
  <si>
    <t>ESCRITURA PUBLICA 03-2014</t>
  </si>
  <si>
    <t>PROYECTOS MAQUINARIA Y SERVICIOS, SOCIEDAD ANÒNIMA</t>
  </si>
  <si>
    <t>SUPERVISIÒN DEL PROYECTO DRAGADO CAUCE Y MITIGACIÒN RIO MADRE VIEJA FASE II SUCHITEPEQUEZ</t>
  </si>
  <si>
    <t>SERVICIOS DE INGENIERIA, ASESORÌA Y CONSTRUCCIÒN, SOCIEDAD ANÒNIMA</t>
  </si>
  <si>
    <t>SUPERVISIÒN DEL PROYECTO MEJORAMIENTO CARRETERA Y PAVIMENTACIÒN SAN CARLOS SIJA-HUITAN QUETZALTENANGO (LONGITUD 15.50KM9</t>
  </si>
  <si>
    <t>ESCRITURA PUBLICA 04-2014</t>
  </si>
  <si>
    <t>CONSTRUHERCA/PEDRO BAUDILO CASTRO AGUIRRE</t>
  </si>
  <si>
    <t>SUPERVISIÒN DEL PROYECTO MEJORAMIENTO CARRETERA Y PAVIMENTACIÒN DE LOS TRAMOS: 1. CA-2 METAMERCADO, MUNICIPIO DE COATEPEQUE (LOMGITUD 2.20 KM); 2. ALDEA EL ROSARIO, MUNICIPIO DE GENOVA (LONGITUD 4.34 KM); 3. CIRCUNVALACIÒN, MUNICIPIO DE COLOMBA ( LONGITUD 2.71 KM); 4. ALDEA SAN JOSE BUENA VISTA, PALESTINA DE LOS ALTOS ( LONGITUD 2.05 KM), TODOS DEL DEPARTAMENTO DE QUETZALTENANGO</t>
  </si>
  <si>
    <t>ESCRITURA PUBLICA 05-2014</t>
  </si>
  <si>
    <t>DIPRO DISEÑOS Y PROYECTOS/JORGE FEDERICO MOLINA GALLARDO</t>
  </si>
  <si>
    <t>SUPERVISIÒN DEL PROYECTO MEJORAMIENTO CARRETERA SAN ANTONIO SUCHITEPÈQUEZ - COMUNIDAD CHOCOLÀ, SANTO TOMÀS LA UNIÒN, SUCHITEPÈQUEZ</t>
  </si>
  <si>
    <t>SUPERVISIONES Y CONSTRUCCIONES MORAN/FRANKLIN YAIR ELIUD JUÀREZ MORÀN</t>
  </si>
  <si>
    <t>SUPERVISIÒN DEL PROYECTO DRAGADO CAUCE Y MITIGACIÒN RIO ACHIGUATE II, SAN JOSE ESCUINTLA</t>
  </si>
  <si>
    <t>CONSTRUCTORA SANTA ELENA, SOCIEDAD ANÒNIMA</t>
  </si>
  <si>
    <t>154956 154958</t>
  </si>
  <si>
    <t>SUPERVISIÒN DEL PROYECTO MEJORAMIENTO DE TRAMO CARRETERO BIFURCACIÒN SANTA CRUZ DEL QUICHE - SAN ANTONIO ILOTENANGO Y RD-TOTO-01 ESTACIONES 191+400, 194+800, 197+750, BIFURCACIÒN SANTA CRUZ DEL QUICHE - SAN PEDRO JOCOPILAS - ALDEA SAN PABLO, QUICHE</t>
  </si>
  <si>
    <t>INVERSIONES EN TECNOLOGÌA Y CONSTRUCCIÒN, SOCIEDAD ANÒNIMA</t>
  </si>
  <si>
    <t>SUPERVISIÒN DEL PROYECTO DRAGADO, CAUCE Y MITIGACIÒN DEL RIO TAMAZULAPA, PARA PROTECCIÒN DEL PUENTE TAMAZULAPA, RUTA CA-1, MUNICIPIO DE ASUNCIÒN MITA, DEPARTAMENTO DE JUTIAPA.</t>
  </si>
  <si>
    <t>ESCRITURA PUBLICA 10-2014</t>
  </si>
  <si>
    <t>OCIN/CORNELIO DAVID DE LEÒN ROBLERO</t>
  </si>
  <si>
    <t>SUPERVISIÒN DEL PROYECTO DRAGADO CAUCE Y MITIGACIÒN RIO PAZ FASE II, MOYUTA JUTIAPA</t>
  </si>
  <si>
    <t>ESCRITURA PUBLICA 13-2014</t>
  </si>
  <si>
    <t>SERVICIOS Y MANTENIMIENTO GAMALIEL/GAMALIEL BALTAMÀN PÈREZ VÀSQUEZ</t>
  </si>
  <si>
    <t>SUPERVISIÒN DEL PROYECTO DRAGADO, CAUCE Y MITIGACIÒN RÌO CUILCO Y SUS AFLUENTES, DEL MUNICIPIO DE SIPACAPA, DEPARTAMENTO DE SAN MARCOS AL MUNICIPIO DE CUILCO, DEPARTAMENTO DE HUEHUETENANGO</t>
  </si>
  <si>
    <t>ESCRITURA PUBLICA 14-2014</t>
  </si>
  <si>
    <t>COMODINTER CONSTRUCTORA MODERNA INTERNACIONAL/DENNIS JOSUÈ WUG JÈREZ</t>
  </si>
  <si>
    <t>SUPERVISIÒN DEL PROYECTO DRAGADO CAUCE Y MITIGACIÒN RIO LOS ESCLAVOS FASE II, CHIQUIMULILLA SANTA ROSA</t>
  </si>
  <si>
    <t>ESCRITURA PUBLICA 15-2014</t>
  </si>
  <si>
    <t>DYCOCI/CARLOS VLADIMIR CABRERA MARTÌNEZ</t>
  </si>
  <si>
    <t>SUPERVISIÒN DEL PROYECTO MEJORAMIENTO CARRETERA, RD-PET-04, BIF CA-13-YAXHÀ, ESTACIÒN 521+850 - 533+015, FLORES, PETÈN</t>
  </si>
  <si>
    <t>ESCRITURA PUBLICA 17-2014</t>
  </si>
  <si>
    <t>JORGE FEDERICO MOLINA GALLARDO</t>
  </si>
  <si>
    <t>SUPERVISIÒN DEL PROYECTO MEJORAMIENTO CARRETERA RUTA CPR-QUE-25, TRAMO SAN JERÒNIMO HACIA EL PALMAR, SECTOR CHUVA, COLOMBA, QUETZALTENANGO</t>
  </si>
  <si>
    <t>ADISCO/VICTOR OSWALDO PALENCIA SÀNCHEZ</t>
  </si>
  <si>
    <t>SUPERVISIÒN DEL PROYECTO MEJORAMIENTO CAMINO RURAL, PARAJE CHOQUISIS, CHICHAJ Y CHICOBALA, ALDEA TZANJON MOMOSTENANGO, TOTONICAPAN (LONGITUD 0.738 KMS)</t>
  </si>
  <si>
    <t>ESCRITURA PUBLICA 20-2014</t>
  </si>
  <si>
    <t>ASALDA, SOCIEDAD ANÓNIMA</t>
  </si>
  <si>
    <t>SUPERVISIÓN DEL PROYECTO CONSTRUCCIÒN CARRETERA, BIFURCACIÒN CA-09 NORTE, KILOMETRO 291.500 HACIA CALZADA JUSTO RUFINO BARRIOS Y 20 CALLE, PUERTO BARRIOS, IZABAL</t>
  </si>
  <si>
    <t>CONSTRUCCIÓN, DISEÑO Y CONSULTORÍA, SOCIEDAD ANÓNIMA</t>
  </si>
  <si>
    <t>SUPERVISIÒN DEL PROYECTO MEJORAMIENTO CAMINO A JUMAYTEPEQUE, NUEVA SANTA ROSA, SANTA ROSA</t>
  </si>
  <si>
    <t>KAREN LETICIA LÒPEZ CAJAS</t>
  </si>
  <si>
    <t>SUPERVISIÒN DEL PROYECTO MEJORAMIENTO CAMINO RURAL CANTÒN RANCHO DE TEJA, TOTONICAPAN (LONGITUD 0.750 Kms.)</t>
  </si>
  <si>
    <t>ESCRITURA PUBLICA 19-2014</t>
  </si>
  <si>
    <t>SUPERVISIÒN DEL PROYECTO MEJORAMIENTO CAMINO RURAL ALDEA CHIRRENOX, SAN FRANCISCO EL ALTO TOTOPICAPAN (LONGITUD 0.808 KMS)</t>
  </si>
  <si>
    <t>ITAGUAZU INGENIERÌA CIVIL Y TELECOMUNICACIONES/MARCO TULIO MARTÌNEZ ALDANA</t>
  </si>
  <si>
    <t>SUPERVISIÒN DEL PROYECTO DRAGADO CAUCE Y MITIGACIÒN DE LOS RIOS PETACALAPA, CABUZ Y MELÈNDREZ, MUNICIPIOS DE MALACATÀN, CATARINA Y PAJAPITA, TODOS DEL DEPARTAMENTO DE SAN MARCOS</t>
  </si>
  <si>
    <t>PRODIC/VICTOR MANUEL CONTRERAS ANCKERMANN</t>
  </si>
  <si>
    <t>SUPERVISIÒN DEL PROYECTO CONSTRUCCIÒN PASO A DESNIVEL KM-9.2 CA-01 ORIENTE, SANTA CATARINA PINULA, GUATEMALA</t>
  </si>
  <si>
    <t>SERTECO/MARIO GIOVANNI TORRES FUHRER</t>
  </si>
  <si>
    <t>SUPERVISIÒN DEL PROYECTO CONSTRUCCIÒN TRAMO CARRETERO RN-9, SAN MATEO IXTATÀN, SANTA CRUZ BARILLAS, DEPARTAMENTO DE HUEHUETENANGO</t>
  </si>
  <si>
    <t>ESCRITURA PUBLICA 30-2014</t>
  </si>
  <si>
    <t>SUPERVISIÒN DEL PROYECTO MEJORAMIENTO CAMINO RURAL ALDEA RANCHO DE TEJA, SAN FRANCISCO EL ALTO, TOTONICAPAN (LONGITUD 0.948 Kms.)</t>
  </si>
  <si>
    <t>ESCRITURA PUBLICA 45-2014</t>
  </si>
  <si>
    <t>CONCAL/TONIO MICHELE BONATTO MÈRIDA</t>
  </si>
  <si>
    <t>SUPERVISIÒN DEL PROYECTO MEJORAMIENTO CARRETERA RN-11, TRAMO PATULUL, SUCHITEPEQUEZ A SAN LUCAS TOLIMÀN, SOLOLÀ</t>
  </si>
  <si>
    <t>ESCRITURA PUBLICA 49-2014</t>
  </si>
  <si>
    <t>GILDARDO LEONEL MARTÌNEZ YAX</t>
  </si>
  <si>
    <t>SUPERVISIÒN DEL PROYECTO MEJORAMIENTO CAMINO RURAL ALDEA XEQUEMEYA, CASERIO RACHOQUEL, MOMOSTENANGO, TOTONICAPÀN</t>
  </si>
  <si>
    <t>ESCRITURA PUBLICA 56-2014</t>
  </si>
  <si>
    <t>PREFABRICADOS CONSTRUCTIVOS, SOCIEDAD ANÒNIMA</t>
  </si>
  <si>
    <t>SUPERVISIÒN DEL PROYECTO MEJORAMIENTO CAMINO RURAL, PARAJE XEQUIAC, CANTÒN XANTUN, TOTONICAPÀN, MEJORAMIENTO CAMINO RURAL, DE XOLABAJ A ALDEA PALOMORA, SAN ANDRÈS XECUL, TOTOCICAPAN, MEJORAMIENTO CAMINO RURAL, PARAJE PACHAQUIJCHAJ, ALDEA PATACHAJ, SAN CRISTOBAL, TOTONICAPÀN, MEJORAMIENTO CAMINO RURAL CASERÌO PASUC, ALDEA LOS CIPRESES, MOMOSTENANGO, TOTONICAPÀN</t>
  </si>
  <si>
    <t>ESCRITURA PUBLICA 59-2014</t>
  </si>
  <si>
    <t>ARKETIPO/JORGE HORACIO CIFUENTES HERNÀNDEZ</t>
  </si>
  <si>
    <t>SUPERVISIÒN DEL PROYECTO MEJORAMIENTO CARRETERA, RDSM-01, DESDE MONUMENTO JUSTO RUFINO BARRIOS HACIA ENTRADA DE SAN LORENZO, DEPARTAMENTO DE SAN MARCOS</t>
  </si>
  <si>
    <t>ESCRITURA PUBLICA 104-2014</t>
  </si>
  <si>
    <t>SUPERVISIÒN DEL PROYECTO MEJORAMIENTO CAMINO RURAL QUE CONDUCE DE PARAJE TZANCORRAL, CANTÒN GUALTUX, HACIA MUNICIPIO DE SANTA LUCIA LA REFORMA, TOTONICAPÀN, MEJORAMIENTO CAMINO RURAL, PARAJE PASAKQUIM, ALDEA PATACHAJ, SAN CRISTOBAL TOTONICAPÀN, MEJORAMIENTO CAMINO RURAL, PARAJE CHI - PEDRO CHISAC, ALDEA SAN ANTONIO SIJA, SAN FRANCISCO EL ALTO TOTONICAPÀN</t>
  </si>
  <si>
    <t>ESCRITURA PUBLICA 105-2014</t>
  </si>
  <si>
    <t>CONSTRUCTORA NACIONAL, SOCIEDAD ANONIMA/CONASA</t>
  </si>
  <si>
    <t>PROYECTO MEJORAMIENTO CARRETERA TRAMO RN-09-SUR BIF, DESVIO A CABALLO BLANCO KM. 207 A KM 226 PUERTO DE CHAMPERICO, RETALHULEU</t>
  </si>
  <si>
    <t>ESCRITURA PUBLICA 02-2013</t>
  </si>
  <si>
    <t>OPCION TECNICA, SOCIEDAD ANONIMA</t>
  </si>
  <si>
    <t>PROYECTO MEJORAMIENTO CARRETERA PUENTE EL MOTAGUA - ALDEA LLANO GRANDE, SALAMA, BAJA VERAPAZ</t>
  </si>
  <si>
    <t>CONSTRUCTORA ROZA/OLIVERO RODAS JORGE ARNULFO</t>
  </si>
  <si>
    <t>PROYECTO MEJORAMIENTO DE TRAMO CARRETERO BIFURCACIÒN IXLU-MONTERREY-TIKAL-UAXACTUN Y BIFURCACION LA MAQUINA-YAXHA, FLORES, PETEN.</t>
  </si>
  <si>
    <t>ESCRITURA PUBLICA 03-2013</t>
  </si>
  <si>
    <t>MEGA PRPYECTOS DE GUATEMALA/ANGEL GUILLERMO FERNANDEZ BARRIOS</t>
  </si>
  <si>
    <t>PROYECTO MEJORAMIENTO CAMINO RURAL, CASERIO CAFETALES HACIA CRUZ CHE I, SANTA CRUZ DEL QUICHE, DEPARTAMENTO DE QUICHE</t>
  </si>
  <si>
    <t>PLANES Y CONSTRUCCIONES, SOCIEDAD ANONIMA</t>
  </si>
  <si>
    <t>PROYECTO OBRAS DE PROTECCION Y MITIGACION DEL RIO MARGARITAS, CHIQUIMULILLA, SANTA ROSA</t>
  </si>
  <si>
    <t>CONSTRUCTORA IMESA, SOCIEDAD ANONIMA</t>
  </si>
  <si>
    <t>PROYECTO MEJORAMIENTO TRAMO: BIF. CA-09 NORTE KM 46.86 ENTRADA FINCA SAN MIGUEL - ALDEA EL CARMEN SANARATE EL PROGRESO LONGITUD APROXIMADA 16.00 KMS</t>
  </si>
  <si>
    <t>ESCRITURA PUBLICA 04-2013</t>
  </si>
  <si>
    <t>CONSTRUCTORA GSED-ALFA, SOCIEDAD ANONIMA</t>
  </si>
  <si>
    <t xml:space="preserve">PROYECTO MEJORAMIENTO CARRETERA TRAMO: ROTONDA DE LOS TRIBUNALES A ROTONDA DE LA LICORERA, QUETZALTENANGO. </t>
  </si>
  <si>
    <t>ESCRITURA PUBLICA 13-2013</t>
  </si>
  <si>
    <t>MANTENIMIENTO VIAL Y CONSTRUCCIÒN, SOCIEDAD ANONIMA</t>
  </si>
  <si>
    <t>PROYECTO MEJORAMIENTO DE CARRETERA RUTA RN-9N TRAMO SALIDA DE HUEHUETENANGO (EST.262+650) A ENTRADA DE CHIANTLA (EST. 267+300) HUEHUETENANGO</t>
  </si>
  <si>
    <t>ESCRITURA PUBLICA 14-2013</t>
  </si>
  <si>
    <t>M &amp; C CONSTRUCCIONES/DENIS ELI MARROQUIN CASTILLO</t>
  </si>
  <si>
    <t>PROYECTO MEJORAMIENTO CARRETERA CA-01 OCCIDENTE, TRAMOS EST, 206+000, MOMOSTENANGO, TOTONICAPAN, A EST. 308+000 SAN PEDRO NECTA, HUEHUETENANGO</t>
  </si>
  <si>
    <t>ESCRITURA PUBLICA 20-2013</t>
  </si>
  <si>
    <t>CONSTRUCCIONES INTEGRALES AVANZADAS, S. A./CIANSA</t>
  </si>
  <si>
    <t>PROYECTO DRAGADO Y OBRAS DE PROTECCIÒN Y MITIGACIÒN DE LOS RIOS ACTELA Y CABAÑAS, MUNICIPIO DE SANTA CATALINA LA TINTA, DEPARTAMENTO DE ALTA VERAPAZ</t>
  </si>
  <si>
    <t>ESCRITURA PUBLICA 21-2013</t>
  </si>
  <si>
    <t>SBI INTERNATIONAL HOLDINGS AG</t>
  </si>
  <si>
    <t>PROYECTO MEJORAMIENTO DE CARRETERA Y REPARACIÒN DE CINTA ASFALTICA CA-CERO UNO (01)-OCC BIF, SAN CRISTOBAL, TOTONICAPAN KILOMETRO (188.60) A BIF, SAN LORENZO HUEHUETENANGO, KILOMETRO (257.60)</t>
  </si>
  <si>
    <t>ESCRITURA PUBLICA 27-2013</t>
  </si>
  <si>
    <t>ALTRACSA/ALQUILER DE TRACTORES, S. A.</t>
  </si>
  <si>
    <t>130095, 121985 Y 121997</t>
  </si>
  <si>
    <t>PROYECTO DRAGADO CAUSE Y MITIGACIÒN DEL RIO MOTAGUA DEPARTAMENTO DEL PROGRESO, ZACAPA E IZABAL</t>
  </si>
  <si>
    <t>ESCRITURA PUBLICA 33-2013</t>
  </si>
  <si>
    <t>DISEÑO Y CONSTRUCCIONES DE OBRAS CIVILES TALLMAY/WALFRE TALLMAY COLOP GRAMAJO</t>
  </si>
  <si>
    <t>PROYECTO MEJORAMIENTO CAMINO RURAL ALDEA CHIRRENOX, SAN FRANCISCO EL ALTO TOTOPICAPAN (LONGITUD 0.808 KMS)</t>
  </si>
  <si>
    <t>ESCRITURA PUBLICA 34-2013</t>
  </si>
  <si>
    <t>INGENIEROS CONSULTORES Y CONSTRUCTORES ICYC/WILLY ROLANDO VASQUEZ DE LEON</t>
  </si>
  <si>
    <t>PROYECTO MEJORAMIENTO CAMINO RURAL, PARAJE CHOQUISIS, CHICHAJ Y CHICOBALA, ALDEA TZANJON MOMOSTENANGO, TOTONICAPAN (LONGITUD 0.738 KMS)</t>
  </si>
  <si>
    <t>ESCRITURA PUBLICA 37-2013</t>
  </si>
  <si>
    <t>PROYECTO MEJORAMIENTO CAMINO RURAL, ALDEA RANCHO DE TEJA, SAN FRANCISCO EL ALTO TOTONICAPAN (LONGITUD 0.948 KMS)</t>
  </si>
  <si>
    <t>ESCRITURA PUBLICA 38-2013</t>
  </si>
  <si>
    <t>CONSTRUCTORES L. &amp; L. CASA, SOCIEDAD ANONIMA</t>
  </si>
  <si>
    <t>PROYECTO DRAGADO CAUSE Y MITIGACIÒN DEL RIO LOS ESCLAVOS, ALDEA EL BEBEDERO, ALDEA EL CONACASTILLO, ALDEA NANCINTA Y PROTECCIÒN DEL PUENTE BENEDICTO XVI DEL MUNICIPIO DE CHIQUIMULILLA,  DEPARTAMENTO DE SANTA ROSA</t>
  </si>
  <si>
    <t>ESCRITURA PUBLICA 43-2013</t>
  </si>
  <si>
    <t>CONSTRUCCIONES, SERVICIOS, CARRETERAS Y ASESORIA, S. A. -COINDRA, S. A.</t>
  </si>
  <si>
    <t>PROYECTO MEJORAMIENTO DE CARRETERA RUTA NACIONAL RN-11 TRAMO BIF. KM 142 HACIA TECOJATE, NUEVA CONCEPCIÒN Y RUTA RD-ESC-34 A BIF. RD-ESC-27- TRAMO LA HORQUETA TIQUISATE A NUEVA CONCEPCIÒN ESCUINTLA. (LONGITUD 36.70KM99.</t>
  </si>
  <si>
    <t>ESCRITURA PUBLICA 44-2013</t>
  </si>
  <si>
    <t>SOLUCIONES ARQUITECTONICAS Y OBRAS CIVILES, SOARCIS/OSMAN ELOY VASQUEZ DE LEON</t>
  </si>
  <si>
    <t>PROYECTO MEJORAMIENTO CAMINO RURAL, ALDEA BARRANECHE MINICIPIO DE TOTONICAPAN, DEPARTAMENTO DE  TOTONICAPAN (LONGITUD 1.00 KMS)</t>
  </si>
  <si>
    <t>ESCRITURA PUBLICA 47-2013</t>
  </si>
  <si>
    <t>PROYECTO MEJORAMIENTO CAMINO RURAL, CANTON RANCHO DE TEJA, TOTONICAPAN (LONGITUD 0.750KMS)</t>
  </si>
  <si>
    <t>ESCRITURA PUBLICA 48-2013</t>
  </si>
  <si>
    <t>SERVICIOS DE INGENIERIA CIVIL ALEJANDRO/SICA/JORGE FELIX ALEJANDRO  VALLADARES</t>
  </si>
  <si>
    <t>PROYECTO MEJORAMIENTO CARRETERA Y PAVIMENTACIÒN SAN CARLOS SIJA-HUITAN QUETZALTENANGO (LONGITUD 15.50KM9</t>
  </si>
  <si>
    <t>ESCRITURA PUBLICA 50-2013</t>
  </si>
  <si>
    <t>CONSTRUCTORA COLUMBIA, SOCIEDAD ANONIMA</t>
  </si>
  <si>
    <t xml:space="preserve">SUPERVISIÒN DEL PROYECTO MEJORAMIENTO CARRETERA CA-02 OCCIDENTE PAJAPITA - BIF. RN-13 EL TUMBADOR SAN MARCOS, LONGITUD 21.40 KM" </t>
  </si>
  <si>
    <t>SUMMA AQUA, SOCIEDAD ANONIMA</t>
  </si>
  <si>
    <t>SUPERVISIÒN DEL PROYECTO MEJORAMIENTO CARRETERA TRAMO RN-09-SUR BIF, DESVIO A CABALLO BLANCO KM. 207 A KM 226 PUERTO DE CHAMPERICO, RETALHULEU</t>
  </si>
  <si>
    <t>ESCRITURA PUBLICA 05-2013</t>
  </si>
  <si>
    <t xml:space="preserve">ARMANDO INTERIANO SALAZAR/AINSA </t>
  </si>
  <si>
    <t>SUPERVISIÒN DEL PROYECTO MEJORAMIENTO CAMINO RURAL, CASERIO CAFETALES HACIA CRUZ CHE I, SANTA CRUZ DEL QUICHE, DEPARTAMENTO DE QUICHE</t>
  </si>
  <si>
    <t>ESCRITURA PUBLICA 06-2013</t>
  </si>
  <si>
    <t>DESARROLLO DE ESTUDIOS Y PROYECTOS DE INGENIERIA/D.E.I/JORGE VINICIO UTRERA SANDOVAL</t>
  </si>
  <si>
    <t>SUPERVISIÒN DEL PROYECTO DRAGADO Y CONFORMACIÒN DE BORDAS RIO POLOCHIC, MUNICIPIO DE SANTA CATALINA LA TINTA ALTA VERAPAZ</t>
  </si>
  <si>
    <t>ESCRITURA PUBLICA 07-2013</t>
  </si>
  <si>
    <t>INGENIERIA CIVIL-CONSULTORIA/PABLO DAVID PEREZ MORALES</t>
  </si>
  <si>
    <t>SUPERVISIÒN DEL PROYECTO MEJORAMIENTO CARRETERA RD-GUA-13-01 DON JUSTO - LO DE DIEGUEZ TRAMO EST. 17+000 A EST 20+000, SAN JOSE PINULA GUATEMALA"</t>
  </si>
  <si>
    <t>ESCRITURA PUBLICA 09-2013</t>
  </si>
  <si>
    <t>CONSTRUCTORA E.M.E./ESTUARDO ENRIQUE MATHEU ESCOBAR</t>
  </si>
  <si>
    <t>SUPERVISIÒN DEL PROYECTO MEJORAMIENTO CARRETERA PUENTE EL MOTAGUA - ALDEA LLANO GRANDE, SALAMÀ, BAJA VERAPAZ</t>
  </si>
  <si>
    <t>ESCRITURA PUBLICA 10-2013</t>
  </si>
  <si>
    <t>PREFABRICADOS CONSTRUCTIVOS, S. A.</t>
  </si>
  <si>
    <t>SUPERVISIÒN DEL PROYECTO CONSTRUCCION DE PUENTE VEHICULAR RUTA CA-02 OCCIDENTE, KILOMETRO 126 + 500 MUNICIPIO DE RIO BRAVO, SUCHITEPEQUEZ</t>
  </si>
  <si>
    <t>ESCRITURA PUBLICA 11-2013</t>
  </si>
  <si>
    <t>IKARA INGENIERIA, SOCIEDAD ANONIMA</t>
  </si>
  <si>
    <t>SUPERVISIÒN DEL PROYECTO MEJORAMIENTO CARRETERA TRAMO: BIF. CA-09 NORTE KM 46.86 ENTRADA FINCA SAN MIGUEL - ALDEA EL CARMEN SANARATE EL PROGRESO LONGITUD APROXIMADA 16.00 KMS</t>
  </si>
  <si>
    <t>HIDROC DE GUATEMALA, SOCIEDAD ANONIMA</t>
  </si>
  <si>
    <t>SUPERVISIÒN DEL PROYECTO DRAGADO Y MITIGACIÒN DE LOS RIOS ACTELA Y CABAÑAS, MUNICIPIO DE SANTA CATALINA LA TINTA, DEPARTAMENTO DE ALTA VERAPAZ</t>
  </si>
  <si>
    <t>ESCRITURA PUBLICA 12-2013</t>
  </si>
  <si>
    <t>CM INGENIERIA/CRISTIAN VIRGILIO MARTINEZ MOLINA</t>
  </si>
  <si>
    <t xml:space="preserve">SUPERVISIÒN DEL PROYECTO MEJORAMIENTO CARRETERA TRAMO: ROTONDA DE LOS TRIBUNALES A ROTONDA DE LA LICORERA, QUETZALTENANGO. </t>
  </si>
  <si>
    <t>ESCRITURA PUBLICA 15-2013</t>
  </si>
  <si>
    <t>C.G.E. INGENIERIA Y CONSTRUCCIÒN/CARLOS GOMEZ ESCOBAR</t>
  </si>
  <si>
    <t>SUPERVISIÒN DEL PROYECTO MEJORAMIENTO CARRETERA PERIFERICO SUR CA-14 KM. 203.5 ALDEA TOMTEM, LAS CRUCES-CHIRREOMAX-CHIRRETZAAJ, COBAN ALTA VERAPAZ.</t>
  </si>
  <si>
    <t>ESCRITURA PUBLICA 16-2013</t>
  </si>
  <si>
    <t>SUPERVISIÒN, CONSTRUCCION Y MANTENIMIENTO, SOCIEDAD ANONIMA</t>
  </si>
  <si>
    <t>SUPERVISIÒN DEL PROYECTO MEJORAMIENTO CARRETERA RUTA NACIONAL RN-05 TRAMOS SAN JUAN SACATEPEQUEZ-BIFURCACIÒN PACHALI-PACHALUM QUICHE</t>
  </si>
  <si>
    <t>ESCRITURA PUBLICA 18-2013</t>
  </si>
  <si>
    <t>D &amp; E CONSTRUCCIONES/LUIS ANTONIO DIAZ ILLESCAS</t>
  </si>
  <si>
    <t>SUPERVISIÒN DEL PROYECTO MEJORAMIENTO CARRETERA RD-05 TRAMO SAN ANDRES SAJCABAJA-CANILLA, QUICHE</t>
  </si>
  <si>
    <t>ESCRITURA PUBLICA 19-2013</t>
  </si>
  <si>
    <t>CONSULGUA, CONSTRUCTORES Y CONSULTORES DE GUATEMALA/EDWIN OTONIEL SOLARES DEL CID</t>
  </si>
  <si>
    <t>SUPERVISIÒN DEL PROYECTO MEJORAMIENTO CARRETERA CA-01 OCCIDENTE, TRAMOS EST, 206+000, MOMOSTENANGO, TOTONICAPAN, A EST. 308+000 SAN PEDRO NECTA, HUEHUETENANGO</t>
  </si>
  <si>
    <t>SUPERVISIÒN DEL PROYECTO OBRAS DE PROTECCION, MITIGACION Y CONSERVACION DEL RIO NAHUALATE, PARA LA PROTECCION DEL PUENTE NAHUALATE EN LA RUTA INTERNACIONAL, PARA LA PROTECCION DEL PUENTE  NAHUALATE EN LA RUTA INTERNACIONAL CA-2 OCCIDENTE EN EL DEPARTAMENTO DE SUCHITEPEQUEZ</t>
  </si>
  <si>
    <t>ESCRITURA PUBLICA 22-2013</t>
  </si>
  <si>
    <t xml:space="preserve">INGENIERIA TOTAL/DIOGENES ESTUARDO CUELLAR MARTINEZ </t>
  </si>
  <si>
    <t>SUPERVISIÒN DEL PROYECTO MEJORAMINETO DE TRAMO CARRETERO BIFURCACION IXLU-MONTERREY-TIKAL-UAXACTUN Y BIFURCACION LA MAQUINA-YAXHÀ, FLORES PETEN</t>
  </si>
  <si>
    <t>ESCRITURA PUBLICA 24-2013</t>
  </si>
  <si>
    <t>CONSTRUCTORA ROBIN/ROLANDO GONZALEZ GALICIA</t>
  </si>
  <si>
    <t>SUPERVISIÒN DEL PROYECTO DRAGADO CAUCE Y MITIGACIÒN DE LOS RIOS NARANJO, OCOSITO Y ZANJON PACAYA, UBICADOS EN EL TRIFINIO SUR-OESTE DE GUATEMALA, EN LOS DEPARTAMENTOS DE QUETZALTENANGO, SAN MARCOS Y RETALHULEU</t>
  </si>
  <si>
    <t>ESCRITURA PUBLICA 26-2013</t>
  </si>
  <si>
    <t>CONSTRUCTORA G &amp; G/GUEVARA GONZALEZ ELMER AUGUSTO</t>
  </si>
  <si>
    <t>SUPERVISIÒN DEL PROYECTO DRAGADO CAUCE Y MITIGACIÒN RIO LAS VACAS Y SUS AFLUENTES, DEPARTAMENTO DE GUATEMALA</t>
  </si>
  <si>
    <t>OSCAR DAVID ARMAS BARRIOS</t>
  </si>
  <si>
    <t>SUPERVISIÒN DEL PROYECTO PROYECTO MEJORAMIENTO DE CARRETERA RUTA RN-9N TRAMO SALIDA DE HUEHUETENANGO (EST.262+650) A ENTRADA DE CHIANTLA (EST. 267+300) HUEHUETENANGO</t>
  </si>
  <si>
    <t>ESCRITURA PUBLICA 28-2013</t>
  </si>
  <si>
    <t>INTEDCO/JOSE ENRIQUE ADOLFO ROJAS MONTERROSO</t>
  </si>
  <si>
    <t>SUPERVISIÒN DEL PROYECTO MEJORAMIENTO DE CARRETERA Y REPARACIÒN DE CINTA ASFALTICA CA-CERO UNO (01)-OCC BIF, SAN CRISTOBAL, TOTONICAPAN KILOMETRO (188.60) A BIF, SAN LORENZO HUEHUETENANGO, KILOMETRO (257.60)</t>
  </si>
  <si>
    <t>ESCRITURA PUBLICA 35-2013</t>
  </si>
  <si>
    <t>CONSTRUCCIÒN, DISEÑO Y CONSULTORIA, SOCIEDAD ANONIMA</t>
  </si>
  <si>
    <t>SUPERVISIÒN DEL PROYECTO MEJORAMIENTO CARRETERA RUTA NACIONAL RN-11 TRAMO BIF. KM 142 HACIA TECOJATE, NUEVA CONCEPCIÒN Y RUTA RD-ESC-34 A BIF. RD-ESC-27 TRAMO LA HORQUETA TIQUISATE A NUEVA CONCEPCIÒN, ESCUINTLA. (LONGITUD 36.70KM)</t>
  </si>
  <si>
    <t>ESCRITURA PUBLICA 36-2013</t>
  </si>
  <si>
    <t>MAYA PAV, SOCIEDAD ANONIMA</t>
  </si>
  <si>
    <t>SUPERVISIÒN DEL PROYECTO OBRAS DE PROTECCION, MITIGACION Y CONSERVACION DEL RIO IXTACAPA, PARA LA PROTECCION DEL PUENTE IXTACAPA EN LA RUTA INTERNACIONAL CA-2 OCCIDENTE EN EL DEPARTAMENTO DE SUCHITEPEQUEZ</t>
  </si>
  <si>
    <t>ESCRITURA PUBLICA 102-2013</t>
  </si>
  <si>
    <t>CONSTRUCTORA ICEL/ERICK ROLANDO GIRÒN CORZO Y LUIS ADOLFO HIDALGO DONIS</t>
  </si>
  <si>
    <t>SUPERVISIÒN DEL PROYECTO DRAGADO CAUSE Y MITIGACIÒN DEL RIO MOTAGUA DEPARTAMENTO DEL PROGRESO, ZACAPA E IZABAL</t>
  </si>
  <si>
    <t>ESCRITURA PUBLICA 135-2013</t>
  </si>
  <si>
    <t>CONSTRUCTORA Y DESARROLLADORA MONTE ALTO, S. A.</t>
  </si>
  <si>
    <t>PROYECTO CONSTRUCCIÒN DE GAVIONES, BORDAS Y DRAGADO PARA EL CONTROL DE INUNDACIONES DEL RIO PAZ, DEPARTAMENTOS DE  JUTIAPA Y SANTA ROSA</t>
  </si>
  <si>
    <t>ESCRITURA PUBLICA 1-2012</t>
  </si>
  <si>
    <t>CONSTRUCCIONES Y CONSULTORIA, SOCIEDAD ANONIMA</t>
  </si>
  <si>
    <t>PROYECTO CONSTRUCCION DE PUENTE VEHICULAR RUTA CA-02 OCCIDENTE, KILOMETRO 126 + 500 MUNICIPIO DE RIO BRAVO, SUCHITEPEQUEZ</t>
  </si>
  <si>
    <t>ESCRITURA PUBLICA 4-2012</t>
  </si>
  <si>
    <t>MANTENIMIENTO VIAL Y CONSTRUCCION, SOCIEDAD ANONIMA</t>
  </si>
  <si>
    <t xml:space="preserve">PROYECTO MEJORAMIENTO CARRETERA RN-01-A-11 TRAMO EST. 254+000 A EST 266+600 DE SAN MARCOS A ESQUIPULAS PALO GORDO, SAN MARCOS. (PAVIMENTACIÒN) </t>
  </si>
  <si>
    <t>ESCRITURA PUBLICA 25-2012</t>
  </si>
  <si>
    <t>ASFALTOS DE GUATEMALA, SOCIEDAD ANONIMA/ASFALGUA</t>
  </si>
  <si>
    <t xml:space="preserve">PROYECTO MEJORAMIENTO CARRETERA RN-01 DESVIO DE CA-01 A SOLOLÀ, SOLOLÀ A PANAJACHEL, SOLOLÀ.  (PAVIMENTACIÒN) </t>
  </si>
  <si>
    <t>ESCRITURA PUBLICA 26-2012</t>
  </si>
  <si>
    <t>CONSTRUCTORA ORTIZ, S. A.</t>
  </si>
  <si>
    <t>PROYECTO, DRAGADO DE CAUSE DEL RIO  SECO KM, 113 DE LA RUTA CA-02, DOS KMS, RIO ARRIBA Y DOCE KMS RIO ABAJO, PATULUL, SUCHITEPEQUEZ, LONGITUD DE 14 KMS.</t>
  </si>
  <si>
    <t>ESCRITURA PUBLICA 28-2012</t>
  </si>
  <si>
    <t xml:space="preserve">PROYECTO MEJORAMIENTO DE CARRETERAS; TRAMOS 1, ACCESO PUENTE SOBRE RIO CUILCO HACIA ALDEA TUICAMPANA, HUEHUETENANGO Y SAN MARCOS </t>
  </si>
  <si>
    <t>ESCRITURA PUBLICA 29-2012</t>
  </si>
  <si>
    <t>PROYECTO MEJORAMIENTO DE CARRETERAS; TRAMOS  2. CASERIO CHUENA KM 17+500 ALDEA LOS HORCONES ALDEA LLANO GRANDE ALDEA LA CAL- ALDEA CUCAL- -BIF CA1 OCCIDENTE, HUEHUETENANGO Y SAN MARCOS</t>
  </si>
  <si>
    <t xml:space="preserve">PROYECTO MEJORAMIENTO DE CARRETERAS; TRAMOS  3. ENTRADA PUENTE CANTZELA KM 11-644  CASERIO EL ARENAL ALDEA CHANXAJ KM 19-745, HUEHUETENANGO Y SAN MARCOS </t>
  </si>
  <si>
    <t>PROYECTO MEJORAMIENTO DE CARRETERAS; TRAMOS  4.  CRUCERO CHUMBEL RD-SM-18 LA  HORQUETA BIF PUENTE  ( LONGITUD DE PROYECTO 35.86 KM). HUEHUETENANGO Y SAN MARCOS.</t>
  </si>
  <si>
    <t>PROYECTO MEJORAMIENTO TRAMO CARRETERO BIF. CA-01 OCC. KM. 149+500 SANTA CLARA LA LAGUNA - SAN PABLO LA LAGUNA - SAN JUAN LA LAGUNA - SAN PEDRO LA LAGUNA, DEPARTAMENTO DE SOLOLA</t>
  </si>
  <si>
    <t>ESCRITURA PUBLICA 32-2012</t>
  </si>
  <si>
    <t>CONSTRUCTORA INDUSTRIAL GUATEMALTECA-COINGUA/JULIO ROBERTO DE LA PEÑA GONZALEZ</t>
  </si>
  <si>
    <t>PROYECTO DRAGADO CAUCE Y MITIGACIÒN DE LOS RIOS NARANJO, OCOSITO Y ZANJON PACAYA, UBICADOS EN EL TRIFINIO SUR-OESTE DE GUATEMALA, EN LOS DEPARTAMENTOS DE QUETZALTENANGO, SAN MARCOS Y RETALHULEU</t>
  </si>
  <si>
    <t>ESCRITURA PUBLICA 37-2012</t>
  </si>
  <si>
    <t>FERRETIENDAS, SOCIEDAD ANONIMA</t>
  </si>
  <si>
    <t>PROYECTO DRAGADO CAUCE Y MITIGACIÒN RIO LAS VACAS Y SUS AFLUENTES, DEPARTAMENTO DE GUATEMALA</t>
  </si>
  <si>
    <t>ESCRITURA PUBLICA 38-2012</t>
  </si>
  <si>
    <t>INGENIERIA TECNICA, SOCIEDAD  ANONIMA</t>
  </si>
  <si>
    <t>NO APLICA</t>
  </si>
  <si>
    <t>SUMINISTRO E INSTALACION DE CINCO PUENTES NUEVOS DE ACERO GALVANIZADO, MODULARES DE EMERGENCIA Y RAPIDO LANZAMIENTO, PARA USO TEMPORAL  Y/O PERMANENTE</t>
  </si>
  <si>
    <t>ESCRITURA PUBLICA 54-2012</t>
  </si>
  <si>
    <t>ASFALTOS Y PETROLEOS ,S. A./ASPETRO</t>
  </si>
  <si>
    <t xml:space="preserve">PROYECTO MEJORAMIENTO CARRETERA CA-02 OCCIDENTE PAJAPITA - BIF. RN-13 EL TUMBADOR SAN MARCOS, LONGITUD 21.40 KM" </t>
  </si>
  <si>
    <t>ESCRITURA PUBLICA 58-2012</t>
  </si>
  <si>
    <t xml:space="preserve">PROYECTO MEJORAMIENTO CARRETERA CA-02 OCCIDENTE TRAMO MAZATENANGO - BIF. RD-SCH-01. MAZATENANGO-SAN FRANCISCO ZAPOTITLAN, SUCHITEPEQUEZ, LONGITUD 6.00 KM" </t>
  </si>
  <si>
    <t>ESCRITURA PUBLICA 59-2012</t>
  </si>
  <si>
    <t>EXXON CONSTRUCTORA/EXON FRANCISCO CORDOVA CATALAN</t>
  </si>
  <si>
    <t>PROYECTO MEJORAMIENTO CARRETERA PERIFERICO SUR CA-14 KM. 203.5 ALDEA TOMTEM, LAS CRUCES-CHIRREOMAX-CHIRRETZAAJ, COBAN ALTA VERAPAZ.</t>
  </si>
  <si>
    <t>ESCRITURA PUBLICA 61-2012</t>
  </si>
  <si>
    <t>M&amp;C CONSTRUCCIONES/DENIS ELI MARROQUIN CASTILLO</t>
  </si>
  <si>
    <t>PROYECTO MEJORAMIENTO CARRETERA RD-05 TRAMO SAN ANDRES SAJCABAJA-CANILLA QUICHE.</t>
  </si>
  <si>
    <t>ESCRITURA PUBLICA 62-2012</t>
  </si>
  <si>
    <t>CONSTRUCTORA NACIONAL, S. A./CONASA</t>
  </si>
  <si>
    <t>PROYECTO, MEJORAMIENTO CARRETERA KILOMETRO 309 CA-01 OCCIDENTE, MUNICIPIO DE LA LIBERTAD, HUEHUETENANGO</t>
  </si>
  <si>
    <t>ESCRITURA PUBLICA 76-2012</t>
  </si>
  <si>
    <t>PROYECTOS MULTIPLES PROURBA Y/O RICARDO BONILLA MIYARES</t>
  </si>
  <si>
    <t>PROYECTO MEJORAMIENTO CARRETERA RUTA NACIONAL RN-05 TRAMOS SAN JUAN SACATEPEQUEZ-BIFURCACIÒN PACHALI-PACHALUM QUICHE</t>
  </si>
  <si>
    <t>ESCRITURA PUBLICA 104-2012</t>
  </si>
  <si>
    <t>SUPERVISION DEL PROYECTO, AMPLIACION DE CARRETERA, INGRESO A SAN JOSE PINULA, GUATEMALA</t>
  </si>
  <si>
    <t>CASO-01-2012</t>
  </si>
  <si>
    <t>109643
109644
109646
109650</t>
  </si>
  <si>
    <t>SUPERVISIÒN DEL PROYECTO MEJORAMIENTO DE CARRETERAS TRAMOS: 1. ACCESO PUENTE SOBRE EL RIO CUILCO HACIA ALDEA TUICAMPANA. 2. CASERIO CHUENA (KM 17+500)-   ALDEA LOS HORCONES-ALDEA LLANO GRANDE- ALDEA LA CAL- ALDEA CUCAL-BIF. CA1 OCCIDENTE. 3. ENTRADA PUENTE CANTZELA (KM 11+644)-CASERIO ARENAL- ALDEA CHANXAJ (KM 19+745). 4. CRUCE CHUMBEL  RD-SM-18-LA HORQUETA BIF. PUENTE. (LONGITUD DEL PROYECTO 35.86 KM), DEPARTAMENTO DE HUEHUETENANGO Y SAN MARCOS.</t>
  </si>
  <si>
    <t>ESCRITURA PUBLICA 11-2012</t>
  </si>
  <si>
    <t>PREFABRICADOS CONSTRUCCTIVOS, SOCIEDAD ANONIMA</t>
  </si>
  <si>
    <t>SUPERVISIÒN DEL PROYECTO MEJORAMIENTO CARRETERA KM. 309 CA-01 OCCIDENTE, MUNICIPIO DE LA LIBERTAD HUEHUETENANGO</t>
  </si>
  <si>
    <t>LOMACC LOPEZ MALDONADO JORGE ADAN/CONSTRUCCIÒN Y CONSULTORIA</t>
  </si>
  <si>
    <t>SUPERVISIÒN DEL PROYECTO MEJORAMIENTO TRAMO CARRETERO BIF. CA-01 OCC. KM. 149+500 SANTA CLARA LA LAGUNA - SAN PABLO LA LAGUNA - SAN JUAN LA LAGUNA - SAN PEDRO LA LAGUNA, DEPARTAMENTO DE SOLOLA</t>
  </si>
  <si>
    <t>ESCRITURA PUBLICA 39-2012</t>
  </si>
  <si>
    <t>ARKETIPO/JORGE HORACIO CIFUENTES HERNANDEZ</t>
  </si>
  <si>
    <t xml:space="preserve">SUPERVISIÒN DEL PROYECTO MEJORAMIENTO CARRETERA RN-01-A-11 TRAMO EST. 254+000 A EST 266+600 DE SAN MARCOS A ESQUIPULAS PALO GORDO, SAN MARCOS. (PAVIMENTACIÒN) </t>
  </si>
  <si>
    <t>ESCRITURA PUBLICA 51-2012</t>
  </si>
  <si>
    <t>CONTROL DE CALIDAD, ENSAYOS DE LABORATORIO ANALISIS, DISEÑO Y SUPERVISIÒN-CONCAL/TONIO MICHELE BONATTO MERIDA</t>
  </si>
  <si>
    <t xml:space="preserve">SUPERVISIÒN DEL PROYECTO MEJORAMIENTO CARRETERA RN-01 DESVIO DE CA-01 A SOLOLÀ, SOLOLÀ A PANAJACHEL, SOLOLÀ.  (PAVIMENTACIÒN) </t>
  </si>
  <si>
    <t>ESCRITURA PUBLICA 63-2012</t>
  </si>
  <si>
    <t>DS INGENIERIA/JUAN MANUEL DOMINGUEZ SILVA</t>
  </si>
  <si>
    <t>SUPERVISIÒN DEL PROYRCTO MEJORAMIENTOS DE LOS TRAMOS. EL RANCHO-CUMBRE DE SANTA ELENA-SAN JULIAN- COBAN, DEPARTAMENTO DEL PROGRESO-BAJA Y ALTA VERAPAZ, TRAMO SAN PEDRO PINULA (JALAPA), SAN DIEGO (ZACAPA)</t>
  </si>
  <si>
    <t>ESCRITURA PUBLICA 75-2012</t>
  </si>
  <si>
    <t>INGENIERIA Y AVALUOS/SERGIO AUGUSTO MELGAR MURCIA</t>
  </si>
  <si>
    <t>SUPERVISIÒN DEL PROYECTO: DRAGADO DEL CAUCE DEL RIO SECO KM 113 DE LA RUTA  CA-02, 2 KM RIO ARRIBA Y 12-KMS RIO ABAJO, PATULUL, SUCHITEPEQUEZ.  LONGITUD APROXIMADA 12KM</t>
  </si>
  <si>
    <t>ESCRITURA PUBLICA 88-2012</t>
  </si>
  <si>
    <t>SERCOR/CORDON CORZO HECTOR JOSE MANUEL</t>
  </si>
  <si>
    <t>COMPRA DE MATERIALES DE CONSTRUCCION DE LA UNIDAD DE APOYO</t>
  </si>
  <si>
    <t>CASUM-02-2011</t>
  </si>
  <si>
    <t>COMERCIALIZADORA DEL SUR/HERNANDEZ CHAVEZ HERLINDA JUANA</t>
  </si>
  <si>
    <t>COMPRA DE MATERIALES PARA LA UNIDAD DE APOYO</t>
  </si>
  <si>
    <t>CASUM-03-2011</t>
  </si>
  <si>
    <t>LE TABICA/MELGAR ERALES MARIA ELENA</t>
  </si>
  <si>
    <t>CASUM-04-2011</t>
  </si>
  <si>
    <t>DISTRIBUIDORA Y SERVICIOS MAMUT/AMBROCIO  SERGIO ENRIQUE</t>
  </si>
  <si>
    <t xml:space="preserve">COMPRA DE MATERIALES DE CONSTRUCCION DE LA UNIDAD DE APOYO </t>
  </si>
  <si>
    <t>CASUM-05-2011</t>
  </si>
  <si>
    <t>CONSTRUCCIONES EFRAIN E. BOBURG C./BOBURG CASTELLANOS EFRAIN ESTUARDO</t>
  </si>
  <si>
    <t>E3498948</t>
  </si>
  <si>
    <t>TERMINACION DE LOS RENGLONES DE TRABAJO QUE SE QUEDARON PENDIENTES EN EL GRUPO DE 25 ESCUELAS, EN CHIQUIMULA, EL PROGRESO, JALAPA, JUTIAPA, RETALHULEU, SANTA ROSA Y ZACAPA</t>
  </si>
  <si>
    <t>CAO/FSS/FIS/01-2011</t>
  </si>
  <si>
    <t>CONSTRUARIAS/ARIAS PINOT LUIS PEDRO</t>
  </si>
  <si>
    <t>TERMINACION DE LOS RENGLONES DE TRABAJO QUE SE QUEDARON PENDIENTES EN EL GRUPO DE TRES ESCUELAS, EN ALDEA CHOCORRAL, SAN LUCAS SACATEPEQUEZ, ALDEA SAN JOSÈ PACUL, SANTIAGO SACATEPEQUEZ Y LA COMUNIDAD EL CALVARIO, SANTO DOMINGO XENACOJ, SACATEPEQUEZ</t>
  </si>
  <si>
    <t>CAO/FSS/FIS/02-2011</t>
  </si>
  <si>
    <t>TERMINACION DE LOS RENGLONES DE TRABAJO QUE SE QUEDARON PENDIENTES EN EL GRUPO DE TRES CENTROS DE SALUD, JEREZ JUTIAPA, SANTA CRUZ RIO HONDO, ZACAPA ALDEA LAGUNA GRANDE, SAN JOSE OJETENAM, SAN MARCOS</t>
  </si>
  <si>
    <t>CAO/FSS/FIS/03-2011</t>
  </si>
  <si>
    <t>CONSTRUCTORA Y COMERCIAL RAMOS/RAMOS AGUILAR EXADILLAS DIONEL</t>
  </si>
  <si>
    <t>E3766675</t>
  </si>
  <si>
    <t>TERMINACION DE LOS RENGLONES DE TRABAJO QUE SE QUEDARON PENDIENTES EN EL GRUPO DE TRECE ESCUELAS, EN CHIMALTENANGO, HUEHUETENANGO, QUETZALTENANGO, QUICHE, SOLOLÀ Y TOTONICAPAN</t>
  </si>
  <si>
    <t>CAO/FSS/FIS/04-2011</t>
  </si>
  <si>
    <t>CONSTRUCTORA G. L./LAZARO GOMEZ GOMEZ</t>
  </si>
  <si>
    <t>SEGUNDA FASE DEL SISTEMA DE ABASTECIMIENTO DE AGUA DE LA ALDEA TZISBAJ, MUNICIPIO DE JACALTENANGO, DEPTO DE HUEHUETENANGO</t>
  </si>
  <si>
    <t>CAO/FSS/FIS/06-2011</t>
  </si>
  <si>
    <t>ATECPRO/MARCO BAUDILIO DE LEON ALONZO</t>
  </si>
  <si>
    <t>SEGUNDA FASE DEL SISTEMA DE ABASTECIMIENTO DE AGUA DEL CASERIO LOS UVALES, LA DEMOCRACIA, HUEHUETENANGO</t>
  </si>
  <si>
    <t>CAO/FSS/FIS/07-2011</t>
  </si>
  <si>
    <t>EMPRESA MINICIPAL DE AGUA POTABLE Y ALCANTARILLADO, FLORES, SAN BENITO, PETEN</t>
  </si>
  <si>
    <t>CONSTRICCION SISTEMA DE ALCANTARILLADO SANITARIO BARRIOS EL TREBOL Y PLAYA BLANCA, SAN BENITO, PETEN</t>
  </si>
  <si>
    <t>CCI-01-2011</t>
  </si>
  <si>
    <t>EMPRESA ELECTRICA DE GUATEMALA, SOCIEDAD ANONIMA</t>
  </si>
  <si>
    <t>SUMINISTRO E INSTALACION DE ILUMINACION Y POSTES EN LA COLONIA MAYA Y LAS ILUSIONES ZONA 18</t>
  </si>
  <si>
    <t>CAO-01-2011</t>
  </si>
  <si>
    <t>PROYSA PROYECTOS ARQUITECTONICOS/PISQUIY MORALES CESAR GUSTAVO</t>
  </si>
  <si>
    <t>MEJORAMIENTO DE ESCUELA OFICIAL URBANA MIXTA, MUNICIPIO DE CHINIQUE EN EL QUICHE</t>
  </si>
  <si>
    <t>CAO-02-2011</t>
  </si>
  <si>
    <t>SABREGA CONSTRUCCION Y MANTENIMIENTO/BOCANEGRA LOPEZ SAUL</t>
  </si>
  <si>
    <t>IMPERMEABILIZACION DE LOSA, DEMOLICION Y CONSTRUCCION DE MURO PERIMETRAL, RESANEO Y REPARACION DE GRIETAS EN HOSPITAL ROOSEVELT, ZONA 11 GUATEMALA</t>
  </si>
  <si>
    <t>CAO-03-2011</t>
  </si>
  <si>
    <t>OPCION TÈCNICA, S. A.</t>
  </si>
  <si>
    <t>PUESTO DE VENTA DE FRUTAS, PUERTO DE SAN JOSE, ESCUINTLA</t>
  </si>
  <si>
    <t>CAO-04-2011</t>
  </si>
  <si>
    <t>CONSTRUCTORA M &amp; M/MIRANDA AGUILAR MARINO ESTANISLAO</t>
  </si>
  <si>
    <t>PUENTE DON MELCHOR, MUNICIPIO DE ORATORIO SANTA ROSA</t>
  </si>
  <si>
    <t>CAO-05-2011</t>
  </si>
  <si>
    <t>MEJORAMIENTO URBANISTICO COMUNIDAD SESOCH, MUNICIPIO DE SENAHÙ, DEPTO DE ALTA VERAPAZ</t>
  </si>
  <si>
    <t>CAO-06-2011</t>
  </si>
  <si>
    <t>CONSTRUCTORA R. S.</t>
  </si>
  <si>
    <t>CONSTRUCCION DE URBANIZACION LA BENDICION, A EJECUTARSE EN EL CANTON XULÀ MUNICIPIO DE RETALHULEU, DEPTO DE RETALHULEU</t>
  </si>
  <si>
    <t>CAO-07-2011</t>
  </si>
  <si>
    <t>MACOR/QUINTO TOBAR JULIO ALEJANDRO</t>
  </si>
  <si>
    <t>PAVIMENTACION DEL TRAMO MANZANOTES-GUALAN</t>
  </si>
  <si>
    <t>CAO-08-2011</t>
  </si>
  <si>
    <t>MEJORAMIENTO DE LOS TRAMOS. EL RANCHO-CUMBREDE SANTA ELENA-SAN JULIAN- COBAN, DEPARTAMENTO DEL PROGRESO-BAJA Y ALTA VERAPAZ</t>
  </si>
  <si>
    <t>CAO-09-2011</t>
  </si>
  <si>
    <t>MEJORAMIENTO DE LOS TRAMOS.  SAN PEDRO PINULA (JALAPA), SAN DIEGO (ZACAPA)</t>
  </si>
  <si>
    <t>MONTAÑAS NACIONALES, S. A.</t>
  </si>
  <si>
    <t>PAVIMENTACION DEL TRAMO FINCA SAN ANTONIO-ALDEA PLATANARES, MUNICIPIO DE SAN JOSE PINULA,  DEPARTAMENTO DE GUATEMALA</t>
  </si>
  <si>
    <t>CAO-10-2011</t>
  </si>
  <si>
    <t>SERVICIOS CALIFICADOS DE LA CONSTRUCCION, S. A. SERDELCO PROYECTOS</t>
  </si>
  <si>
    <t>DRAGADO Y OBRAS DE PROTECCION Y MITIGACION DEL RIO GUACALATE, MUNICIPIO DE MASAGUA</t>
  </si>
  <si>
    <t>CAO-11-2011</t>
  </si>
  <si>
    <t>GEOTECNIA Y CIMENTACIONES, SOCIEDAD ANONIMA/GEOCIMSA</t>
  </si>
  <si>
    <t>98878,105172,105079,105042 Y 105046</t>
  </si>
  <si>
    <t>MEDIDAS DE MITIGACION DE VARIOS SECTORES CIUDAD DE GUATEMALA</t>
  </si>
  <si>
    <t>CAO-13-2011</t>
  </si>
  <si>
    <t>CONSTRUCTORA GSED-ALFA, S. A.</t>
  </si>
  <si>
    <t>99862 Y 105031</t>
  </si>
  <si>
    <t>PROYECTO RECAPEOS DE BOULEVARES, CALZADAS Y TRAMOS DE LA CIUDAD DE GUATEMALA Y MUNICIPIOS LIMITROFES DEL DEPARTAMENTO DE GUATEMALA</t>
  </si>
  <si>
    <t>CAO-14-2011</t>
  </si>
  <si>
    <t>MEJORAMIENTO DE LAS ESCUELAS; OFICIAL URBANA MIXTA JORNADA MATUTINA, MUNICIPIO DE SIBINAL, DEPATO DE SAN MARCOS, ESCUELA OFICIAL URBANA MIXTA TECUN UMAN MUNICIPIO DE OJETENAM, DEPTO DE SAN MARCOS, ESCUELA OFICIAL RURAL MIXTA, MUNICIPIO DE CANILLA , DEPTO DE QUICHE</t>
  </si>
  <si>
    <t>CAO-16-2011</t>
  </si>
  <si>
    <t>PROYECTO MEJORAMIENTO TRAMO CARRETERO: BIF. CA-09 RIO HONDO-ESTANZUELA-ZACAPA-CHIQUIMULA-QUEZALTEPEQUE</t>
  </si>
  <si>
    <t>CAO-18-2011</t>
  </si>
  <si>
    <t>TRYCASA/HELMUTH ORLANDO LOPEZ RINCO</t>
  </si>
  <si>
    <t>MEJORAMIENTO DE CARRETERA, DE LA COLONIA EL GUAYABO, EL HATO, PETACA SAN PEDRO AYAMPUC, DEPARTAMENTO DE GUATEMALAOBRAJUELO, LAS CAÑAS, ESTACIÒNPAPALGUAPA Y SANTA GESTRUDIZ, AGUA BLANCA JUTIAPA</t>
  </si>
  <si>
    <t>CAO-19-2011</t>
  </si>
  <si>
    <t>CONSTRUFER/ERICK RUBEN GOMEZ FERNANDEZ</t>
  </si>
  <si>
    <t>SUPERVISION DE PAVIMENTACION DEL TRAMO MANZANOTES-GUALAN</t>
  </si>
  <si>
    <t>CASO-01-2011</t>
  </si>
  <si>
    <t>MULTISERVICIOS MARROQUIN/RAUL ALBERTO MARROQUIN Y MARROQUIN</t>
  </si>
  <si>
    <t>SUPERVISION DEL PUENTE DON MELCHOR, SANTA ROSA</t>
  </si>
  <si>
    <t>CASO-03-2011</t>
  </si>
  <si>
    <t>SUPERVISION DE LA PAVIMENTACION TRAMO: FINCA SAN ANTONIO  - ALDEA PLATANARES, MUNICIPIO DE SAN JOSE PINULA, DEPTO DE GUATEMALA</t>
  </si>
  <si>
    <t>CASO-04-2011</t>
  </si>
  <si>
    <t>CONSTRUCTORA EVEREST/ACEVEDO GARCIA ANA ISABEL</t>
  </si>
  <si>
    <t>SUPERVISION DEL DRAGADO Y PROTECCION RIO LOS ESCLAVOS, ALDEA LA FAJA, SANTA ROSA</t>
  </si>
  <si>
    <t>CASO-05-2011</t>
  </si>
  <si>
    <t>RADEL CONSTRUCCIONES/DEL VAL GUERRERO JUAN RAFAEL</t>
  </si>
  <si>
    <t>SUPERVISION DEL DRAGADO Y OBRAS DE PROTECCION Y MITIGACION DEL RIO GUACALATE, MUNICIPIO DE MASAGUA</t>
  </si>
  <si>
    <t>CASO-06-2011</t>
  </si>
  <si>
    <t>PAVIMENTOS Y LABORATORIO DE SUELOS SOIL MECHANICS-PALA/HECTOR ENRIQUE PAIZ CASTILLO</t>
  </si>
  <si>
    <t>SUPERVISION DE RECAPEO DE BOULEVARES CALZADAS Y TRAMOS DEL ANILLO PERIFERICO DE GUATEMALOA</t>
  </si>
  <si>
    <t>CASO-07-2011</t>
  </si>
  <si>
    <t>CONSTRUCTORA WILVER/ANGEL GOMEZ TEO</t>
  </si>
  <si>
    <t>SUPERVISION DE MEDIDAS DE MITIGACION DE VARIOS SECTORES</t>
  </si>
  <si>
    <t>CASO-08-2011</t>
  </si>
  <si>
    <t>CONSTRUCTORA EL ESFUERZO/RAQUELA GOMEZ VALLES DE DE VEGA</t>
  </si>
  <si>
    <t>SUPERVISION MEJORAMIENTO TRAMO CARRETERO BIF CA-09 RIO HONDO-ESTANZUELA-ZACAPA-CHIQUIMULA-QUETZALTEPEQUE</t>
  </si>
  <si>
    <t>CASO-09-2011</t>
  </si>
  <si>
    <t>ACCESO/LUIS RAFAEL GUERRA SANDOVAL</t>
  </si>
  <si>
    <t>PROYECTO DRAGADO Y CONSTRUCCIÓN DE UNA BORDA EN EL RIO SECO, DEL MUNICIPIO DE SANTO DOMINGO DEL DEPARTAMENTO DE SUCHITEPEQUEZ</t>
  </si>
  <si>
    <t>CONTRATO 07-2010</t>
  </si>
  <si>
    <t>GRUPO BETA CONSTRUCTORES SOCIEDAD ANONIMA</t>
  </si>
  <si>
    <t>PROYECTO: ESTUDIO, DISEÑO Y CONSTRUCCION DEL PUENTE TRES DE MAYO, SOBRE EL RIO QUISAYA, CHIMALTENANGO</t>
  </si>
  <si>
    <t xml:space="preserve">CONTRATO 12-2010 </t>
  </si>
  <si>
    <t>UMAÑA RIOS  ERVIN RONOEL</t>
  </si>
  <si>
    <t xml:space="preserve">PROYECTO MEJORAMIENTO INSTITUTO NACIONAL EDUCACION BASICA ALVARO ENRIQUE ESTRADA ARRIAZA FINCA LA TORRE GUALAN, ZACAPA </t>
  </si>
  <si>
    <t>CONTRATO 16-2010</t>
  </si>
  <si>
    <t>GUZMAN OVALLE MARCO TULIO</t>
  </si>
  <si>
    <t>PROYECTO MEJORAMIENTO ESCUELA OFICIAL URBANA MIXTA PROFESOR DE ENSEÑANZA MEDIA OSCAR ARNOLDO CONDE FLORES, SANARATE, EL PROGRESO, CORRESPONDIENTE AL PERIODO DEL 02/07/2010 AL 20/08/2010, FACT. A-906 DE FECHA 27/12/2010, CONTRATO NO. 17-2010</t>
  </si>
  <si>
    <t>CONTRATO 17-2010</t>
  </si>
  <si>
    <t>ELIAS CAMEROS LEOPOLDO</t>
  </si>
  <si>
    <t>PROYECTO MEJORAMIENTO ESCUELA OFICIAL URBANA MIXTA UBICADA EN ALDEA EL AGUACATE, SAN PEDRO PINULA, EN JALAPA</t>
  </si>
  <si>
    <t>CONTRATO 18-2010</t>
  </si>
  <si>
    <t xml:space="preserve">PROYECTO MEJORAMIENTO ESCUELA OFICIAL URBANA MIXTA SAN MANUEL CHAPARRON, SAN MANUEL CHAPARRON, JALAPA, </t>
  </si>
  <si>
    <t>CONTRATO 19-2010</t>
  </si>
  <si>
    <t>SOLERA, INGENIERIA Y ARQUITECTURA, S. A.</t>
  </si>
  <si>
    <t>PROYECTO MEJORAMIENTO ESCUELA OFICIAL URBANA MIXTA SANTIAGO RIVAS MARROQUIN, UBICADA EN BARRIO PUEBLO ABAJO, SANSARE EL PROGRESO</t>
  </si>
  <si>
    <t>CONTRATO 21-2010</t>
  </si>
  <si>
    <t>MEJORAMIENTO ESCUELA OFICIAL URBANA MIXTA CANILLA 1ERA AV. 5-31 ZONA 3.</t>
  </si>
  <si>
    <t>CONTRATO 29-2010</t>
  </si>
  <si>
    <t>PROYECTOS Y MATERIALES DE CONSTRUCCION</t>
  </si>
  <si>
    <t>MEJORAMIENTO ESCUELA OFICIAL RURAL MIXTA CENTRO AMERICA, CALLE 3 DE MAYO, MUNICIPIO DE NUEVO PROGRESO; MEJORAMIENTO ESCUELA OFICIAL URBANA MIXTA, FRANCISCO ASTURIAS, CASCO URBANO, MUNICIPIO DE LA REFORMA, UBICADOS EN EL DEPTO. DE SAN MARCOS</t>
  </si>
  <si>
    <t>CONTRATO 30-2010</t>
  </si>
  <si>
    <t>MEJORAMIENTO ESCUELA OFICIAL RURAL MIXTA CLEMENTE MARROQUIN ROJAS, MUNICIPIO DE SAN PABLO;  MEJORAMIENTO ESCUELA OFICIAL URBANA MIXTA, SOFIA VIUDA DE BARRIOS, 2da. AV. 2-26 ZONA 1, MUNICIPIO DE CATARINA, UBICADOS EN EL DEPTO. DE SAN MARCOS</t>
  </si>
  <si>
    <t>CONTRATO 31-2010</t>
  </si>
  <si>
    <t>GRUPO REISH  SOCIEDAD ANONIMA</t>
  </si>
  <si>
    <t>MEJORAMIENTO ESCUELA OFICIAL RURAL MIXTA CARLOS CASTILLO ARMAS, 16 AVENIDA SUR 5-54, ZONA 5, MUNICIPIO DE SAN MARCOS;   MEJORAMIENTO ESCUELA OFICIAL URBANA PARA NIÑAS No. 2,  2da. CALLE 6-09 ZONA 2, MUNICIPIO DE SAN PEDRO ZACATEPEQUEZ,  UBICADOS EN EL DEPTO. DE SAN MARCOS</t>
  </si>
  <si>
    <t>CONTRATO 32-2010</t>
  </si>
  <si>
    <t>MEJORAMIENTO ESCUELA OFICIAL RURAL URBANA No. 2, JUSTO RUFINO BARRIOS, CIUDAD TECUN UMAN, MUNICIPIO DE AYUTLA;  MEJORAMIENTO ESCUELA OFICIAL URBANA MIXTA, CALLE PRINCIPAL HACIA LA PLAYA, MUNICIPIO DE OCOS;  MEJORAMIENTO ESCULA OFICIAL URBANA MIXTA MARIA ALBERTINA GALVEZ GARCIA, CABECERA MUNICIPAL, MUNICIPIO DE EL QUETZAL, Y, MEJORAMIENTO ESCUELA OFICIAL URBANA MIXTA CARRETERA INTERNACIONAL, MUNICIPIO DE PAJAPITA.  UBICADOS EN EL DEPTO. DE SAN MARCOS</t>
  </si>
  <si>
    <t>CONTRATO 33-2010</t>
  </si>
  <si>
    <t>CONSTRUCTORA BARRIOS/ANGELA REMIGIA BARRIOS LUX</t>
  </si>
  <si>
    <t>MEJORAMIENTO ESCUELA OFICIAL URBANA MIXTA RAFAEL ALVAREZ OVALLE,  4a. CALLE A 13-48 ZONA 1, MUNICIPIO DE TEJUTLA; MUNICIPIO DE COMITANCILLO.   UBICADOS EN EL DEPTO. DE SAN MARCOS</t>
  </si>
  <si>
    <t>CONTRATO 34-2010</t>
  </si>
  <si>
    <t>ROQUE LIMA HUGO WALDEMAR</t>
  </si>
  <si>
    <t>PROYECTO MEJORAMIENTO ESCUELA OFICIAL URBANA MIXTA MARIA VICTORIA MARIN RAMIREZ, UBICADA EN BARRIO EL CENTRO, EL JICARO EL PROGRESO</t>
  </si>
  <si>
    <t>CONTRATO 37-2010</t>
  </si>
  <si>
    <t>DISEÑO INTEGRAL/ANDRES GILBERTO JUAREZ ARCHILA</t>
  </si>
  <si>
    <t>MEJORAMIENTO ESCUELA OFICIAL URBANA MIXTA JORNADA MATITINA, CALLE LOS POLITICOS, MUNICIPIO DE TACANA; MEJORAMIENTO ESCUELA OFICIAL URBANA MIXTA JUSTO RUFINO BARRIOS, CASCO URBANO, MUNICIPIO DE TAJUMULCO; MEJORAMIENTO ESCUELA OFICIAL URBANA MIXTA FRAY BARTOLOME DE LAS CASAS MUNICIPIO DE CONCEPCION TUTUAPA. UBICADOS EN EL DEPTO. DE SAN MARCOS</t>
  </si>
  <si>
    <t>CONTRATO 38-2010</t>
  </si>
  <si>
    <t>RUANO TELLEZ DAVID ROBERTO</t>
  </si>
  <si>
    <t>PROYECTO MEJORAMIENTO ESCUELA OFICIAL URBANA MIXTA MINERVA, SAN MIGUEL IXTAHUACAN, SAN MARCOS, CORRESPONDIENTE AL PERIODO DEL 09/07/2010 10/10/2010, FACT. A-398 DE FECHA 27/12/2010, CONTRATO NO. 39-2010</t>
  </si>
  <si>
    <t>CONTRATO 39-2010</t>
  </si>
  <si>
    <t>CONSULTORES Y CONSTRUCTORES TÈCNICOS CENTROAMERICANOS, S. A.</t>
  </si>
  <si>
    <t>MANTENIMIENTO CENTRO EDUCATIVO FE Y ALEGRIA No. 22, CIUDAD PERONIA</t>
  </si>
  <si>
    <t>CONTRATO 69-2010</t>
  </si>
  <si>
    <t>SISTEMAS CONTRUCTIVOS SISCON/ENRICO BENIAMINO ROBLES TOLEDO</t>
  </si>
  <si>
    <t>DRAGADO DE RIO SAN  BARTOLOME BECERRA DEL MUNICIPIO DE ANTIGUA GUATEMALADEL DEPARTAMENTO DE SACATEPEQUEZ; DRAGADO DE RIO GUACALATE DEL MUNICIPIO DE ANTIGUA GUATEMALA DEL DEPARTAMENTO DE SACATEPEQUEZ; LIMPIEZA DE CAMINOS VECINALES DEL MUNICIPIO DE ANTIGUA GUATEMALA DEL DEPARTAMENTO DE SACATEPEQUEZ</t>
  </si>
  <si>
    <t>FSS/EA/06-2010</t>
  </si>
  <si>
    <t>DRAGADO DE RIO SECO LAS ROSAS DEL MUNICIPIO DE QUETZALTENANGO DEL DEPARTAMENTO DE QUETZALTENANGO, PARA LA PROTECCION DE VIVIENDAS; RELLENO DE CALLE EN LLANOS DEL PINAL DEL MUNICIPIO DE QUETZALTENANGO DEL DEPARTAMENTO DE QUETZALTENANGO; DRAGADO DE RIO XEQUIJEL DEL MUNICIPIO DE OLINTEPEQUE DEL DEPARTAMENTO DE QUETZALTENANGO, PARA PROTECCION DE PLANTA DE TRATAMIENTO Y VIVIENDAS COMO LA CONTRUCCION DE UN MURO DE GAVIONES; DRAGADO DE RIO SAMALA DEL MUNICIPIO DE SAN MIGUEL SIGUILA DEL DEPARTAMENTO DE QUETZALTENGO</t>
  </si>
  <si>
    <t>FSS/EA/09-2010</t>
  </si>
  <si>
    <t xml:space="preserve">CODEIN CONSULTORES PARA EL </t>
  </si>
  <si>
    <t>PEOYECTO 'DRENAJE PLUVIAL Y COMPLEMENTO DE DRENAJE SANITARIO SAN JUAN SACATEPEQUEZ, GUATEMALA, SEGÙN CONVENIO FSS/ONG/01-2009 CON AFUNDESERET Y CONTRATO F/REP/C-2009 CON  CODEIN</t>
  </si>
  <si>
    <t>FSS/ONG/01-2009</t>
  </si>
  <si>
    <t>HERNANDEZ NAVAS ALEX UBALDO</t>
  </si>
  <si>
    <t>PROYECTO MEJORAMIENTO DE ESCUELA LA LEYENDA, SAN PEDRO AYAMPUC, GUATEMALA, SEGÙN CONVENIO FSS/ONG/01-2009, CON AFUNDESERET.</t>
  </si>
  <si>
    <t>CONSULTORIAS Y CONSTRUCCIONES CHUIKABAL</t>
  </si>
  <si>
    <t>BOLSONES PARA MANTENIMIENTO CORRECTIVOS DE LOS SISTEMAS. REPARACIÒN DEL SISTEMA DE DRENAJES SANITARIO EN LAS DELICIAS I y II MUNICIPIO DE AYUTLA DEPARTAMENTO DE SAN MARCOS Y EN LOS CERRITOS I y II MUNICIPIO DE OCOS DEPARTAMENTO DE SAN MARCOS, AGUA POTABLE</t>
  </si>
  <si>
    <t>LOPEZ CIFUENTES EDGAR SAUL</t>
  </si>
  <si>
    <t>MEJORAMIENTO DE DRENAJE SANITARIO UBICADO EN PRIMERA CALLE Y SEXTA AVENIDA ZONA 3 CANTON SANTA LUCIA, MALACATÀN SAN MARCOS</t>
  </si>
  <si>
    <t xml:space="preserve">FSS/ONG/01-2009 </t>
  </si>
  <si>
    <t>CASTILLO ANZUETO LUIS AUGUSTO</t>
  </si>
  <si>
    <t>PROYECTO AMPLIACIÒN DEL INSTITUTO FRANCISCO MENDEZ ESCOBAR DE JOYABAJ QUICHE Y MEJORAMIENTO DE INSTITUTO WERNER OVALLEner Ovalle López de Quetzaltenango, convenio FSS/ONG/02-2009-FUMEG- y contrato No. FSS/02JQ-2009 del 20/07/2009, factura No. 1467</t>
  </si>
  <si>
    <t>FSS/ONG/02-2009</t>
  </si>
  <si>
    <t>SON PETZ OTONIEL DAVID</t>
  </si>
  <si>
    <t>PROYECTO AMPLIACIÒN DE ESCUELA MANUEL RAFAEL ESPADA, CANTON PACHOC, TOTONICAPAN, CONVENIO  FSS/ONG/02-2009-FUMEG.</t>
  </si>
  <si>
    <t>COTRUDEGUA/HERNANDEZ CENTENO MARIA ELENA</t>
  </si>
  <si>
    <t>PROYECTO DE DOTACION DE MATERIALES DE CONSTRUCCION, ESCRITURA PUBLICA NO. 23 DE FECHA 31/08/2009 AUTORIZADA POR DOUGLAS JOSEPH LAINFIESTA FLORES, SEGUN CONVENIO FSS/ONG/03-2009.</t>
  </si>
  <si>
    <t>FSS/ONG/03-2009</t>
  </si>
  <si>
    <t>PROYECTO: ELECTRIFICACION DE URBANIZACION CHUK MUK, SECTORES III, IV Y PARTE DEL II, UBICADO EN SANTIAGO ATITLAN, SOLOLA, SEGUN FACT. A 182 DE FECHA 26-04-2010.</t>
  </si>
  <si>
    <t>FSS/ONG/04-2009</t>
  </si>
  <si>
    <t>MOLINA GOMEZ CARLOS ORLANDO</t>
  </si>
  <si>
    <t>PROYECTO MEJORAMIENTO DE ESCUELAS DE RETALHULEU Y SUCHITEPEQUEZ, SEGÙN CONVENIO FSS/ONG/06-2009</t>
  </si>
  <si>
    <t>FSS/ONG/06-2009</t>
  </si>
  <si>
    <t>GIRON DE LEON MARCO TULIO</t>
  </si>
  <si>
    <t>PROYECTO MEJORAMIENTO DE ESCUELA RURAL MIXTA DR. RAFAEL ESPADA, ALDEA TUISNEYNA, SAN RAFAEL PETZAL, HUEHUETENANGO, CONVENIO FSS/ONG/07-2009, -FUMEG- CONTRATO FSS/07/2009 DELl 22/07/2009</t>
  </si>
  <si>
    <t>FSS/ONG/07-2009</t>
  </si>
  <si>
    <t xml:space="preserve">LOPEZ ALLEN ARQUITECTOS CONSTRUCTORES, </t>
  </si>
  <si>
    <t>PROYECTO MANTENIMIENTO CORRECTIVO DE DIEZCISEIS  CENTROS ESCOLOARES PARA ESCUELAS SEGURAS DEL FSS EN VARIOS MUNICIPIOS DEL  DEPARTAMENTO DE GUATEMALA, SEGÙN CONVENIO FSS/ONG/08-2009 CON ALPADI</t>
  </si>
  <si>
    <t>FSS/ONG/08-2009</t>
  </si>
  <si>
    <t>PROYECTO MEJORAMIENTO DE EDIFICIO DE OFICINAS DE ESCUELAS ABIERTAS ZONA 13, SEGÙN CONVENIO No. FSS/ONG/09/2009 CON FUMEG, CONTRATO No. FSS/ONG/09-2009</t>
  </si>
  <si>
    <t>FSS/ONG/09/2009</t>
  </si>
  <si>
    <t>CONSTRUCTORA EMANUEL/QUEZADA SANTOS CARLOS HUMBERTO</t>
  </si>
  <si>
    <t>PROYECTO MEJORAMIENTO DE ESCUELASS DE CHAJUL, CUNEN, NEBAJ, SAN JUAN COTZAL QUICHE CONVENIO FSS/ONG/11-2009 FUMEG.</t>
  </si>
  <si>
    <t>FSS/ONG/11-2009</t>
  </si>
  <si>
    <t>MEJORAMIENTO DE CUATRO ESCUELAS</t>
  </si>
  <si>
    <t xml:space="preserve">FSS/ONG/11-2009 </t>
  </si>
  <si>
    <t>CONSTRUCTORA LA MORADA/CASTILLO ANZUETO LUIS AUGUSTO</t>
  </si>
  <si>
    <t>PROYECTO MEJORAMIENTO DE ESCUELAS DE QUICHE, JOYABAJ SAN ANDRES SAJCABAJA Y ZACUALPA,CONVENIO. FSS/ONG/11-2009</t>
  </si>
  <si>
    <t>ARCHILA DEL CID DE CRUZ BRENDA MARGARITA</t>
  </si>
  <si>
    <t>PROYECTO MEJORAMIENTO DE ESCUELAS OFICIALES EN LOS MUNICIPIOS DE COBÀN, SAN JUAN CHAMELCO, SANTA CRUZ, SAN PEDRO CARCHA, TACTIC, TAMAHÙ, TUCURÙ, ALTA VERAPAZ, CONVENIO FSS/ONG/07-2009-FUMEG-</t>
  </si>
  <si>
    <t>SERVICOM/SON PETZ OTONIEL DAVID</t>
  </si>
  <si>
    <t>PROYECTO 'CONSTRUCCIÒN LINEA DE DESCARGA, DRENAJE SANITARIO ' DE LA URBANIZACIÒN SANTA ISABEL I y II PUERTO DE SAN JOSÈ ESCUINTLA, CONVENIO FSS/ONG/11-2009 CON FUMEG</t>
  </si>
  <si>
    <t>MELGAR MURCIA SERGIO AUGUSTO</t>
  </si>
  <si>
    <t xml:space="preserve">MEJORAMIENTO DE CALLE VEHICULAR, CALZADA ROBERTO ALEJOS QUETZALTENANGO SEGÙN CONVENIO FSS/ONG/12-2009-ADESI-CONTRATO S/N DEL 17/11/2009. </t>
  </si>
  <si>
    <t>FSS/ONG/12-2009</t>
  </si>
  <si>
    <t>MOTICSA, SOCIEDAD ANONIMA</t>
  </si>
  <si>
    <t xml:space="preserve">PROYECTO CONSTRUCCION PASOS A DESNIVEL FASE IV, UBICADO EN LA CALLE MARTI ZONA 06 Y 14 AVENIDA, SEGUN CLAUSULA QUINTA DEL CONTRATO No. 039-2009. </t>
  </si>
  <si>
    <t>FSS/ONG/14-2009</t>
  </si>
  <si>
    <t>GRUPO MURATORI SOCIEDAD ANONIMA</t>
  </si>
  <si>
    <t xml:space="preserve">PROYECTO REPARACION DE PUENTES EMERGENTE UBICADO EN ANILLO PERIFERICO Y CALZADA AGUILAR BATRES, ANILLO PERIFERICO Y CALZADA ROOSEVELTH, ANILLO PERIFERICO Y CALZADA SAN JUAN, SEGUN CONTRATO No. 054-2009. </t>
  </si>
  <si>
    <t>CONCRETO PREESFORZADO DE CENTROAMERICA S A</t>
  </si>
  <si>
    <t xml:space="preserve">PROYECTO CONSTRUCCION DE PASOS A DESNIVEL, FASE IV, UBICADOS EN LA CALLE MARTI ZONA 06 Y 16 AVENIDA, SEGUN CLAUSULA QUINTA DEL CONTRATO No. 040-2009. </t>
  </si>
  <si>
    <t>CONSTRUCTORA E INGENIERIA FUTURA/DE LEON CIFUENTES OMAR MOISES</t>
  </si>
  <si>
    <t>PROYECTO CONSTRUCCIÓN CENTRO DE CAPACITACIÓN DE APOYO INTEGRAL DE LA NIÑEZ Y LA JUVENTUD ZONA 2 MUNICIPIO DE TOTONICAPÁN, TOTONICAPÁN, CONTRATO NO. 003-2009.</t>
  </si>
  <si>
    <t>FSS/ONG/18-2009</t>
  </si>
  <si>
    <t>CONSTRUCTORA DISEÑOS Y PROYECTOS DE INGENIERIA/PEZ PUAC CORNELIO ISAIAS</t>
  </si>
  <si>
    <t>PROYECTO CONSTRUCCIÓN CENTRO DE CAPACITACIÓN INTEGRAL ZONA 3, TOTONICAPÁN, TOTONICAPÁN, CONTRATO NO. 017-2009.</t>
  </si>
  <si>
    <t>PROYECTO CONSTRUCCION DE CENTRO DE CAPACITACION FASE II PARAJE MEDIA CUESTA, ALDEA CHIMENTE TOTONICAPAN.</t>
  </si>
  <si>
    <t>PEZ PUAC CORNELIO ISAIAS</t>
  </si>
  <si>
    <t>MEJORAMIENTO DE CAMINO RURAL PARAJE PAJUMUJUYUP DEL CANTÓN CHUISUC.</t>
  </si>
  <si>
    <t>PROYECTO CONSTRUCCION CENTRO DE CAPACITACION EN PARAJE SAN JOSE, DE LA ALDEA CHIMENTE, TOTONICAPAN, SEGUN CONVENIO FSS/ONG/18-2009.</t>
  </si>
  <si>
    <t>DE LEON CIFUENTES OMAR MOISES</t>
  </si>
  <si>
    <t>PROYECTO ENTECHADO DE PATIO ESCUELA DE PARVULOS ZONA 1 CABECERA MUNICIPAL TOTONICAPÁN, TOTONICAPÁN, CONTRATO NO.009-2009.</t>
  </si>
  <si>
    <t>CONSTRUCCION SOTANO MERCADO MUNICIPAL FASE II SANTA MARIA CHIQUIMULA, TOTONICAPAN.</t>
  </si>
  <si>
    <t xml:space="preserve">PROYECTO CONSTRUCCION DE CIRCULACION DE ESCUELA UBICADA EN PARAJE TZANXACABAL, ALDEA CHUICACA, SANTA MARIA CHIQUIMULA, TOTONICAPAN. </t>
  </si>
  <si>
    <t>PROYECTO COSTRUCCION DE CAMINO RURAL PARAJE IXCOTEYAC ALDEA RANCHO SANTA MARIA CHIQUIMULA TOTONICAPAN.CONTRATO 12-2009</t>
  </si>
  <si>
    <t>PROYECTO MEJORAMIENTO DE CAMINO RURAL EN PARAJE CHIPUERTA, SAN FRANCISCO EL ALTO, TOTONICAPAN, CONTRATO No. 013-2009.</t>
  </si>
  <si>
    <t xml:space="preserve">PROYECTO MEJORAMIENTO CAMINO RURAL PARAJE SANTA LUCIA BUENABAJ, ALDEA SAN VICENTE BUENABAJ, MOMOSTENANGO, TOTONICAPAN, CONTRATO NO. 14-2009 </t>
  </si>
  <si>
    <t>PROYECTO MEJORAMIENTO CAMINO RURAL EN PARAJE PASAC, ALDEA SAN VICENTE BUENABAJ, MOMOSTENANGO, TOTONICAPAN.</t>
  </si>
  <si>
    <t>COVIRE SOCIEDAD ANONIMA</t>
  </si>
  <si>
    <t>PROYECTO CONSTRUCCION DE SALON COMUNAL, ALDEA TIERRA BLANCA, MOMOSTENANGO, TOTONICAPAN, CONTRATO NO. 016-2009.</t>
  </si>
  <si>
    <t>PROYECTO AMPLIACION ESCUELA OFICIAL URBANA MIXTA CENTRO AMERICA, MOMOSTENANGO, TOTONICAPAN, SEGUN CONTRATO 020-2009.</t>
  </si>
  <si>
    <t>PROYECTO MEJORAMIENTO DE CAMINO RURAL LA CUMBRE DE CEMENTERIO A RISCOS, MOMOSTENANGO, TOTNICAPAN, SEGUN CONTRATO No. 021-2009.</t>
  </si>
  <si>
    <t>PROYECTO AMPLIACION DE EORM, PARAJE PABAQUIT, ALDEA SANTA ANA MOMOSTENANGO TOTONICAPAN.</t>
  </si>
  <si>
    <t xml:space="preserve">PROYECTO AMPLIACION DE ESCUELA OFICIAL RURAL MIXTA CACERIA CANQUIXAJA ALDEA XEQUEMELLA MOMOSTENANGO TOTONICAPAN CONTRATO 023-2009 </t>
  </si>
  <si>
    <t>ITZEP LOPEZ  OMAR HERIBERTO</t>
  </si>
  <si>
    <t xml:space="preserve">PROYECTO AMPLIACION ESCUELA OFICIAL RURAL MIXTA PARAJE PAMUMUS ALDEA SANTA ANA, MOMOSTENANGO, TOTONICAPAN, CONTRATO NO. 024-2009, </t>
  </si>
  <si>
    <t>CONSTRUCTORA EN INGENIERIA FUTURA/DE LEON CIFUENTES OMAR MOISES</t>
  </si>
  <si>
    <t>PROYECTO CONSTRUCCIÓN DE SISTEMA DE DRENAJE SANITARIO, SECTOR 4 ALDEA SAN FELIPE XEJUYUP, SAN ANDRES XECUL, TOTONICAPÁN, CONTRATO NO. 025-2009</t>
  </si>
  <si>
    <t xml:space="preserve">PROYECTO CONSTRUCCION DE SISTEMA DE DRENAJE SANITARIO, PARAJE PASIGUAN, CANTON XESUC, SAN CRISTOBAL, TOTONICAPAN, </t>
  </si>
  <si>
    <t>GONZALEZ PALACIOS RENATO EDUARDO</t>
  </si>
  <si>
    <t xml:space="preserve">PROYECTO 'EQUIPAMIENTO DE POZO, TUBERIA DE CONDUCCION Y CONSTRUCCION DE TANQUE ELEVADO EN BOSQUES DE SAN JUAN' SEGUN CONTRATO 19-2009 </t>
  </si>
  <si>
    <t>FSS/ONG/19-2009</t>
  </si>
  <si>
    <t xml:space="preserve">ENTECHADO DE PATIO DE BAÑOS COMUNALES AGUA CALIENTE DE LOS 48 CANTONES, TOTONICAPAN CONTRATO 027-209 </t>
  </si>
  <si>
    <t>FSS/ONG/20-2009</t>
  </si>
  <si>
    <t>MEJORAMIENTO DE CAMINO RURAL PARAJE XEQUIAC,CANTON XANTUN TOTONICAPAN, CONTRATO 029-2009</t>
  </si>
  <si>
    <t>MEJORAMIENTO DE CAMINO RURAL PARAJE XECAMON, ALDEA CHIMENTE, TOTONICAPAN,  CONTRATO No. 30-2009.</t>
  </si>
  <si>
    <t xml:space="preserve">PROYECTO CONSTRUCCION CENTRO DE CAPACITACION CANTON XESACMALJA, TOTONICAPAN, TOTONICAPAN, CONTRATO NO. 031-2009, </t>
  </si>
  <si>
    <t xml:space="preserve">COSTRUCCION DRENAJE SANITARIO FINAL DE LA ZONA 3 PRAJE CHOTINIMIT TOTONICAPAN, TOTONICAPAN COTRATO 032-2009 </t>
  </si>
  <si>
    <t>PROYECTO CONSTRUCCION DRENAJE SANITARIO, PARAJE CHOATZAM, CANTON JUCHANEP, TOTONICAPAN, TOTONICAPAN,  CONTRATO NO. 033-2009, CONVENIO FSS/ONG/20-2009</t>
  </si>
  <si>
    <t>PROYECTO MEJORAMIENTO CAMINO RURAL PARAJE XESACOLOJABAJ, CANTON PANAC SAN CRISTOBAL TOTONICAPAN,  CONTRATO No. 36-2009</t>
  </si>
  <si>
    <t xml:space="preserve">PROYECTO PERFORACIÓN POZO MECANICO, PARAJE RANCHO, ALDEA LOS CIPRECES, MOMOSTENANGO, TOTONICAPÁN, CONTRATO NO. 038-2009, </t>
  </si>
  <si>
    <t xml:space="preserve">PROYECTO COSTRUCCION DE DRENAJE SANITARIO ALDEA PAMARIA SANTA LUCIA LA REFORMA, TOTONICAPAN CONTRATO 39-2009 </t>
  </si>
  <si>
    <t xml:space="preserve">PROYECTO INTRODUCCION AGUA POTABLE FASE IV, CANTON CHIGUAN, SANTA LUCIA LA REFORMA, TOTONICAPAN, CONTRATO 041-2009, </t>
  </si>
  <si>
    <t xml:space="preserve">PROYECTO MEJORAMIENTO CAMINO RURAL, PARAJE CHUICHAJ, ALDEA PACHAJ, SAN FRANCISCO EL ALTO, TOTONICAPÁN, CONTRATO NO. 044-2009, </t>
  </si>
  <si>
    <t xml:space="preserve">PROYECTO PERFORACION DE POZO MECANICO PARAJE CHIOXLAJ ALDEA RANCHO DE TEJA, SAN FRANCISO EL ALTO TOTONICAPAN, </t>
  </si>
  <si>
    <t>DINAMICA COMERCIAL SOCIEDAD ANONIMA</t>
  </si>
  <si>
    <t>PROYECTO DE CONSTRUCCIÒN DE EDIFICIOS PARA USO COMUNITARIO EN LOS MUNICIPIOS DE GUATEMALA, VILLA NUEVA, VILLA CANALES Y CHINAUTLA DEL DEPARTAMENTO DE GUATEMALA, SEGÙN CONVENIO FSS/ONG/21-2009 -FUMEG- CONTRATO PRIVADO FSS/ONG/21-2009, factura seria A No.68 de fecha 23/12/2009</t>
  </si>
  <si>
    <t>FSS/ONG/21-2009</t>
  </si>
  <si>
    <t>PALOMO LEPPE JORGE ERNESTO</t>
  </si>
  <si>
    <t>PROYECTO REMODELACION EDIFICIO SOCIAL Y DE SEGURIDAD ZONA 6, GUATEMALA, SEGUN CONTRATO 3-2009, FACT. A 811, DE FECHA 25-03-2010.</t>
  </si>
  <si>
    <t>FSS/ONG/22-2009</t>
  </si>
  <si>
    <t>BAUTISTA JOACHIN ANTONIO AGUSTIN</t>
  </si>
  <si>
    <t>PROYECTO CONSTRUCCION AUXILIATURA ALDEA CHIQUIN, CHUARRANCHO,GUATEMALA, CONTRATO NO. 003-2010, FACT. D-329 DE FECHA 23/03/2010</t>
  </si>
  <si>
    <t>FSS/ONG/23-2009</t>
  </si>
  <si>
    <t>MARQSA CONSTRUCTORA SOCIEDAD ANONIMA</t>
  </si>
  <si>
    <t>PROYECTO: CENTRO DE SALUD TIPO 'A' UBICADO EN CIUDAD PERONIA, MUNICIPIO DE VILLA NUEVA, GUATEMALA, SEGUN CONTRATO 04-2010 Y SEGUN FACT. 0 2291 DE FECHA 24-03-2010.</t>
  </si>
  <si>
    <t>PROYECTO PAVIMENTO HIDRAULICO UBICADO EN COLONIA LAS ARCADIAS, CIUDAD QUETZAL, SAN JUAN SACATEPEQUEZ, GUATEMALA, CONTRATO 05-2010, FACT. SERIE 0 2294 DE FECHA 24-03-2010.</t>
  </si>
  <si>
    <t>PROYECTO CONSTRUCCIÓN INSTITUTO DE EDUCACION BASICA UBICADO EN LLANOS DE AZACUALPILLA, PALENCIA, GUATEMALA, CONTRATO NO. 06-2010, FACT.D-328 DE FECHA 24/03/2010</t>
  </si>
  <si>
    <t>PROYECTO INTRODUCCION DE SISTEMA DE DISTRIBUCION DE AGUA CON TANQUE ELEVADO, SAN JUAN SACATEPEQUEZ, GUATEMALA, CONTRATO No. 09-2010, FACT. 2292 DE FECHA 24-03-2010</t>
  </si>
  <si>
    <t>PROYECTO TECHO DE PARTE FRONTAL Y DRENAJES TRANSVERSALES PARA ESCORRENTIA SUPERFICIAL DEL MERCADO EL EDEN, SAN JUAN SACATEPEQUEZ, GUATEMALA, SEGUN CONTRATO 11-2010, FACT. 0 2295 DE FECHA 24-03-2010.</t>
  </si>
  <si>
    <t>VASQUEZ DE LEON WILLY ROLANDO</t>
  </si>
  <si>
    <t>PROYECTO REMODELACION DEL ESTADIO MUNICIPAL ARMANDO BARILLAS, ESCUINTLA, SEGUN CONTRATO 12-2010, FACT. A 692 DE FECHA 25-03-2010</t>
  </si>
  <si>
    <t>ODENILSON FRANCO LOPEZ RODRIGUEZ COPROPIEDAD</t>
  </si>
  <si>
    <t>PROYECTO CONSTRUCCIÓN EDIFICIO MUNICIPAL, MALACATANCITO, HUEHUETENANGO, CONTRATO NO. 06-2009, FACT. A-497 DE FECHA 23/03/2010</t>
  </si>
  <si>
    <t>FSS/ONG/24-2009</t>
  </si>
  <si>
    <t>PROYECTO DE AMPLIACION DE ESCUELA OFICIAL RURAL MIXTA CHIRRAMOS MUNICIPIO DE CUBULCO, DEPARTAMENTO DE BAJA VERAPAZ Y EL PROYECTO AMPLIACION DE INSTITUTO NACIONAL  DE EDUCACION BASICA TELESECUNDARIA CASERIO CHITOMAX, MUNICIPIO DE CUBULCO, ALTA VERAPAZ, SEGUN CONTRATO FSS/ONG 27-2009 DE FECHA 11-12-2009 Y SEGUN FACT. A 191.</t>
  </si>
  <si>
    <t>FSS/ONG/27-2009</t>
  </si>
  <si>
    <t>A &amp; L PROYECTOS, SOCIEDAD ANONIMA</t>
  </si>
  <si>
    <t>AMPLIACION DE ESCUELA OFICIAL COLONIA EL NARANJO MUNICIPIO DE CUBULCO BAJA VERAPZ 27-2009 FACTURA 254 26/03/2010</t>
  </si>
  <si>
    <t>GUILLERMO VALIENTE JOSE LEONEL</t>
  </si>
  <si>
    <t>PROYECTO INSALACION DE 162 ALJIVES DE DOS TINACOS EN LA ALDEA COJAJ SAN PEDRO CARCHA ALTA VERAPAZ,SEGUN CRONOGRAMA DE ACTIVIDADES,FACT.A-72 DE FECHA 22/06/2011, CONTRATO ADEPAZ-05-2010 CONVENIO FSS/ONG/28-2009</t>
  </si>
  <si>
    <t>FSS/ONG/28-2009</t>
  </si>
  <si>
    <t>PROYECTO CONSTRUCCION DE ESCUELAS TRES AULAS ALDE RUBELTEM, SAN PEDRO CARCHA ALTA VERAPAZ,PERIODO 12/07/2010 AL 30/09/2010, FACT.A-70 DE FECHA 22/06/2011, CONTRATO NO. ADEPAZ-01-2010, CONVENIO FSS/ONG/28-2009</t>
  </si>
  <si>
    <t>PROYECTO: CONSTRUCCION ESCUELA DE 2 AULAS UBICADA EN LA ALDEA CHITAP, SAN PEDRO CARCHA, ALTA VERAPAZ, SEGUN CONTRATO No. ADEPAZ-03-2010 DE FECHA 05/01/2010 Y SEGUN FACT. A 26 DEFECHA 12/04/2010.</t>
  </si>
  <si>
    <t>CONSTRUCTORA Y TRANSPORTES J.P.,  SOCIEDAD ANONIMA</t>
  </si>
  <si>
    <t>PROYECTO ESCUELA TRES AULAS SEMESCHE SAN PEDRO CARCHA, ALTA VERAPAZ ADEPAZ 04-2010 FACTURA NO. 611 08/04/2010</t>
  </si>
  <si>
    <t xml:space="preserve">COSTRUCCION DE ESCUELA TRES ALULAS EN ALDEA SETUL, SAN PEDRO CARCHA ALTA VERAPAZ CONTRATO ADEPAZ 02-2010 </t>
  </si>
  <si>
    <t>ADOQUINAMIENTO ACCESO AEOM CALZADA INDEPENDENCIA CANTON PARROQUIA SAN PEDRO SACATEPEQUEZ SAN MARCOS, CONTRATO 001-2010 07/04/2010</t>
  </si>
  <si>
    <t>FSS/ONG/29-2009</t>
  </si>
  <si>
    <t>AVILES ROBLES MIRNA JEANNETTE</t>
  </si>
  <si>
    <t>ADOQUINAMIENTO 4TA CALLE ACCESO 2 'A' ZONA 2 SAN PEDRO SACATEPEQUEZ SAN MARCOS, FACTURA No. 602 DE FECHA 07/04/2010</t>
  </si>
  <si>
    <t>GARCIA ARGUETA DELIO EDVIN</t>
  </si>
  <si>
    <t>PROYECTO CONSTRUCCIÓN DRENAJE FASE I ALDEA SANTA ROSA, SANTA CRUZ DEL QUICHÉ, EL QUICHÉ, SEGÚN CONTRATO NO. ADELANTE/FSS/01-2010, FACT. A-1 1891 DE FECHA 05/05/2010</t>
  </si>
  <si>
    <t>FSS/ONG/31-2009</t>
  </si>
  <si>
    <t>PROYECTO ADOQUINAMIENTO CALLE CHIJOJ, CANILLA, EL QUICHÉ, CONTRATO NO. ADELANTE/FSS/02-2010, FACT. SERIE A-1 NO. 1892</t>
  </si>
  <si>
    <t>SAENZ ARGUETA RUDI ALBERDI</t>
  </si>
  <si>
    <t>CONSTRUCCION DE ESCUELA PACHALUM, SAN ANDRES SAJCABAJA, QUICHE</t>
  </si>
  <si>
    <t>PROYECTO: MEJORAMIENTO ESCUELA CACULJA, UBICADA EN EL MUNICIPIO DE SAN ANDRES SAJCABAJA, QUICHE, SEGUN CONTRATO No. ADELANTE/FSS/04/2010, Y SEGUN FACT. B 162 DE FECHA 10-05-2010.</t>
  </si>
  <si>
    <t>PROYECTO CONSTRUCCIÓN MERCADO MUNICIPAL I FASE, JOYABAJ, EL QUICHÉ, SEGÚN CONTRATO NO. ADELANTE/FSS/05-2010, FACT. A-1 1893 DE FECHA 07/05/2010</t>
  </si>
  <si>
    <t>PROYECTO MEJORAMIENTO CAMINO RURAL CASERÍO LAS LOMAS, JOYABAJ, EL QUICHÉ, CONTRATO NO. ADELANTE/FSS/06-2010, FACT. SERIE A-1 NO. 1889</t>
  </si>
  <si>
    <t>CONSTRUCTORA COPER, COPROPIEDAD</t>
  </si>
  <si>
    <t>PROYECTO MEJORAMIENTO ESCUELA CANTON POCOHIL PRIMERO, CHICHICASTENANGO, QUICHE, SEGUN CONTRATO No. ADELANTE/FSS/07/2010, FACT. A-1 840 DE FECHA 07-05-2010.</t>
  </si>
  <si>
    <t>CONTRERAS ANCKERMANN VICTOR MANUEL</t>
  </si>
  <si>
    <t>MEJORAMIENTO CARRETERA ALDEA ARRIQUIN, MUNICIPIO DE ZACUALPA, EL QUICHE CONTRATO FSS 08-2010 NO.747 14/05/2010</t>
  </si>
  <si>
    <t>CARRERA ALVARADO FREDY SANTIAGO</t>
  </si>
  <si>
    <t>PROYECTO PAVIMENTACION MERCADO CANTONAL ALDEA BELEJU, CHICAMAN, QUICHE, SEGUN CONTRATO No. 031-2009, FACT. B 63, DE FECHA 07-05-2010</t>
  </si>
  <si>
    <t>PROYECTO 'CONSTRUCCION DE SSITEMA AGUA POTABLE ALDEA LAS JOYAS, FASE II' UBICADO EN EL MUNICIPIO DE ZACUALPA, QUICHE, SEGUN CONTRATO 10-2010 Y SEGUN FACT. A-2 740 DE FECHA 05-05-2010.</t>
  </si>
  <si>
    <t>AMPLIACION DE ESCUELA PRIMARIA ALDEA XOLJIB, ZACUALPA, QUICHE</t>
  </si>
  <si>
    <t>CONSTRUCCION DE ESTUFAS MEJORADAS, ALDEAS EL RINCON, TRAPICHITOS II XIMBALEC, DE ZACUALPA, QUICHE</t>
  </si>
  <si>
    <t>CONSTRUCCION DE ESTUFAS MEJORADAS, ALDEA PIEDRAS BLANCAS, ALDEA TURBALA II  DE ZACUALPA, QUICHE</t>
  </si>
  <si>
    <t>CHAVARRIA PINEDA  EDVIN DAVID</t>
  </si>
  <si>
    <t>PROYECTO EJECUCIÓN TRABAJOS COMPLEMENTARIOS, URBANIZACIÓN LAS VICTORIAS, CUILAPA, SANTA ROSA, SEGÚN CONTRATO DE OBRA NO. 01-2009, FACT. A-26 DE FECHA 12/08/2010</t>
  </si>
  <si>
    <t>FSS/ONG/32-2009</t>
  </si>
  <si>
    <t>PROYECTO CONSTRUCCION URBANIZACION EL TRIUNFO II, AYUTLA, SAN MARCOS, PERIODO DEL 24/03/2010 AL 08/07/2010, FACT. A-895 DE FECHA 01/10/2010, CONTRATO NO. 001-2010, CONVENIO FSS/ONG/34-2009</t>
  </si>
  <si>
    <t>FSS/ONG/34-2009</t>
  </si>
  <si>
    <t>PROYECTO CONSTRUCCION URBANIZACION EL TRIUNFO III, AYUTLA, SAN MARCOS, CONTRATO 007-2010, FACT. A-921 DE FECHA 06/12/2010</t>
  </si>
  <si>
    <t>FSS/ONG/35-2009</t>
  </si>
  <si>
    <t>CONSTRUCTORA ARCHITRAC</t>
  </si>
  <si>
    <t xml:space="preserve">MEJORAMIENTO CON ADOQUIN ENTRADA A ESCUELA EL ASTILLERO, SAN JERONIMO BAJA VERAPAZ </t>
  </si>
  <si>
    <t>FSS/ONG/37-2009</t>
  </si>
  <si>
    <t>MEJORAMIENTO DE UNO PUNTO CINCO KILOMETROS CALLES CON ADOQUIN, AREA URBANA, BARRIO ABAJO BARRIO ARRIBA, SAN JERONIMO BAJA VERAPAZ</t>
  </si>
  <si>
    <t>CALLE PAVIMENTADA ENTRADA AL CHAPARRAL, UBICADA EN CASERIO SALINAS</t>
  </si>
  <si>
    <t>FSS/ONG/39-2009</t>
  </si>
  <si>
    <t>CALLE PAVIMENTADA DON JORGE ALARCON, HACIA EL CAMPO DE FUTBOL, CASERIO LAURELES</t>
  </si>
  <si>
    <t>CALLE PAVIMENTADA HACIA LA IGLESI DE DIOS, CASERIO PLATANAR</t>
  </si>
  <si>
    <t>CALLE PAVIMENTADA ENTRADA PRINCIPAL, UBICADA EN COLONIA LOS DIAS, PARCELAMIENTO CHIQUIRINES</t>
  </si>
  <si>
    <t>CALLE PAVIMENTADA ENTRADA DE DON AGRIPINO GONZALEZ, UBICADA EN EL CASERIO PUEBLO NUEVO</t>
  </si>
  <si>
    <t>PROYECTO PAVIMENTACION DE CAMINO UBICADO EN CANTON SAN ISIDRO HACIA CANTON CHUISUC, MUNICIPIO DE OLINTEPEQUE, DEPARTAMENTO DE QUETZALTENANGO, SEGUN CONTRATO No. 14-2010. FACT. A 687</t>
  </si>
  <si>
    <t>FSS/ONG/42-2009</t>
  </si>
  <si>
    <t>ARCHILA VASQUEZ ROLANDO GUILLERMO</t>
  </si>
  <si>
    <t>PROYECTO DRAGADO Y CONFORMACION DE BORDAS RIO PAZ QUE CONDUCE DE LA ALDEA EL ARENAL HACIA LA ALDEA VALLE NUEVO MOYUTA JUTIAPA.</t>
  </si>
  <si>
    <t>FSS/ONG/43-2009</t>
  </si>
  <si>
    <t>CONSTRUCTORA ARCHITRAC/ROLANDO GUILLERMO ARCHILA VASQUEZ</t>
  </si>
  <si>
    <t>ALCANTARILLADO SANITARIO EN CASERIO LAS RUINAS, EN CUNEN, MUNICIPIO DE SANTA CRUZ DEL QUICHE DEPARTAMENTO DE QUICHE</t>
  </si>
  <si>
    <t>FSS/ONG/44-2009</t>
  </si>
  <si>
    <t>ALCANTARILLADO SANITARIO, UBICADO EN LA COLONIA LA PEDRERA, MINICIPIO DE CUNEN, DEPARTAMENTO DEL QUICHE</t>
  </si>
  <si>
    <t>PROYECTO SANEAMIENTO CENTRO II LA MAQUINA, SAN ANDRES VILLA SECA, RETALHULEU, CONTRATO NO. 02-2010, FACT. A-210 DE FECHA 05/04/2010</t>
  </si>
  <si>
    <t>FSS/ONG/45-2009</t>
  </si>
  <si>
    <t>PROYECTO BACHEO, RECAPEO DE AV. DEL COMERCIO Y AMPLIACION DESDE LA ENTRADA PRINCIPAL DEL BARRIO PEÑATE, FACT. C-7, CONTRATO 007-2010</t>
  </si>
  <si>
    <t>FSS/ONG/49-2009</t>
  </si>
  <si>
    <t>LEPE CARDENAS FREDY ALFONSO</t>
  </si>
  <si>
    <t>PROYECTO CONSTRUCCION DE 9 RANCHOS EN PLAYA PUBLICA, BARRIOS MIRAMAR Y LABERINTO, SISTEMA DE DRENAJE Y MANO DE OBRA DE ADOQUINAMIENTO EN CALLEJONES PLAYA PUBLICA, BARRIO MIRAMAR, PUERTO DE SAN JOSE, ESCUINTLA, FACT. NO. 690, CONTRATO 008-2010</t>
  </si>
  <si>
    <t>ROCA ARMESTO MARTIN JOSE MARINO</t>
  </si>
  <si>
    <t>PROYECTO CONSTRUCCION 7 TORRES SALVAVIDAS, BARRIO LABERINTO, PUERTO DE SAN JOSE, ESCUINTLA, FACT. NO. 1121, CONTRATO 009-2010</t>
  </si>
  <si>
    <t>PROYECTO CONSTRUCCION DE POZO, EQUIPAMIENTO, TANQUE ELEVADO Y RED DE DISTRIBUCION DE AGUA POTABLE, BARRIO MIRAMAR, PUERTO DE SAN JOSE, ESCUINTLA, FACT. NO. 1122, CONTRATO 010-2010</t>
  </si>
  <si>
    <t>ASOCIACION PARA EL PROGRESO COMUNITARIO INTEGRAL</t>
  </si>
  <si>
    <t>SERVICIOS DE ADMNINISTRACION POR PAGO DE 1ERA. ESTIMACION DEL PROYECTO CONSTRUCCION DE EDIFICIO PARA USO SOCIAL EN EL MUNICIPIO DE GUATEMALA, DEPARTAMENTO DE GUATEMALA, CONVENIO SCEP/ONG/04-2008 RECIBO SERIE AB FORMA 63-A2702760</t>
  </si>
  <si>
    <t xml:space="preserve">SCEP/ONG/04-2009 </t>
  </si>
  <si>
    <t xml:space="preserve">SERVICIOS PRODUCTIVOS UNIDOS, SOCIEDAD </t>
  </si>
  <si>
    <t xml:space="preserve">RPOYECTO DE 'CONSTRUCCIÒN DE EDIFICIO PARA USO SOCIALl', SEGÙN CONVENIO No.SCEP/ONG/04-2008 CON APROCOIN Y CONTRATO EJ01-2009, </t>
  </si>
  <si>
    <t>DIAZ SAMAYOA MARIO ANTONIO</t>
  </si>
  <si>
    <t>ADQUISICION DE 1,863 ESCRITORIOS TIPO PUPITRE PARA EQUIPAMIENTO DE CENTROS EDUCATIVOS DE LOS DEPARTAMENTOS DE SACATEPEQUEZ Y SOLOLA, SEGUN CONVENIO NO. SCEP/ONG/09-2009 Y CONTRATO S/N. FACTURA NO. 823 DEL 26/06/09.</t>
  </si>
  <si>
    <t>SCEP/ONG/09-2009</t>
  </si>
  <si>
    <t>ASOCIACION PARA EL FOMENTO DEL AVANCE Y DESARROLLO</t>
  </si>
  <si>
    <t>GTOS. ADMINISTRATIVOS A -ASOFADE- DEL PROYECTO DE EQUIPAMIENTO DE CENTROS EDUCATIVOS DE LOS DEPTOS. SACATEPÉQUEZ Y SOLOLÁ, SEGUN CONVENIO SCEP/ONG/09-2009, RECIBO SERIE 'D D' FORMA 1-D1 NO. 872411, TERCER DESEMBOLSO</t>
  </si>
  <si>
    <t>PROYECTO CONSTRUCCIÒN Y EQUIPAMIENTO DE LA ESCUELA DE NIÑOS ESPECIALES, SEGÙN CONVENIO SCEP/ONG/11-2009 Y CONTRATO SCEP/ONG/11-2009</t>
  </si>
  <si>
    <t>SCEP/ONG/11-2009</t>
  </si>
  <si>
    <t>FUNDACION PARA MENTORES EMPRESARIALES DE GUATEMALA</t>
  </si>
  <si>
    <t>SERVICIOS  ADMINISTRATIVOS A FUMEG DEL PROYECTO CONSTRUCCION DE ESCUELAS DE NIÑOS ESPECIALES UBICADA EN ESCUINTLA,SSEGUN CONVENIO SCEP/ONG/11-2009. RECIBO SERIE AC FORMA 63-A2, NUMERO 686735.</t>
  </si>
  <si>
    <t>ADQUISICION DE 8,318 ESCRITORIOS TIPO PUPITRE PARA EQUIPAMIENTO DE CENTROS EDUCATIVOS DEL DEPTO. DE GUATEMALA, STA. ROSA, SOLOLA, Y HUEHUETENANGO, SEGUN CONVENIO NO. SCEP/ONG/13-2009 Y CONTRATO S/N. FACTURA NO. 828 DEL 03/08/2009.</t>
  </si>
  <si>
    <t>SCEP/ONG/13-2009</t>
  </si>
  <si>
    <t>GTOS. ADMINISTRATIVOS A -ASOFADE- DEL PROYECTO DE EQUIPAMIENTO DE CENTROS EDUCATIVOS DEL DEPTO. DE GUATEMALA, STA. ROSA, SOLOLÁ Y HUEHUETENANGO, SEGUN CONVENIO SCEP/ONG/13-2009 RECIBO NO.'D D' 872405 (EN EL MONTO DE DICHO RECIBO SE INCLUYE ESTE PAGO)</t>
  </si>
  <si>
    <t>CODEIN CONSULTORES PARA EL DESARROLLO INTEGRAL</t>
  </si>
  <si>
    <t>PROYECTO  'DRENAJE PLUVIAL Y COMPLEMENTO DE DRENAJE SANITARIO SAN JUAN SACATEPEQUEZ, GUATEMALA, SEGÙN CONVENIO FSS/ONG/01-2009 CON AFUNDESERET Y CONTRATO F/REP/C-2009 CON  CODEIN</t>
  </si>
  <si>
    <t>SCEP/ONG/16-2009</t>
  </si>
  <si>
    <t>GASTOS ADMINISTRATIVOS A FUMEG POR PRIMERA ESTIMACION DEL PROYECTO DE CONSTRUCCION DE 322 SISTEMAS DE SANEAMIENTO BASICO A NIVEL DOMICILIAR, CONVENIO SCEP/ONG/16-2009. RECIBO SERIE AC FORMA 63-A2-686778</t>
  </si>
  <si>
    <t>GASTOS ADMINISTRATIVOS A FUMEG POR VALOR DEL 20% DE ANTICIPO DEL CONVENIO SCEP/ONG/17/2009 DEL PROYECTO 'CONSTRUCCION DE SISTEMA DE ABASTECIMIENTO DE AGUA TEMPORAL TIPO LLENA CANTAROS SECTOR IV'.</t>
  </si>
  <si>
    <t>SCEP/ONG/17/2009</t>
  </si>
  <si>
    <t>GASTOS ADMINISTRATIVOS A FUMEG POR VALOR DEL 20% DE ANTICIPO DEL CONVENIO SCEP/ONG/18/2009 DEL PROYECTO 'SISTEMA DE ABASTECIMIENTO DE AGUA TEMPORAL TIPO LLENA CANTAROS, SECTORES II Y III URBANIZACION CHUK MUK.</t>
  </si>
  <si>
    <t>SCEP/ONG/18/2009</t>
  </si>
  <si>
    <t>CONVENIO SCEP/ONG/18/2009 DEL PROYECTO 'SISTEMA DE ABASTECIMIENTO DE AGUA TEMPORAL TIPO LLENA CANTAROS, SECTORES II Y III URBANIZACION CHUK MUK , EN EL KILOMETRO 14 CARRETERA HACIA EL MUNICIPIO DE SANTIAGO ATITLÀN, DEPARTAMENTO DE SOLOLA</t>
  </si>
  <si>
    <t xml:space="preserve">SCEP/ONG/18/2009 </t>
  </si>
  <si>
    <t>ORGANIZACION INTERNACIONAL PARA LAS MIGRACIONES  OIM</t>
  </si>
  <si>
    <t xml:space="preserve">SERVICIOS NO PERSONALES EN GENERAL; LLANTAS Y NEUMATICOS; COMBUSTIBLES Y LUBRICANTES; REPUESTOS Y ACCESORIOS EN GENERAL; OTROS MATERIALES Y SUMINISTROS Y GASTOS DE ADMINISTRACION </t>
  </si>
  <si>
    <t xml:space="preserve">GUA-01-2008 </t>
  </si>
  <si>
    <t>MUROS DE CONTENCION; MANTENIMIENTO CORRECTIVO DE ESCUELA OFICIAL; INSTALACIONES ELÈCTRICAS INTERNAS Y ACOMETIDA ELÈCTRICA DOMICILIAR URBANIZACION NUEVO AMANECER; CANCHA POLIDEPORTIVA EN ESCUELA DE ALDEA PAQUIQ, TECPÀN; DRENAJE SANITARIO (FASE II) MÀS PLANTA DE TRATAMIENTO, ALDEA SAN ANTONIO EL ANGEL, SAN PEDRO AYANPUC; COMPRA DE SISTEMA INFORMATICO PARA VENTANILLA ÙNICA, DE REGISTRO, RECEPCIÒN E INGRESO DE SOLICITUDES DE PROYECTOS; GASTOS OPERATIVOS DE LA SECRETARIA DE COORDINACION EJECUTIVA DE LA PRESIDENCIA Y GASTOS DE ADMINISTRACIÒN</t>
  </si>
  <si>
    <t xml:space="preserve">GUA-02-2008 </t>
  </si>
  <si>
    <t>MANTENIMIENTO CORRECTIVO DE CENTROS EDUCATIVOS PÙBLICOS UBICADOS EN HUEHUETENANGO, SAN MARCOS Y SOLOLA; GASTOS OPERATIVOS DE LA SECRETARIA DE COORDINACION EJECUTIVA DE LA PRESIDENCIA Y GASTOS DE ADMINISTRACIÒN</t>
  </si>
  <si>
    <t xml:space="preserve">GUA-03-2008 </t>
  </si>
  <si>
    <t>OBRAS DE INFRAESTRUCTURA; ADQUISICION DE MATERIALES; GASTOS DE OPERACIÒN Y GASTOS ADMINISTRATIVOS</t>
  </si>
  <si>
    <t xml:space="preserve">GUA-05-2008 </t>
  </si>
  <si>
    <t>ADQUISICION DE MATERIALES DE CONSTRUCCION; GASTOS OPERATIVOS Y GASTOS DE ADMINISTRACIÒN</t>
  </si>
  <si>
    <t xml:space="preserve">GUA-06-2008 </t>
  </si>
  <si>
    <t>ADQUISICION DE MATERIALES DE CONSTRUCCION  Y GASTOS DE ADMINISTRACIÒN</t>
  </si>
  <si>
    <t xml:space="preserve">GUA-08-2008 </t>
  </si>
  <si>
    <t xml:space="preserve"> ASOCIACION DE FORTALECIMIENTO Y DESARROLLO COMUNAL -FORDECOM-</t>
  </si>
  <si>
    <t>CONSTRUCCION DE AULAS; SANITARIOS, REMOZAMIENTO Y EQUIPAMIENTO DE CENTROS EDUCATIVOS PUBLICOS, UBICADOS EN MUNICIPIOS DEL DEPARTAMENTO DE HUEHUETENANGO</t>
  </si>
  <si>
    <t>SCEP/ONG/02-2008</t>
  </si>
  <si>
    <t>ASOCIACION PARA EL DESARROLLO FAMILIAR -ADESFAM-</t>
  </si>
  <si>
    <t>SCEP/ONG/03-2008</t>
  </si>
  <si>
    <t>ASOCIACION MISION Y VISION PARA GUATEMALA</t>
  </si>
  <si>
    <t>CONSTRUCCION DE AULAS; SANITARIOS, REMOZAMIENTO Y EQUIPAMIENTO DE CENTROS EDUCATIVOS PUBLICOS, UBICADOS EN MUNICIPIOS DEL DEPARTAMENTO DE SUCHITEPEQUEZ</t>
  </si>
  <si>
    <t>SCEP/ONG/04-2008</t>
  </si>
  <si>
    <t>ASOCIACION PARA EL DESARROLLO SOSTENIDO COMUNITARIO -ADESC-</t>
  </si>
  <si>
    <t>SCEP/ONG/05-2008</t>
  </si>
  <si>
    <t>ASOCIACION PARA EL DESARROLLO COMUNITARIO -ASODECO-</t>
  </si>
  <si>
    <t>CONSTRUCCION DE AULAS; SANITARIOS, REMOZAMIENTO Y EQUIPAMIENTO DE CENTROS EDUCATIVOS PUBLICOS, UBICADOS EN MUNICIPIOS DE LOS DEPARTAMENTO DE RETALHULEU Y CHIQUIMULA</t>
  </si>
  <si>
    <t>SCEP/ONG/06-2008</t>
  </si>
  <si>
    <t>ASOCIACION DE SOLIDARIDAD Y DESARROLLO -ASYD-</t>
  </si>
  <si>
    <t>CONSTRUCCION DE AULAS; SANITARIOS, REMOZAMIENTO Y EQUIPAMIENTO DE CENTROS EDUCATIVOS PUBLICOS, UBICADOS EN MUNICIPIOS DE LOS DEPARTAMENTO DE CHIMALTENANGO Y SOLOLÀ</t>
  </si>
  <si>
    <t>SCEP/ONG/07-2008</t>
  </si>
  <si>
    <t>ASOCIACION DE DESARROLLO DE GUATEMALA -ADEGUA-</t>
  </si>
  <si>
    <t>CONSTRUCCION DE AULAS; SANITARIOS, REMOZAMIENTO Y EQUIPAMIENTO DE CENTROS EDUCATIVOS PUBLICOS, UBICADOS EN MUNICIPIOS DE PALIN, LA GOMERA, SAN VICENTE PACAYA, ESCUINTLA, SANTA LUCIA COTZUMALGUAPA, LA DEMOCRACIA, TIQUISATE Y SIQUINALADEL DEPARTAMENTO DE ESCUINTLA</t>
  </si>
  <si>
    <t>SCEP/ONG/08-2008</t>
  </si>
  <si>
    <t>ASOCIACION AMIGOS PRO-DESARROLLO POPULAR -APRODEP-</t>
  </si>
  <si>
    <t>CONSTRUCCION DE AULAS; SANITARIOS, REMOZAMIENTO Y EQUIPAMIENTO DE CENTROS EDUCATIVOS PUBLICOS, UBICADOS EN MUNICIPIOS DE LOS DEPARTAMENTO DE ESCUINTLA Y SANTA ROSA</t>
  </si>
  <si>
    <t>SCEP/ONG/09-2008</t>
  </si>
  <si>
    <t>ASOCIACION INTEGRAL DE DESARROLLO DE SACATEPEQUEZ -AIDSA-</t>
  </si>
  <si>
    <t>CONSTRUCCION DE AULAS; SANITARIOS, REMOZAMIENTO Y EQUIPAMIENTO DE CENTROS EDUCATIVOS PUBLICOS, UBICADOS EN MUNICIPIOS DE LOS DEPARTAMENTO DE SACATEPEQUEZ Y EL PROGRESO</t>
  </si>
  <si>
    <t>SCEP/ONG/10-2008</t>
  </si>
  <si>
    <t>FUNDACION DE DESARROLLO INTEGRAL -FUNDEI-</t>
  </si>
  <si>
    <t>CONSTRUCCION DE AULAS; SANITARIOS, REMOZAMIENTO Y EQUIPAMIENTO DE CENTROS EDUCATIVOS PUBLICOS, UBICADOS EN MUNICIPIOS DE LOS DEPARTAMENTO DE SAN MARCOS  Y QUETZALTENANGO</t>
  </si>
  <si>
    <t>SCEP/ONG/11-2008</t>
  </si>
  <si>
    <t>ASOCIACION COOPERACION MESOAMERICANA PARA EL DESARROLLO Y LA PAZ</t>
  </si>
  <si>
    <t>CONSTRUCCION DE AULAS; SANITARIOS, REMOZAMIENTO Y EQUIPAMIENTO DE CENTROS EDUCATIVOS PUBLICOS, UBICADOS EN MUNICIPIOS DEL DEPARTAMENTO DE CHIQUIMULA</t>
  </si>
  <si>
    <t>SCEP/ONG/13-2008</t>
  </si>
  <si>
    <t>FUNDACION PARA EL DESARROLLO Y TECNOLOGIA -FUNDTECH-</t>
  </si>
  <si>
    <t>CONSTRUCCION DE URBANIZACION POST STAN EN ALGUNOS MUNICIPIOS DE LOS DEPARTAMENTOS DE CHIMALTENANGO Y SUCHITEPEQUEZ</t>
  </si>
  <si>
    <t>SCEP/ONG/14-2008</t>
  </si>
  <si>
    <t>ASOCIACION PARA EL DESARROLLO DE PUNTA DE PALMA -ADEPA-</t>
  </si>
  <si>
    <t>CONSTRUCCION DE URBANIZACION POST STAN EN ALGUNOS MUNICIPIOS DE LOS DEPARTAMENTOS DE SAN MARCOS Y ESCUINTLA</t>
  </si>
  <si>
    <t>SCEP/ONG/15-2008</t>
  </si>
  <si>
    <t>FUNDACION NATURALEZA Y DESARROLLO</t>
  </si>
  <si>
    <t>SCEP/ONG/16-2008</t>
  </si>
  <si>
    <t>FUNDACION PARA MENTORES EMPRESARIALES DE GUATEMALA -FUMEG-</t>
  </si>
  <si>
    <t>CONSTRUCCION DE AULAS; SANITARIOS, REMOZAMIENTO Y EQUIPAMIENTO DE CENTROS EDUCATIVOS PUBLICOS, UBICADOS EN MUNICIPIOS DE LOS DEPARTAMENTO DE ZACAPA Y JALAPA</t>
  </si>
  <si>
    <t>SCEP/ONG/18-2008</t>
  </si>
  <si>
    <t>CONSTRUCCION DE AULAS; SANITARIOS, REMOZAMIENTO Y EQUIPAMIENTO DE CENTROS EDUCATIVOS PUBLICOS, UBICADOS EN MUNICIPIOS DEL DEPARTAMENTO DE SAN MARCOS</t>
  </si>
  <si>
    <t>SCEP/ONG/21-2008</t>
  </si>
  <si>
    <t>CONSTRUCCION DE URBANIZACION POST STAN EN ALGUNOS MUNICIPIOS DE LOS DEPARTAMENTOS DE SACATEPEQUEZ, ALTA VERAPAZ Y CHIMALTENANGO</t>
  </si>
  <si>
    <t>SCEP/ONG/23-2008</t>
  </si>
  <si>
    <t>CONSTRUCCION DE URBANIZACION POST STAN EN ALGUNOS MUNICIPIOS DEL DEPARTAMENTO DE SATA ROSA</t>
  </si>
  <si>
    <t>SCEP/ONG/24-2008</t>
  </si>
  <si>
    <t>CONSTRUCCION DE VIVIENDAS POST STAN EN ALGUNOS MUNICIPIOS DE LOS DEPARTAMENTOS DE SAN MARCOS; RETALHULEU Y TOTONICAPAN</t>
  </si>
  <si>
    <t>SCEP/ONG/25-2008</t>
  </si>
  <si>
    <t>ASOCIACION DE DESARROLLO COMUNITARIO -ADECOM-</t>
  </si>
  <si>
    <t>CONSTRUCCION DE VIVIENDAS POST STAN EN ALGUNOS MUNICIPIOS DEL DEPARTAMENTO DE ESCUINTLA Y CONSTRUCCION DE URBANIZACION POST STAN EN ALGUNOS MUNICIPIOS DE LOS DEPARTAMENTOS DE QUETZALTENANGO Y  ESCUINTLA</t>
  </si>
  <si>
    <t>SCEP/ONG/26-2008</t>
  </si>
  <si>
    <t>TOTAL DE DEUDA</t>
  </si>
  <si>
    <t>SUSPENCIÓN DE TRABAJO Y COBRO No. 30, 31, 44 y 45</t>
  </si>
  <si>
    <t>INTERESES EST.. 39,40</t>
  </si>
  <si>
    <t>EST. 5 y 6</t>
  </si>
  <si>
    <t>COBRO 17, 28,29</t>
  </si>
  <si>
    <t>EST. 7  y  EST. 7-"A"</t>
  </si>
  <si>
    <t>EST. ÚNICA</t>
  </si>
  <si>
    <t>EST. No. 6,7,8 y 9  SOB. DEF. No. 4,5,6, 7 y 8</t>
  </si>
  <si>
    <t xml:space="preserve">POST-CONSTRUCCIÓN  </t>
  </si>
  <si>
    <t>EST.9, 11 Y SOB. DEF. 4</t>
  </si>
  <si>
    <t>PAGO</t>
  </si>
  <si>
    <t>SOB. DEF. NO. 01</t>
  </si>
  <si>
    <t>EST. 05</t>
  </si>
  <si>
    <t>SOB. DEF. 33 al 41</t>
  </si>
  <si>
    <t>EST. NO.. 44</t>
  </si>
  <si>
    <t>EST. 27</t>
  </si>
  <si>
    <t>COBRO  NO. 02 y SOB. DEF. No. 19</t>
  </si>
  <si>
    <t>COBRO No. 27</t>
  </si>
  <si>
    <t>COBRO NO.  26 y POST CONSTRUCCION</t>
  </si>
  <si>
    <t>EST.. 1,2,3,4 y 5</t>
  </si>
  <si>
    <t>COBRO NO. .2,3,4,5</t>
  </si>
  <si>
    <t>INFORME FINAL NO. 7</t>
  </si>
  <si>
    <t>SOB. DEF. No. 11</t>
  </si>
  <si>
    <t>EEST.18 y 19</t>
  </si>
  <si>
    <t>COBRO DEL 22 AL 64 Y SOB. DEF. NO. 07, 61 y 64</t>
  </si>
  <si>
    <t>EST. NO. 26A Y SUB. DEF. NO.19,20,21,23 y 26</t>
  </si>
  <si>
    <t xml:space="preserve">EST. 25, SOB. DEF. 12,13,14,15 </t>
  </si>
  <si>
    <t xml:space="preserve"> EST. 25C Y SOB. DEF. DEL 05 AL 13,15,16,18,19,21,22,23,24,25 </t>
  </si>
  <si>
    <t xml:space="preserve"> SUSPENCION DE TRABAJO  DEL 26-02-2008 </t>
  </si>
  <si>
    <t xml:space="preserve"> EST. 01 AL 04 </t>
  </si>
  <si>
    <t xml:space="preserve"> EST.55 Y 61 </t>
  </si>
  <si>
    <t xml:space="preserve"> COBRO 56 AL 64 Y SOB. DEF. 47 AL 53 </t>
  </si>
  <si>
    <t xml:space="preserve"> COBRO 56 Y 57 </t>
  </si>
  <si>
    <t xml:space="preserve"> EST. 01 </t>
  </si>
  <si>
    <t xml:space="preserve"> COBRO NO. 24 Y 57  </t>
  </si>
  <si>
    <t xml:space="preserve"> COBRO 94 Y 95 SOB. DEF. 88, 89 Y 90 </t>
  </si>
  <si>
    <t xml:space="preserve"> EST. 10,11 </t>
  </si>
  <si>
    <t xml:space="preserve"> COBRO 4 </t>
  </si>
  <si>
    <t xml:space="preserve"> COBRO 11 AL 20 </t>
  </si>
  <si>
    <t xml:space="preserve"> COBROS DEL 37 AL 43 Y POST-CONSTRUCCION; SOB. DEF. 05,08,11,15,16,19,20 Y 22 </t>
  </si>
  <si>
    <t xml:space="preserve">  COBRO NO. 1,2 Y 3 </t>
  </si>
  <si>
    <t xml:space="preserve"> DOC. DE COBRO 02 </t>
  </si>
  <si>
    <t xml:space="preserve"> EST. 31,32 Y 33 SOB. DEF. NO. 13,15,16,22,27,32 Y 33 </t>
  </si>
  <si>
    <t xml:space="preserve"> PAGO 03,04 </t>
  </si>
  <si>
    <t xml:space="preserve"> COBRO 45,46 </t>
  </si>
  <si>
    <t xml:space="preserve"> COBRO 01 </t>
  </si>
  <si>
    <t xml:space="preserve"> SOB. DEF. 27,29,36,37,38,48,50 </t>
  </si>
  <si>
    <t xml:space="preserve"> EST. 44 AL 48 SOB. DEF. 16 AL 23,29,30,31,32,33,35,36,37,38 </t>
  </si>
  <si>
    <t xml:space="preserve"> PRE-CONSTRUCCION </t>
  </si>
  <si>
    <t xml:space="preserve"> COBRO  19,21,42,43,44,45; PRE-CONSTRUCCION , SOB. DEF. 19,21,42,43,44,45 </t>
  </si>
  <si>
    <t xml:space="preserve"> COBRO 36,37,38,39,40,41 Y SOB. DEF. 28,29,31,32,33,34,35,36,37,38,40,41 </t>
  </si>
  <si>
    <t xml:space="preserve"> INTERESES EST. 6,7,8,9,10,11,Y 12; EST.16,17 Y SOB. DEF. 11 </t>
  </si>
  <si>
    <t xml:space="preserve"> SOB. DEF. 30,35,36,37 </t>
  </si>
  <si>
    <t xml:space="preserve"> EST. NO. 31, SOB. DEF. NO. 29, 30 Y 31 </t>
  </si>
  <si>
    <t xml:space="preserve"> PAGO 10 </t>
  </si>
  <si>
    <t xml:space="preserve"> POST-CONSTRUCCIÓN Y SOB. DEF.NO. 33 </t>
  </si>
  <si>
    <t xml:space="preserve"> EST. NO. 1 </t>
  </si>
  <si>
    <t xml:space="preserve"> COBRO 13 </t>
  </si>
  <si>
    <t xml:space="preserve"> EST. 18,19,28 Y SOB. 18,22 AL 27 </t>
  </si>
  <si>
    <t xml:space="preserve"> INTERESES EST. 7, 8, 9, 10 Y 11 </t>
  </si>
  <si>
    <t xml:space="preserve"> COBRO NO. 32, 33, 34 Y 35 </t>
  </si>
  <si>
    <t xml:space="preserve"> EST.5 Y 6 </t>
  </si>
  <si>
    <t xml:space="preserve"> COBRO NO. 24 Y 25 </t>
  </si>
  <si>
    <t xml:space="preserve"> EST.9 </t>
  </si>
  <si>
    <t xml:space="preserve"> COBRO 9,14 , POST-CONSTRUCCION,  SOB. DEF. 10, POST-CONSTRUCCION </t>
  </si>
  <si>
    <t xml:space="preserve"> COBRO 10, POST-CONSTRUCCION,  SOB. DEF. 8, POST-CONSTRUCCION </t>
  </si>
  <si>
    <t xml:space="preserve"> DOC. DE COBRO 08, POSTCONSTRUCCION, SOB. DEFINITIVO 08, SOB. DEFINITIVO POSTCONSTRUCCION </t>
  </si>
  <si>
    <t xml:space="preserve"> COBRO UNICO </t>
  </si>
  <si>
    <t xml:space="preserve"> SOB. DEF. NO. 04 </t>
  </si>
  <si>
    <t xml:space="preserve"> EST. NO. 5,6 Y 7 SOB. DEF. NO. 4 </t>
  </si>
  <si>
    <t xml:space="preserve"> EST. 17,18,19 </t>
  </si>
  <si>
    <t xml:space="preserve"> COBRO 30,  SOB. DEF. 29A AL 33 </t>
  </si>
  <si>
    <t xml:space="preserve"> COBRO NO. 13 Y 16 </t>
  </si>
  <si>
    <t xml:space="preserve"> SOB. DEF. 09, 11 Y 12 </t>
  </si>
  <si>
    <t xml:space="preserve"> SOB. DEF. NO. 13 Y 14 </t>
  </si>
  <si>
    <t xml:space="preserve"> COBRO 01, 02 </t>
  </si>
  <si>
    <t xml:space="preserve"> EST.43,60 SOB.16,20A,30,32,34 </t>
  </si>
  <si>
    <t xml:space="preserve"> EST. 22 Y SOB. DEF. 20 </t>
  </si>
  <si>
    <t xml:space="preserve"> EST. NO.34,35 36 Y 39; SOB. DEF. NO. 6,7,8,9,10,11,12,13,14,15,16,17,18,19,21,22,23,24,25,26,27,29 Y 32 </t>
  </si>
  <si>
    <t xml:space="preserve"> COBRO 31 Y POST CONSTRUCCION </t>
  </si>
  <si>
    <t xml:space="preserve"> EST. NO. 7 </t>
  </si>
  <si>
    <t xml:space="preserve"> COBRO 41 </t>
  </si>
  <si>
    <t xml:space="preserve"> COBRO 43,48,53,54 </t>
  </si>
  <si>
    <t xml:space="preserve"> COBRO 53 AL 57 </t>
  </si>
  <si>
    <t xml:space="preserve"> COBRO 40 AL 56 </t>
  </si>
  <si>
    <t xml:space="preserve"> COBRO 28,39,40,41, COBRO CONT. AMP. 1,2,3,4,5 </t>
  </si>
  <si>
    <t xml:space="preserve"> EST. NO. 29,30,31 Y 32; SOB. DEF. NO.9,10,17,19,20,21,22,23,24,25,26,28,30,31 Y 32  </t>
  </si>
  <si>
    <t xml:space="preserve"> EST. 15, 16 Y 17; SOB. DEF. NO. 6,8,9,12,14,15 Y 16 </t>
  </si>
  <si>
    <t xml:space="preserve"> EST.11,17,18,19 Y 20 SOB. DEF. 18 </t>
  </si>
  <si>
    <t xml:space="preserve"> EST. 39 Y 40; SOB. DEF. NO.28,30 AL 35 </t>
  </si>
  <si>
    <t xml:space="preserve"> SOB. DEF.26, 28-29-30-32-33-34-35-36 </t>
  </si>
  <si>
    <t xml:space="preserve"> COBRO 66 AL 69 </t>
  </si>
  <si>
    <t xml:space="preserve"> EST. 14,15 </t>
  </si>
  <si>
    <t xml:space="preserve"> COBRO 14 ,15,16 SOB. DEF. 13,14 </t>
  </si>
  <si>
    <t xml:space="preserve"> EST. 20 </t>
  </si>
  <si>
    <t xml:space="preserve"> COBRO 02 AL 14 </t>
  </si>
  <si>
    <t xml:space="preserve"> EST. 9; SOB. DEF. 01 AL 06,08 </t>
  </si>
  <si>
    <t xml:space="preserve"> EST. DERECHO DE VIA 1 AL 9, EST. OBRA 47 Y 48,  SOB. PROV. 28, 31 AL 48 Y SOB. DEF. 18,31,39 Y 40 </t>
  </si>
  <si>
    <t xml:space="preserve"> COBRO 21 AL 24, SOB. DEF. 21 </t>
  </si>
  <si>
    <t xml:space="preserve"> COBRO 39,40,41, SOB. PROV. 37 </t>
  </si>
  <si>
    <t xml:space="preserve"> EST.34 </t>
  </si>
  <si>
    <t xml:space="preserve"> SOB. DEF. 20 </t>
  </si>
  <si>
    <t xml:space="preserve"> COBRO 8,9,10,19,20,21,22,23,24,25,26,27 Y SOB. DEF. 7 </t>
  </si>
  <si>
    <t xml:space="preserve"> SOB. DEF. 24 </t>
  </si>
  <si>
    <t xml:space="preserve"> EST. 16,19,20 </t>
  </si>
  <si>
    <t xml:space="preserve"> SOB. DEF.07,08,09 </t>
  </si>
  <si>
    <t xml:space="preserve"> EST.18 Y 19; SOB. DEF. DEL 07 AL 15 </t>
  </si>
  <si>
    <t xml:space="preserve"> EST. 18 Y 19; SOB. DEF. 7, 8, 9,10,11,12,13 Y 14 </t>
  </si>
  <si>
    <t xml:space="preserve"> COBRO 1, 2 , 3  </t>
  </si>
  <si>
    <t xml:space="preserve"> EST. 28 </t>
  </si>
  <si>
    <t xml:space="preserve"> EST. NO. 13 </t>
  </si>
  <si>
    <t xml:space="preserve"> COBRO NO.7 </t>
  </si>
  <si>
    <t xml:space="preserve"> COBRO DEL 7 AL 17 </t>
  </si>
  <si>
    <t xml:space="preserve"> COBRO 45,46,47 Y SOB. DEF.35,40,42 </t>
  </si>
  <si>
    <t xml:space="preserve"> COBRO 47,48,49,50 Y SOB. PROV. 36,37,39,40,41 Y SOB. DEF. 31,36,37 </t>
  </si>
  <si>
    <t xml:space="preserve"> EST. NO. 35, SOB. DEF. 33 Y 35 </t>
  </si>
  <si>
    <t xml:space="preserve"> COBRO 45,46,47 Y SOB. PROV. 34 AL 39 </t>
  </si>
  <si>
    <t xml:space="preserve"> COBRO 47  Y SOB. PROV. 16,26,28,29,35,36,37 </t>
  </si>
  <si>
    <t xml:space="preserve"> SOB. DEF. 23 </t>
  </si>
  <si>
    <t xml:space="preserve"> EST.47,48,49,50 Y SOB.42 </t>
  </si>
  <si>
    <t xml:space="preserve"> COBRO 12 AL  19  SOB. DEF. 5, 6, 8,  9, 10, 11,  14 Y 15 </t>
  </si>
  <si>
    <t xml:space="preserve"> COBRO  32,33,34,35 Y 36 </t>
  </si>
  <si>
    <t xml:space="preserve"> EST. 12, 13, 14, 15 Y 16 </t>
  </si>
  <si>
    <t xml:space="preserve"> COBRO 6 AL 12 </t>
  </si>
  <si>
    <t xml:space="preserve"> COBRO NO.13,14,15 </t>
  </si>
  <si>
    <t xml:space="preserve"> COBRO NO. 15, 16, 17 Y 18 </t>
  </si>
  <si>
    <t xml:space="preserve">                                         -   </t>
  </si>
  <si>
    <t xml:space="preserve"> PRE; COBRO 1 ,2,3,4,5,6 </t>
  </si>
  <si>
    <t xml:space="preserve">SOB. DEF. 3, 4 </t>
  </si>
  <si>
    <t xml:space="preserve"> EST. NO.1,2 </t>
  </si>
  <si>
    <t xml:space="preserve"> COBRO NO. 07 </t>
  </si>
  <si>
    <t xml:space="preserve"> COBRO 4, SOB. DEF. 1 Y 3 </t>
  </si>
  <si>
    <t xml:space="preserve"> SOB. DEF. 2 Y 3 </t>
  </si>
  <si>
    <t xml:space="preserve"> DOC. COBRO 2 Y 3 </t>
  </si>
  <si>
    <t xml:space="preserve"> SOB. DEF.2,3,4 </t>
  </si>
  <si>
    <t xml:space="preserve"> COBRO 3 Y 4, SOB. DEF.  2 Y 3 </t>
  </si>
  <si>
    <t xml:space="preserve"> SOB. DEF. 03 </t>
  </si>
  <si>
    <t xml:space="preserve"> SOB. DEF. NO. 02 </t>
  </si>
  <si>
    <t xml:space="preserve"> SOB. DEF. NO. 08 </t>
  </si>
  <si>
    <t xml:space="preserve"> SOB. DEF.02 </t>
  </si>
  <si>
    <t xml:space="preserve"> EST. 1 </t>
  </si>
  <si>
    <t xml:space="preserve"> COBRO 5 </t>
  </si>
  <si>
    <t xml:space="preserve"> EST. 4 </t>
  </si>
  <si>
    <t xml:space="preserve"> SOB. DEF. 2 </t>
  </si>
  <si>
    <t xml:space="preserve"> COBRO 2 </t>
  </si>
  <si>
    <t xml:space="preserve"> EST.12 </t>
  </si>
  <si>
    <t xml:space="preserve"> COBRO NO.2 </t>
  </si>
  <si>
    <t xml:space="preserve"> EST.03,04 </t>
  </si>
  <si>
    <t xml:space="preserve"> EST. 01 Y 02 </t>
  </si>
  <si>
    <t xml:space="preserve"> COBRO NO.3 </t>
  </si>
  <si>
    <t xml:space="preserve"> COBRO NO.1 </t>
  </si>
  <si>
    <t xml:space="preserve"> EST. 04 ; SOB. DEF. 2 </t>
  </si>
  <si>
    <t xml:space="preserve"> SOB. DEF. NO. 1 Y 2 </t>
  </si>
  <si>
    <t xml:space="preserve"> SOB. DEF. NO. 6,7 Y 8 </t>
  </si>
  <si>
    <t xml:space="preserve"> COBRO 1 </t>
  </si>
  <si>
    <t xml:space="preserve"> EST. 1 ,2 ;  SOB. DEF.01, 02 </t>
  </si>
  <si>
    <t xml:space="preserve"> COBRO 1, 2 Y 3  SOB. DEF.  2 </t>
  </si>
  <si>
    <t xml:space="preserve"> COBRO 1, SOB. DEF. 1 </t>
  </si>
  <si>
    <t xml:space="preserve"> SOBRECOSTO DEF. 2 </t>
  </si>
  <si>
    <t xml:space="preserve"> EST. 07 </t>
  </si>
  <si>
    <t xml:space="preserve"> EST. NO. 12 </t>
  </si>
  <si>
    <t xml:space="preserve"> COBRO 3, SOB. DEF. 2 </t>
  </si>
  <si>
    <t xml:space="preserve"> EST. 04  </t>
  </si>
  <si>
    <t xml:space="preserve"> EST. 01, 02 </t>
  </si>
  <si>
    <t xml:space="preserve"> EST.  2 Y 3 </t>
  </si>
  <si>
    <t xml:space="preserve">COBRO NO.1  </t>
  </si>
  <si>
    <t xml:space="preserve"> EST. 04,05 </t>
  </si>
  <si>
    <t xml:space="preserve"> ESTIMACIÓN 03 </t>
  </si>
  <si>
    <t xml:space="preserve"> COBRO 2,3 </t>
  </si>
  <si>
    <t xml:space="preserve"> SEXTO INFORME  </t>
  </si>
  <si>
    <t xml:space="preserve"> PAGO 2,3 </t>
  </si>
  <si>
    <t xml:space="preserve"> COBRO ÚNICO </t>
  </si>
  <si>
    <t xml:space="preserve"> PRIMER Y  SEGUNDO PAGO </t>
  </si>
  <si>
    <t xml:space="preserve"> PAGO 5 </t>
  </si>
  <si>
    <t xml:space="preserve"> QUINTO INFORME </t>
  </si>
  <si>
    <t xml:space="preserve"> COBRO 1, 2 , 3 Y FINAL </t>
  </si>
  <si>
    <t xml:space="preserve"> COBRO 05 </t>
  </si>
  <si>
    <t xml:space="preserve"> INFORME FINAL </t>
  </si>
  <si>
    <t xml:space="preserve"> INFORME 1 AL 8 </t>
  </si>
  <si>
    <t xml:space="preserve"> INFORMES 07 Y 08 </t>
  </si>
  <si>
    <t xml:space="preserve"> PERIODO 2011 Y 2012 </t>
  </si>
  <si>
    <t xml:space="preserve"> INFORME 1,2 Y3 </t>
  </si>
  <si>
    <t xml:space="preserve">LIQUIDACIÓN FINAL </t>
  </si>
  <si>
    <t xml:space="preserve"> LIQUIDACIÓN FINAL </t>
  </si>
  <si>
    <t xml:space="preserve"> LIQUIDACIÓN </t>
  </si>
  <si>
    <t xml:space="preserve"> EST .2,3 Y 4,  SOB. DEF. 1 Y 2 </t>
  </si>
  <si>
    <t>CODEGUA / HENDY ANTONIO MÉNDEZ NÁJERA</t>
  </si>
  <si>
    <t>COLIMA - OMARA ANABELLA CORADO LIMA</t>
  </si>
  <si>
    <t>CONSTRUCTORA B&amp;R / BYRON OTONIEL RAMOS SÁNCHEZ</t>
  </si>
  <si>
    <t>PROYECPRO / ERWIN ARMANDO QUAN GALINDO</t>
  </si>
  <si>
    <t>T E S TECNICAS EQUIPOS Y SERVICIOS / RUDY FERNANDO MORALES MANCILLA</t>
  </si>
  <si>
    <t>EDGAR VINICIO QUIÑONEZ DE LA CRUZ</t>
  </si>
  <si>
    <t>CONSULTORA EL CASTAÑO / ALEJANDRO CASTAÑON LÓPEZ</t>
  </si>
  <si>
    <t>CONSTRUCTORA L&amp;T</t>
  </si>
  <si>
    <t>EQUIPOS EN MOVIMIENTO S.A.</t>
  </si>
  <si>
    <t>CODEGUA / HENRY ANTONIO MÉNDEZ NÁJERA</t>
  </si>
  <si>
    <t>INGENIERIA UNIVERSAL / LUIS ALFONSO PALMA ESPINOZA</t>
  </si>
  <si>
    <t>GUSTAVO ADOLFO DUMAS</t>
  </si>
  <si>
    <t>SERVICIOS DE INGENIERIA LEON FAJARDO / JOSÉ LUIS LEÓN FAJARDO</t>
  </si>
  <si>
    <t>HUGO ROLANDO CALDERON ROSALES</t>
  </si>
  <si>
    <t>ANGEL GABRIEL MEJÍA SAMAYOA</t>
  </si>
  <si>
    <t>OCIN / CORNELIO DAVID DE LEÓN ROBLERO</t>
  </si>
  <si>
    <t>TORRE FUERTE/GUSTAVO ADOLFO RAZULEU ORELLANA</t>
  </si>
  <si>
    <t>CONSTRUCTORA INGENIERO LUIS ROBERTO PONCE SCHLEEHAUF</t>
  </si>
  <si>
    <t>INGENIERIA Y MANTENIMIENTO / JORGE MARIO HURTARTE URBINA</t>
  </si>
  <si>
    <t>DISEÑOS GEOMETRICOS DE INGENIERIA /  InNG. AXEL ARMANDO DARDÓN FLORES</t>
  </si>
  <si>
    <t>JEOVANI ABEL FLORES DÍAZ</t>
  </si>
  <si>
    <t>FRANCISCO AUGUSTO MÉNDEZ PÉREZ</t>
  </si>
  <si>
    <t>CONSUOBRA/ JORGE ANTONIO CARRANZA MAZARIEGOS</t>
  </si>
  <si>
    <t>MIGUEL ESTUARDO GÓMEZ GUERRA</t>
  </si>
  <si>
    <t>JULIO CÉSAR DE ELÓN RAMÍREZ</t>
  </si>
  <si>
    <t>INNOVA / EDVIN ROLANDO CARDONA RIVAS</t>
  </si>
  <si>
    <t>ROWLAND HERNÁN GONZÁLEZ</t>
  </si>
  <si>
    <t xml:space="preserve"> "CPM"  CONSULTORIA Y CONSTRUCCION PEREZ MECKLER/ RICARDO PÉREZ MECKLER</t>
  </si>
  <si>
    <t>LUIS EDUARDO SANTIESTEBAN QUIRÓZ</t>
  </si>
  <si>
    <t>CONYPRO / GERMÁN GIOVANNI ARGUETA CABRERA</t>
  </si>
  <si>
    <t>PROYECTOS MODERNOS DE ARQUITECTURA E INGENIERIA / EDGAR MARIANO ALFARO LEMUS</t>
  </si>
  <si>
    <t>COMALGSA / MARIO ROBERTO ALEJOS GARCÍA</t>
  </si>
  <si>
    <t>INTEGRAL / JOSÉ ANTONIO RADA RIVAS</t>
  </si>
  <si>
    <t>LR CONSULTORES / LUIS ARTURO RODRÍGUEZ PAZ</t>
  </si>
  <si>
    <t>CONSTRUCTORA SOLIDA / EDGAR GEHOVANNY DÁVILA DÍAZ</t>
  </si>
  <si>
    <t>BRENDA LISSETTE LÓPEZ ARAGON</t>
  </si>
  <si>
    <t>IING. LUIS ADOLFO MORALES BARRIOS</t>
  </si>
  <si>
    <t>RAÚL EDUARDO ALVARADO CUEVAS</t>
  </si>
  <si>
    <t>ING. JULIO NAPOLEON GUZMAN VÁSQUEZ</t>
  </si>
  <si>
    <t xml:space="preserve">ING. MIGUEL ÁNGEL DÁVILA CALDERÓN                          </t>
  </si>
  <si>
    <t>CONSTRUCTORA W S R / WOLFGANG STREMS RIMOLA</t>
  </si>
  <si>
    <t>ARMANDO OLA HERNÁNDEZ</t>
  </si>
  <si>
    <t xml:space="preserve">ING. OSWALDO RAMÓN CERCADO ESCOBEDO </t>
  </si>
  <si>
    <t>ING. RUDI EDELMIRO PORON ALINAN</t>
  </si>
  <si>
    <t>CONSTRUCTORA Y DISTRIBUIDORA ICA / MARCO TULIO ALTAN RAMÍREZ</t>
  </si>
  <si>
    <t>CONSTRUCTORA GONZALEZ / RENATO EDUARDO GONZÁLEZ PALACIOS</t>
  </si>
  <si>
    <t>METRO CONSTRUCCIONES / HÉCTOR LEONEL AMBROCIO CONCUA</t>
  </si>
  <si>
    <t>CARLOS VLADIMIR CABRERA MARTÍNEZ / DYCOCI</t>
  </si>
  <si>
    <t>MARCO ANTONIO IBARRA</t>
  </si>
  <si>
    <t>MARCOS RIGOBETO MEJÍA SAMAYOA</t>
  </si>
  <si>
    <t>ABILIO ROCAEL MÉNDEZ TOLEDO</t>
  </si>
  <si>
    <t>HERBERTH ALFREDO FIGUEROA MÉRIDA</t>
  </si>
  <si>
    <t>ERICK ROLANDO GIRÓN CORZO</t>
  </si>
  <si>
    <t>CONSTRUCTORA DUARTE</t>
  </si>
  <si>
    <t>CARLOS VLADIMIR CABRERA MARTINEZ / DYCOCI</t>
  </si>
  <si>
    <t>MARIO NEPHTALI MORALES SOLIS</t>
  </si>
  <si>
    <t>PROFESIONALES DE SERVICIOS TÉCNICOS, SOCIEDAD ANÓNIMA</t>
  </si>
  <si>
    <t xml:space="preserve">TECNOLOGÍAS DE PAVIMENTOS Y MATERIALES, SOCIEDAD ANÓNIMA  (PVK CONSTRUCCIONES) </t>
  </si>
  <si>
    <t>CONSTRUCCIONES INTEGRALES AVANZADAS SOCIEDAD ANÓNIMA</t>
  </si>
  <si>
    <t>CONSTRU-VENT / EDGAR ADOLFO PORRAS Y PORRAS</t>
  </si>
  <si>
    <t>LITEXSA / MIGUEL ARMANDO TELLO</t>
  </si>
  <si>
    <t>CONSTRUCTORA P.J. / JUAN JOSE AGUILAR MORALES</t>
  </si>
  <si>
    <t>CONSTRUCTORA AYP / ANDREA CONSUELO PEREIRA SANTIS</t>
  </si>
  <si>
    <t>CONSTRUCTORA PROSERVI / JOSE LISANDRO RECINOS JORDÁN</t>
  </si>
  <si>
    <t>CONSTRUCCIÓN Y SERVICIOS ALFER / JOSE ALBERTO ORELLANA ZAPATA</t>
  </si>
  <si>
    <t xml:space="preserve">EQUIPOS EN MOVIMIENTO, S.A. </t>
  </si>
  <si>
    <t>SERVICIOS GÁNDARA SEGAN</t>
  </si>
  <si>
    <t>CONSTRUCTORA VELOZ SOCIEDAD ANÓNIMA/COVESSA</t>
  </si>
  <si>
    <t>CONSTRUCTORA M&amp;M / MARINO ESTANISLAO MIRANDA AGUILAR</t>
  </si>
  <si>
    <t>CONSTRUCTORA HEGRO</t>
  </si>
  <si>
    <t>LIGIA ELIZABETH HUN AGUILAR</t>
  </si>
  <si>
    <t>ACR INGENIERIA CIVIL / ARI RICARDO CASTAÑEDA RIVEIRO</t>
  </si>
  <si>
    <t xml:space="preserve">JULIO CESAR ORTIZ ALVARADO </t>
  </si>
  <si>
    <t>CONSTRUCTORA RAVEL</t>
  </si>
  <si>
    <t>ADOLFO ESTUARDO RODAS GARCIA</t>
  </si>
  <si>
    <t>CONSTRUCTORA SOLIDA / EDGAR GEHOVANY DÁVILA DIAZ</t>
  </si>
  <si>
    <t xml:space="preserve">CARLOS FERNANDO NÁJERA CORADO </t>
  </si>
  <si>
    <t>DISEÑOS GEOMETRICOS DE INGENIERIA /  ING. AXEL ARMANDO DARDÓN FLORES</t>
  </si>
  <si>
    <t>JULIO CESAR DE LEÓN RAMÍREZ</t>
  </si>
  <si>
    <t>CONSTRUCTORA DEL FUTURO / ANA IRENE BARRIOS ESCOBAR</t>
  </si>
  <si>
    <t>CONSTRUCTORA J&amp;L / PEDRO PABLO RECINOS JORDÁN</t>
  </si>
  <si>
    <t>CONSTRUCTORA EDGAR JOSE / EDGAR JOSE GUTIÉRREZ DE LEÓN</t>
  </si>
  <si>
    <t>CONSTRUCTORA A Y P / ANDREA CONSUELO PEREIRA SANTIS</t>
  </si>
  <si>
    <t>EMPRESA MUNDIAL DE SERVICIOS, S.A. / EMPRESA MUNDIAL DE SERVICIOS, S.A.</t>
  </si>
  <si>
    <t>CODEGUA / HENRY ANTONIO MÉNDEZ NAJERA</t>
  </si>
  <si>
    <t>SERVICIOS DE INGENIERIA LEON FAJARDO / JOSE LUIS LEÓN FAJARDO</t>
  </si>
  <si>
    <t>JORGE EFRAÍN ROCA CONTRERAS</t>
  </si>
  <si>
    <t>EDICSA / WALTER OSWALDO BAIZA SANTOS</t>
  </si>
  <si>
    <t>ICSA INGENIERIA CONSTRUCCION SUPERVISION Y ASESORIA / RODRIGO ESTUARDO DIAZ ARRIOLA</t>
  </si>
  <si>
    <t>HUGO ROLANDO CALDERÓN ROSALES</t>
  </si>
  <si>
    <t>CESAR AUGUSTO MARROQUÍN YOC</t>
  </si>
  <si>
    <t>ICONAM/HAROLDO IVAN ARGUETA CABRERA</t>
  </si>
  <si>
    <t xml:space="preserve">OCIN / CORNELIO DAVID DE LEÓN ROBLERO </t>
  </si>
  <si>
    <t>FERNANDO ORTIZ ÁLVAREZ, SUPERVISIÓN DE OBRAS</t>
  </si>
  <si>
    <t>CONSTRUCTORA G&amp;G</t>
  </si>
  <si>
    <t>COGAL / JORGE ROGELIO GÁLVEZ CRUZ</t>
  </si>
  <si>
    <t>BRENDA LISSETTE LOPEZ ARAGÓN</t>
  </si>
  <si>
    <t>INGENIERIA Y TECNOLOGIA "INTEC" / JOEL ESTUARDO PALMA HERNÁNDEZ</t>
  </si>
  <si>
    <t>INTEGRAL / JOSE ANTONIO RADA RIVAS</t>
  </si>
  <si>
    <t>METRO CONSTRUCCIONES / HECTOR LEONEL AMBROCIO CONCUA</t>
  </si>
  <si>
    <t>LOMACC LOPEZ MALDONADO, CONSTRUCCIÓN Y CONSULTORÍA / JORGE ADAN LOPEZ MALDONADO</t>
  </si>
  <si>
    <t>FREDY GARCIA FUENTES</t>
  </si>
  <si>
    <t>CONYPRO / GERMAN GIOVANNI ARGUETA CABRERA</t>
  </si>
  <si>
    <t>GABRIEL ANTONIO REYES DE LA ROCA</t>
  </si>
  <si>
    <t>CONSTRUCTORA Y DISTRIBUIDORA DE MATERIALES CODIMA / JUAN PABLO GUZMÁN ROSALES</t>
  </si>
  <si>
    <t>CONDE S.A.</t>
  </si>
  <si>
    <t>CONSTRUCTORA "PROARQUING, PROYECTOS DE ARQUITECTURA E INGENIERÍA"</t>
  </si>
  <si>
    <t>CONSTRUCTORA ORELLANA</t>
  </si>
  <si>
    <t>HIDROPOZOS S.A.</t>
  </si>
  <si>
    <t>TECNISERVICIOS HIDRÁULICOS S.A.</t>
  </si>
  <si>
    <t>CONSTRUCTORA VELASCO</t>
  </si>
  <si>
    <t>CONSTRUCTORA REINA</t>
  </si>
  <si>
    <t>HERBERTH ALFREDO FIGUEROA MERIDA</t>
  </si>
  <si>
    <t xml:space="preserve">ING. LUIS ADOLFO MORALES BARRIOS </t>
  </si>
  <si>
    <t>CESAR AUGUSTO CHUC GONZÁLEZ</t>
  </si>
  <si>
    <t>JOSE VICENTE CARRANZA MUÑOZ</t>
  </si>
  <si>
    <t>RODOLFO ESTUARDO MIRANDA PIRIR</t>
  </si>
  <si>
    <t>FERNANDO ORTIZ ALVAREZ, SUPERVISION DE OBRAS</t>
  </si>
  <si>
    <t>RAÚL ALBERTO MARROQUÍN MARROQUÍN</t>
  </si>
  <si>
    <t>MARIO NEPHTALI MORALES SOLÍS</t>
  </si>
  <si>
    <t>JOSÉ ANTONIO VÁSQUEZ LÓPEZ</t>
  </si>
  <si>
    <t>BRENDA LISSETTE LOPEZ ARAGON</t>
  </si>
  <si>
    <t>IRVING ELIAS LOPEZ SALGUERO</t>
  </si>
  <si>
    <t>CONSTRUCTORES DE GUATEMALA MYC S.A</t>
  </si>
  <si>
    <t>PROYECTOS Y SERVICIOS PROSER</t>
  </si>
  <si>
    <t>CONSTRUCTORA SOFÍA</t>
  </si>
  <si>
    <t>CONSORCIO GUATEMALTECO CONSTRUCTIVO EL PORTAL DE LA ROCA, SOCIEDAD ANÓNIMA</t>
  </si>
  <si>
    <t>MULTISERVICIOS JACKELINE</t>
  </si>
  <si>
    <t>SERVICIOS CONSOLIDADOS</t>
  </si>
  <si>
    <t>SERVICIOS GENERALES DE CONSTRUCCIÓN</t>
  </si>
  <si>
    <t>CABLAN, SOCIEDAD ANÓNIMA</t>
  </si>
  <si>
    <t>IVES SOLUCIONES CONSTRUCTIVAS</t>
  </si>
  <si>
    <t>CONSTRUCTORA JUÁREZ</t>
  </si>
  <si>
    <t>CONSTRUGRE</t>
  </si>
  <si>
    <t>CONSTRUCTORA ENYGA</t>
  </si>
  <si>
    <t>MANTENIMIENTO DE OBRAS CIVILES KALCO</t>
  </si>
  <si>
    <t>CONSTRUCTORA DE LEÓN VELASCO</t>
  </si>
  <si>
    <t>SEPROVER</t>
  </si>
  <si>
    <t>SERVICIOS ROBINSA</t>
  </si>
  <si>
    <t>SERVICIOS DE CONSTRUCCIÓN EN INGENIERÍA SERCOING</t>
  </si>
  <si>
    <t>SERVICIOS CONSTRUCTIVOS YAX</t>
  </si>
  <si>
    <t>CONSTRUCTORA LA OBRA</t>
  </si>
  <si>
    <t>JUANITA NOSEALY GATICA SANTOS DE VÁSQUEZ</t>
  </si>
  <si>
    <t>GUATEMAYA CONSTRUCCIONES</t>
  </si>
  <si>
    <t>INCOGAB</t>
  </si>
  <si>
    <t>J S INGENIERÍA</t>
  </si>
  <si>
    <t>SERVICIOS PROFESIONALES ALFA &amp; OMEGA</t>
  </si>
  <si>
    <t>CONSULTORA Y CONSTRUCTORA BEA</t>
  </si>
  <si>
    <t>ICP ASOCIADOS S.A.</t>
  </si>
  <si>
    <t>GRUPO TÉCNICO EN CONSTRUCCIÓN SERIMA, SOCIEDAD ANÓNIMA</t>
  </si>
  <si>
    <t>CONSTRUDAM</t>
  </si>
  <si>
    <t>CONSTRUCTORA DE LEÓN MALOUF Y MORATAYA, SOCIEDAD ANÓNIMA</t>
  </si>
  <si>
    <t>DESARROLLADORA DE PROYECTOS Y SERVICIOS DEPSA, SOCIEDAD ANÓNIMA</t>
  </si>
  <si>
    <t>INMOTRAKTOR, S.A.</t>
  </si>
  <si>
    <t>INVERSION Y SERVICIOS ALTAMAR, S. A.</t>
  </si>
  <si>
    <t>SISTEMAS INTEGRALES DE INGENIERIA AVANZADA SIASA, S. A.</t>
  </si>
  <si>
    <t xml:space="preserve">DESARROLLO E INVERSIONES RAIZ, S. A. </t>
  </si>
  <si>
    <r>
      <t xml:space="preserve">SUPERVISIÓN DRAGADO </t>
    </r>
    <r>
      <rPr>
        <sz val="8"/>
        <rFont val="Arial"/>
        <family val="2"/>
      </rPr>
      <t xml:space="preserve"> CAUCE Y MITIGACIÓN DE LOS </t>
    </r>
    <r>
      <rPr>
        <b/>
        <sz val="8"/>
        <rFont val="Arial"/>
        <family val="2"/>
      </rPr>
      <t xml:space="preserve">RIOS SIS E ICAN </t>
    </r>
    <r>
      <rPr>
        <sz val="8"/>
        <rFont val="Arial"/>
        <family val="2"/>
      </rPr>
      <t>Y SUS AFLUENTES, DEPARTAMENTO DE SUCHITEPÉQUEZ</t>
    </r>
  </si>
  <si>
    <t>FONDO SOCIAL DE SOLIDARIDAD - FSS -</t>
  </si>
  <si>
    <t>NO. DE CONTRATO</t>
  </si>
  <si>
    <t xml:space="preserve">  </t>
  </si>
  <si>
    <t xml:space="preserve"> </t>
  </si>
  <si>
    <t>NEC</t>
  </si>
  <si>
    <t>Saldo Contractual</t>
  </si>
  <si>
    <t>EMPRESA/PROVEEDOR DE LA OBRA</t>
  </si>
  <si>
    <t>MODIFICACIONES  AL CONTRATO</t>
  </si>
  <si>
    <t>MONTO CONTRATO MODIFICADO</t>
  </si>
  <si>
    <t>SOBRECOSTOS Y OTROS</t>
  </si>
  <si>
    <t>ESTIMACIONES PENDIENTES DE PAGO</t>
  </si>
  <si>
    <t>CLASIFICACIÓN DE LA DEUDA POR FECHA DE ESTIMACIÓN (FECHA EN QUE SE RECIBIÓ)</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</si>
</sst>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quot;#,##0.00_);\(&quot;Q&quot;#,##0.00\)"/>
    <numFmt numFmtId="8" formatCode="&quot;Q&quot;#,##0.00_);[Red]\(&quot;Q&quot;#,##0.00\)"/>
    <numFmt numFmtId="44" formatCode="_(&quot;Q&quot;* #,##0.00_);_(&quot;Q&quot;* \(#,##0.00\);_(&quot;Q&quot;* &quot;-&quot;??_);_(@_)"/>
    <numFmt numFmtId="43" formatCode="_(* #,##0.00_);_(* \(#,##0.00\);_(* &quot;-&quot;??_);_(@_)"/>
    <numFmt numFmtId="164" formatCode="[$-C0A]d\-mmm\-yy;@"/>
    <numFmt numFmtId="165" formatCode="[$-C0A]d\ &quot;de&quot;\ mmmm\ &quot;de&quot;\ yyyy;@"/>
    <numFmt numFmtId="166" formatCode="&quot;Q&quot;#,##0.00"/>
    <numFmt numFmtId="167" formatCode="[$-101100A]General"/>
    <numFmt numFmtId="169" formatCode="_-&quot;Q&quot;* #,##0.00_-;\-&quot;Q&quot;* #,##0.00_-;_-&quot;Q&quot;* &quot;-&quot;??_-;_-@_-"/>
  </numFmts>
  <fonts count="25" x14ac:knownFonts="1">
    <font>
      <sz val="11"/>
      <color theme="1"/>
      <name val="Calibri"/>
      <family val="2"/>
      <scheme val="minor"/>
    </font>
    <font>
      <sz val="11"/>
      <color theme="1"/>
      <name val="Calibri"/>
      <family val="2"/>
      <scheme val="minor"/>
    </font>
    <font>
      <sz val="10"/>
      <name val="Arial"/>
      <family val="2"/>
    </font>
    <font>
      <b/>
      <sz val="10"/>
      <name val="Arial"/>
      <family val="2"/>
    </font>
    <font>
      <sz val="12"/>
      <name val="Helv"/>
    </font>
    <font>
      <b/>
      <sz val="10"/>
      <color indexed="8"/>
      <name val="Arial"/>
      <family val="2"/>
    </font>
    <font>
      <b/>
      <sz val="8"/>
      <name val="Arial"/>
      <family val="2"/>
    </font>
    <font>
      <sz val="8"/>
      <color indexed="8"/>
      <name val="Arial"/>
      <family val="2"/>
    </font>
    <font>
      <sz val="8"/>
      <name val="Arial"/>
      <family val="2"/>
    </font>
    <font>
      <sz val="11"/>
      <color theme="1"/>
      <name val="Arial"/>
      <family val="2"/>
    </font>
    <font>
      <sz val="8"/>
      <color theme="1"/>
      <name val="Arial"/>
      <family val="2"/>
    </font>
    <font>
      <sz val="11"/>
      <name val="Arial"/>
      <family val="2"/>
    </font>
    <font>
      <sz val="10"/>
      <color indexed="8"/>
      <name val="Arial"/>
      <family val="2"/>
    </font>
    <font>
      <b/>
      <sz val="8"/>
      <color indexed="8"/>
      <name val="Arial"/>
      <family val="2"/>
    </font>
    <font>
      <sz val="10"/>
      <color theme="1"/>
      <name val="Arial"/>
      <family val="2"/>
    </font>
    <font>
      <b/>
      <sz val="10"/>
      <color theme="1"/>
      <name val="Arial"/>
      <family val="2"/>
    </font>
    <font>
      <sz val="9"/>
      <color indexed="8"/>
      <name val="Arial"/>
      <family val="2"/>
    </font>
    <font>
      <sz val="9"/>
      <name val="Arial"/>
      <family val="2"/>
    </font>
    <font>
      <sz val="9"/>
      <color rgb="FF000000"/>
      <name val="Arial"/>
      <family val="2"/>
    </font>
    <font>
      <b/>
      <sz val="9"/>
      <name val="Arial"/>
      <family val="2"/>
    </font>
    <font>
      <sz val="9"/>
      <color theme="1"/>
      <name val="Arial"/>
      <family val="2"/>
    </font>
    <font>
      <sz val="9"/>
      <color theme="1"/>
      <name val="Calibri"/>
      <family val="2"/>
      <scheme val="minor"/>
    </font>
    <font>
      <sz val="10"/>
      <color rgb="FF000000"/>
      <name val="Arial"/>
      <family val="2"/>
    </font>
    <font>
      <b/>
      <sz val="11"/>
      <color indexed="8"/>
      <name val="Arial"/>
      <family val="2"/>
    </font>
    <font>
      <sz val="11"/>
      <color indexed="8"/>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22"/>
      </patternFill>
    </fill>
    <fill>
      <patternFill patternType="solid">
        <fgColor indexed="9"/>
        <bgColor indexed="9"/>
      </patternFill>
    </fill>
    <fill>
      <patternFill patternType="solid">
        <fgColor rgb="FFFFFF00"/>
        <bgColor indexed="64"/>
      </patternFill>
    </fill>
  </fills>
  <borders count="52">
    <border>
      <left/>
      <right/>
      <top/>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8"/>
      </left>
      <right style="medium">
        <color indexed="8"/>
      </right>
      <top/>
      <bottom style="medium">
        <color indexed="64"/>
      </bottom>
      <diagonal/>
    </border>
    <border>
      <left style="medium">
        <color indexed="8"/>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s>
  <cellStyleXfs count="85">
    <xf numFmtId="0" fontId="0" fillId="0" borderId="0"/>
    <xf numFmtId="164"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1" fillId="0" borderId="0"/>
    <xf numFmtId="164" fontId="2" fillId="0" borderId="0"/>
    <xf numFmtId="164" fontId="2" fillId="0" borderId="0"/>
    <xf numFmtId="0" fontId="4" fillId="0" borderId="0"/>
    <xf numFmtId="164"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1"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43" fontId="1" fillId="0" borderId="0" applyFont="0" applyFill="0" applyBorder="0" applyAlignment="0" applyProtection="0"/>
    <xf numFmtId="44" fontId="1" fillId="0" borderId="0" applyFont="0" applyFill="0" applyBorder="0" applyAlignment="0" applyProtection="0"/>
  </cellStyleXfs>
  <cellXfs count="361">
    <xf numFmtId="0" fontId="0" fillId="0" borderId="0" xfId="0"/>
    <xf numFmtId="0" fontId="0" fillId="0" borderId="0" xfId="0"/>
    <xf numFmtId="43" fontId="2" fillId="0" borderId="0" xfId="2" applyFont="1"/>
    <xf numFmtId="164" fontId="2" fillId="0" borderId="0" xfId="30" applyNumberFormat="1" applyFont="1"/>
    <xf numFmtId="164" fontId="3" fillId="0" borderId="0" xfId="30" applyNumberFormat="1" applyFont="1" applyAlignment="1">
      <alignment horizontal="left" vertical="center"/>
    </xf>
    <xf numFmtId="43" fontId="3" fillId="0" borderId="0" xfId="2" applyFont="1" applyAlignment="1">
      <alignment horizontal="left" vertical="center"/>
    </xf>
    <xf numFmtId="43" fontId="9" fillId="0" borderId="0" xfId="2" applyFont="1"/>
    <xf numFmtId="164" fontId="3" fillId="0" borderId="0" xfId="30" applyNumberFormat="1" applyFont="1" applyAlignment="1">
      <alignment horizontal="left" vertical="center" wrapText="1"/>
    </xf>
    <xf numFmtId="164" fontId="11" fillId="0" borderId="0" xfId="30" applyNumberFormat="1" applyFont="1"/>
    <xf numFmtId="164" fontId="2" fillId="0" borderId="0" xfId="30" applyNumberFormat="1" applyFont="1" applyAlignment="1"/>
    <xf numFmtId="165" fontId="3" fillId="0" borderId="0" xfId="30" applyNumberFormat="1" applyFont="1" applyBorder="1" applyAlignment="1">
      <alignment horizontal="center"/>
    </xf>
    <xf numFmtId="0" fontId="3" fillId="2" borderId="11" xfId="30" applyNumberFormat="1" applyFont="1" applyFill="1" applyBorder="1" applyAlignment="1">
      <alignment horizontal="center" vertical="center" wrapText="1"/>
    </xf>
    <xf numFmtId="0" fontId="5" fillId="2" borderId="11" xfId="2" applyNumberFormat="1" applyFont="1" applyFill="1" applyBorder="1" applyAlignment="1">
      <alignment horizontal="center" vertical="center" wrapText="1"/>
    </xf>
    <xf numFmtId="43" fontId="5" fillId="2" borderId="11" xfId="2" applyFont="1" applyFill="1" applyBorder="1" applyAlignment="1">
      <alignment horizontal="center" vertical="center" wrapText="1"/>
    </xf>
    <xf numFmtId="164" fontId="3" fillId="2" borderId="12" xfId="30" applyNumberFormat="1" applyFont="1" applyFill="1" applyBorder="1" applyAlignment="1">
      <alignment horizontal="center" vertical="center" wrapText="1"/>
    </xf>
    <xf numFmtId="164" fontId="3" fillId="2" borderId="11" xfId="30" applyNumberFormat="1" applyFont="1" applyFill="1" applyBorder="1" applyAlignment="1">
      <alignment horizontal="center" vertical="center" wrapText="1"/>
    </xf>
    <xf numFmtId="164" fontId="5" fillId="0" borderId="0" xfId="30" applyNumberFormat="1" applyFont="1" applyBorder="1" applyAlignment="1">
      <alignment vertical="center"/>
    </xf>
    <xf numFmtId="164" fontId="5" fillId="3" borderId="0" xfId="30" applyNumberFormat="1" applyFont="1" applyFill="1" applyBorder="1" applyAlignment="1">
      <alignment vertical="center"/>
    </xf>
    <xf numFmtId="164" fontId="3" fillId="0" borderId="6" xfId="30" applyNumberFormat="1" applyFont="1" applyBorder="1" applyAlignment="1"/>
    <xf numFmtId="166" fontId="5" fillId="2" borderId="11" xfId="30" applyNumberFormat="1" applyFont="1" applyFill="1" applyBorder="1" applyAlignment="1">
      <alignment horizontal="center" vertical="center" wrapText="1"/>
    </xf>
    <xf numFmtId="166" fontId="5" fillId="0" borderId="0" xfId="30" applyNumberFormat="1" applyFont="1" applyBorder="1" applyAlignment="1">
      <alignment horizontal="right" vertical="center"/>
    </xf>
    <xf numFmtId="166" fontId="5" fillId="3" borderId="0" xfId="30" applyNumberFormat="1" applyFont="1" applyFill="1" applyBorder="1" applyAlignment="1">
      <alignment horizontal="right" vertical="center"/>
    </xf>
    <xf numFmtId="166" fontId="3" fillId="0" borderId="6" xfId="30" applyNumberFormat="1" applyFont="1" applyBorder="1" applyAlignment="1">
      <alignment horizontal="right"/>
    </xf>
    <xf numFmtId="166" fontId="3" fillId="0" borderId="0" xfId="30" applyNumberFormat="1" applyFont="1" applyBorder="1" applyAlignment="1">
      <alignment horizontal="right"/>
    </xf>
    <xf numFmtId="166" fontId="2" fillId="0" borderId="0" xfId="30" applyNumberFormat="1" applyFont="1" applyFill="1" applyAlignment="1">
      <alignment horizontal="right"/>
    </xf>
    <xf numFmtId="166" fontId="0" fillId="0" borderId="0" xfId="0" applyNumberFormat="1" applyAlignment="1">
      <alignment horizontal="right"/>
    </xf>
    <xf numFmtId="166" fontId="2" fillId="0" borderId="0" xfId="30" applyNumberFormat="1" applyFont="1" applyAlignment="1">
      <alignment horizontal="right"/>
    </xf>
    <xf numFmtId="166" fontId="9" fillId="0" borderId="0" xfId="2" applyNumberFormat="1" applyFont="1" applyAlignment="1">
      <alignment horizontal="right"/>
    </xf>
    <xf numFmtId="166" fontId="3" fillId="0" borderId="0" xfId="30" applyNumberFormat="1" applyFont="1" applyFill="1" applyBorder="1" applyAlignment="1">
      <alignment horizontal="right"/>
    </xf>
    <xf numFmtId="166" fontId="11" fillId="0" borderId="0" xfId="30" applyNumberFormat="1" applyFont="1" applyAlignment="1">
      <alignment horizontal="right"/>
    </xf>
    <xf numFmtId="0" fontId="5" fillId="2" borderId="11" xfId="30" applyNumberFormat="1" applyFont="1" applyFill="1" applyBorder="1" applyAlignment="1">
      <alignment horizontal="center" vertical="center" wrapText="1"/>
    </xf>
    <xf numFmtId="164" fontId="5" fillId="0" borderId="0" xfId="30" applyNumberFormat="1" applyFont="1" applyBorder="1" applyAlignment="1">
      <alignment horizontal="center" vertical="center"/>
    </xf>
    <xf numFmtId="164" fontId="5" fillId="3" borderId="0" xfId="30" applyNumberFormat="1" applyFont="1" applyFill="1" applyBorder="1" applyAlignment="1">
      <alignment horizontal="center" vertical="center"/>
    </xf>
    <xf numFmtId="164" fontId="3" fillId="0" borderId="6" xfId="30" applyNumberFormat="1" applyFont="1" applyBorder="1" applyAlignment="1">
      <alignment horizontal="center"/>
    </xf>
    <xf numFmtId="0" fontId="0" fillId="0" borderId="0" xfId="0" applyAlignment="1">
      <alignment horizontal="center"/>
    </xf>
    <xf numFmtId="164" fontId="11" fillId="0" borderId="0" xfId="30" applyNumberFormat="1" applyFont="1" applyAlignment="1">
      <alignment horizontal="center"/>
    </xf>
    <xf numFmtId="164" fontId="2" fillId="0" borderId="0" xfId="30" applyNumberFormat="1" applyFont="1" applyAlignment="1">
      <alignment horizontal="center"/>
    </xf>
    <xf numFmtId="0" fontId="12" fillId="0" borderId="0" xfId="0" applyFont="1" applyFill="1" applyBorder="1" applyAlignment="1">
      <alignment vertical="top" wrapText="1"/>
    </xf>
    <xf numFmtId="0" fontId="7" fillId="0" borderId="0" xfId="0" applyFont="1" applyFill="1" applyBorder="1" applyAlignment="1">
      <alignment vertical="top" wrapText="1"/>
    </xf>
    <xf numFmtId="0" fontId="10" fillId="0" borderId="0" xfId="0" applyFont="1" applyAlignment="1">
      <alignment wrapText="1"/>
    </xf>
    <xf numFmtId="0" fontId="7" fillId="0" borderId="0" xfId="0" applyFont="1" applyFill="1" applyAlignment="1">
      <alignment vertical="top" wrapText="1"/>
    </xf>
    <xf numFmtId="0" fontId="14" fillId="0" borderId="0" xfId="0" applyFont="1" applyAlignment="1">
      <alignment wrapText="1"/>
    </xf>
    <xf numFmtId="0" fontId="5" fillId="0" borderId="0" xfId="0" applyFont="1" applyFill="1" applyBorder="1" applyAlignment="1">
      <alignment horizontal="center" vertical="top" wrapText="1"/>
    </xf>
    <xf numFmtId="0" fontId="14" fillId="0" borderId="0" xfId="0" applyFont="1" applyAlignment="1">
      <alignment vertical="center" wrapText="1"/>
    </xf>
    <xf numFmtId="0" fontId="5" fillId="2" borderId="36" xfId="0" applyFont="1" applyFill="1" applyBorder="1" applyAlignment="1">
      <alignment horizontal="right" vertical="center" wrapText="1"/>
    </xf>
    <xf numFmtId="0" fontId="5" fillId="4" borderId="3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3" fillId="0" borderId="0" xfId="0" applyFont="1" applyFill="1" applyBorder="1" applyAlignment="1">
      <alignment vertical="top" wrapText="1"/>
    </xf>
    <xf numFmtId="8" fontId="13" fillId="0" borderId="0" xfId="0" applyNumberFormat="1" applyFont="1" applyFill="1" applyBorder="1" applyAlignment="1">
      <alignment vertical="top" wrapText="1"/>
    </xf>
    <xf numFmtId="0" fontId="10" fillId="0" borderId="0" xfId="0" applyFont="1" applyFill="1" applyBorder="1" applyAlignment="1">
      <alignment wrapText="1"/>
    </xf>
    <xf numFmtId="0" fontId="5" fillId="0" borderId="0" xfId="0" applyFont="1" applyFill="1" applyBorder="1" applyAlignment="1">
      <alignment vertical="center" wrapText="1"/>
    </xf>
    <xf numFmtId="0" fontId="7" fillId="0" borderId="5" xfId="0" applyFont="1" applyFill="1" applyBorder="1" applyAlignment="1">
      <alignment horizontal="center" vertical="center" wrapText="1"/>
    </xf>
    <xf numFmtId="166" fontId="5" fillId="2" borderId="11" xfId="2" applyNumberFormat="1" applyFont="1" applyFill="1" applyBorder="1" applyAlignment="1">
      <alignment horizontal="center" vertical="center" wrapText="1"/>
    </xf>
    <xf numFmtId="0" fontId="7" fillId="0" borderId="33" xfId="0" applyFont="1" applyFill="1" applyBorder="1" applyAlignment="1">
      <alignment horizontal="center" vertical="center" wrapText="1"/>
    </xf>
    <xf numFmtId="0" fontId="10" fillId="0" borderId="5" xfId="0" applyFont="1" applyBorder="1" applyAlignment="1">
      <alignment horizontal="center" vertical="center"/>
    </xf>
    <xf numFmtId="4" fontId="10" fillId="0" borderId="5" xfId="0" applyNumberFormat="1" applyFont="1" applyBorder="1" applyAlignment="1">
      <alignment vertical="center"/>
    </xf>
    <xf numFmtId="0" fontId="7" fillId="0" borderId="41" xfId="0" applyFont="1" applyFill="1" applyBorder="1" applyAlignment="1">
      <alignment horizontal="center" vertical="center" wrapText="1"/>
    </xf>
    <xf numFmtId="2" fontId="10" fillId="0" borderId="33" xfId="0" applyNumberFormat="1" applyFont="1" applyBorder="1" applyAlignment="1">
      <alignment horizontal="center" vertical="center" wrapText="1"/>
    </xf>
    <xf numFmtId="0" fontId="10" fillId="0" borderId="33" xfId="83" applyNumberFormat="1" applyFont="1" applyFill="1" applyBorder="1" applyAlignment="1">
      <alignment horizontal="center" vertical="center" wrapText="1"/>
    </xf>
    <xf numFmtId="0" fontId="7" fillId="0" borderId="33" xfId="0" applyNumberFormat="1" applyFont="1" applyFill="1" applyBorder="1" applyAlignment="1">
      <alignment horizontal="center" vertical="center" wrapText="1"/>
    </xf>
    <xf numFmtId="0" fontId="7" fillId="0" borderId="5" xfId="0" applyFont="1" applyFill="1" applyBorder="1" applyAlignment="1">
      <alignment horizontal="center" vertical="center"/>
    </xf>
    <xf numFmtId="0" fontId="12" fillId="2" borderId="6" xfId="0" applyFont="1" applyFill="1" applyBorder="1" applyAlignment="1">
      <alignment horizontal="right" vertical="center" wrapText="1"/>
    </xf>
    <xf numFmtId="0" fontId="12" fillId="2" borderId="35" xfId="0" applyFont="1" applyFill="1" applyBorder="1" applyAlignment="1">
      <alignment horizontal="right" vertical="center" wrapText="1"/>
    </xf>
    <xf numFmtId="0" fontId="10" fillId="0" borderId="0" xfId="0" applyFont="1"/>
    <xf numFmtId="3" fontId="7" fillId="0" borderId="5"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xf>
    <xf numFmtId="0" fontId="7" fillId="0" borderId="5"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4" fontId="10" fillId="0" borderId="5" xfId="0" applyNumberFormat="1" applyFont="1" applyFill="1" applyBorder="1" applyAlignment="1">
      <alignment vertical="center"/>
    </xf>
    <xf numFmtId="0" fontId="10" fillId="0" borderId="0" xfId="0" applyFont="1" applyAlignment="1">
      <alignment vertical="center"/>
    </xf>
    <xf numFmtId="0" fontId="10" fillId="0" borderId="0" xfId="0" applyFont="1" applyFill="1" applyAlignment="1">
      <alignment vertical="center"/>
    </xf>
    <xf numFmtId="4" fontId="10" fillId="0" borderId="11" xfId="0" applyNumberFormat="1" applyFont="1" applyFill="1" applyBorder="1" applyAlignment="1">
      <alignment vertical="center"/>
    </xf>
    <xf numFmtId="164" fontId="16" fillId="0" borderId="19" xfId="30" applyNumberFormat="1" applyFont="1" applyFill="1" applyBorder="1" applyAlignment="1">
      <alignment vertical="center" wrapText="1"/>
    </xf>
    <xf numFmtId="0" fontId="16" fillId="0" borderId="19" xfId="30" applyNumberFormat="1" applyFont="1" applyFill="1" applyBorder="1" applyAlignment="1">
      <alignment horizontal="center" vertical="center" wrapText="1"/>
    </xf>
    <xf numFmtId="0" fontId="17" fillId="0" borderId="24" xfId="30" applyNumberFormat="1" applyFont="1" applyFill="1" applyBorder="1" applyAlignment="1">
      <alignment horizontal="center" vertical="center" wrapText="1"/>
    </xf>
    <xf numFmtId="43" fontId="16" fillId="0" borderId="19" xfId="2" applyFont="1" applyFill="1" applyBorder="1" applyAlignment="1">
      <alignment horizontal="center" vertical="center" wrapText="1"/>
    </xf>
    <xf numFmtId="164" fontId="16" fillId="0" borderId="5" xfId="30" applyNumberFormat="1" applyFont="1" applyFill="1" applyBorder="1" applyAlignment="1">
      <alignment vertical="center" wrapText="1"/>
    </xf>
    <xf numFmtId="0" fontId="16" fillId="0" borderId="5" xfId="30" applyNumberFormat="1" applyFont="1" applyFill="1" applyBorder="1" applyAlignment="1">
      <alignment horizontal="center" vertical="center" wrapText="1"/>
    </xf>
    <xf numFmtId="0" fontId="17" fillId="0" borderId="20" xfId="30" applyNumberFormat="1" applyFont="1" applyFill="1" applyBorder="1" applyAlignment="1">
      <alignment horizontal="center" vertical="center" wrapText="1"/>
    </xf>
    <xf numFmtId="43" fontId="16" fillId="0" borderId="5" xfId="2" applyFont="1" applyFill="1" applyBorder="1" applyAlignment="1">
      <alignment horizontal="center" vertical="center" wrapText="1"/>
    </xf>
    <xf numFmtId="164" fontId="17" fillId="0" borderId="5" xfId="30" applyNumberFormat="1" applyFont="1" applyFill="1" applyBorder="1" applyAlignment="1">
      <alignment vertical="center" wrapText="1"/>
    </xf>
    <xf numFmtId="0" fontId="17" fillId="0" borderId="5" xfId="30" applyNumberFormat="1" applyFont="1" applyFill="1" applyBorder="1" applyAlignment="1">
      <alignment horizontal="center" vertical="center" wrapText="1"/>
    </xf>
    <xf numFmtId="164" fontId="16" fillId="0" borderId="16" xfId="30" applyNumberFormat="1" applyFont="1" applyFill="1" applyBorder="1" applyAlignment="1">
      <alignment vertical="center" wrapText="1"/>
    </xf>
    <xf numFmtId="0" fontId="16" fillId="0" borderId="16" xfId="30" applyNumberFormat="1" applyFont="1" applyFill="1" applyBorder="1" applyAlignment="1">
      <alignment horizontal="center" vertical="center" wrapText="1"/>
    </xf>
    <xf numFmtId="0" fontId="17" fillId="0" borderId="21" xfId="30" applyNumberFormat="1" applyFont="1" applyFill="1" applyBorder="1" applyAlignment="1">
      <alignment horizontal="center" vertical="center" wrapText="1"/>
    </xf>
    <xf numFmtId="43" fontId="16" fillId="0" borderId="16" xfId="2" applyFont="1" applyFill="1" applyBorder="1" applyAlignment="1">
      <alignment horizontal="center" vertical="center" wrapText="1"/>
    </xf>
    <xf numFmtId="166" fontId="17" fillId="2" borderId="13" xfId="2" applyNumberFormat="1" applyFont="1" applyFill="1" applyBorder="1" applyAlignment="1">
      <alignment horizontal="right" vertical="center"/>
    </xf>
    <xf numFmtId="166" fontId="17" fillId="2" borderId="14" xfId="2" applyNumberFormat="1" applyFont="1" applyFill="1" applyBorder="1" applyAlignment="1">
      <alignment horizontal="right" vertical="center"/>
    </xf>
    <xf numFmtId="164" fontId="17" fillId="2" borderId="14" xfId="30" applyNumberFormat="1" applyFont="1" applyFill="1" applyBorder="1" applyAlignment="1">
      <alignment horizontal="right" vertical="center"/>
    </xf>
    <xf numFmtId="7" fontId="17" fillId="2" borderId="14" xfId="2" applyNumberFormat="1" applyFont="1" applyFill="1" applyBorder="1" applyAlignment="1">
      <alignment horizontal="right" vertical="center"/>
    </xf>
    <xf numFmtId="164" fontId="19" fillId="2" borderId="14" xfId="30" applyNumberFormat="1" applyFont="1" applyFill="1" applyBorder="1" applyAlignment="1">
      <alignment horizontal="right" vertical="center"/>
    </xf>
    <xf numFmtId="164" fontId="19" fillId="2" borderId="15" xfId="30" applyNumberFormat="1" applyFont="1" applyFill="1" applyBorder="1" applyAlignment="1">
      <alignment horizontal="right" vertical="center"/>
    </xf>
    <xf numFmtId="164" fontId="16" fillId="0" borderId="5" xfId="30" applyNumberFormat="1" applyFont="1" applyFill="1" applyBorder="1" applyAlignment="1" applyProtection="1">
      <alignment vertical="center" wrapText="1"/>
    </xf>
    <xf numFmtId="164" fontId="16" fillId="0" borderId="5" xfId="31" applyNumberFormat="1" applyFont="1" applyFill="1" applyBorder="1" applyAlignment="1">
      <alignment vertical="center" wrapText="1"/>
    </xf>
    <xf numFmtId="0" fontId="16" fillId="0" borderId="5" xfId="31" applyNumberFormat="1" applyFont="1" applyFill="1" applyBorder="1" applyAlignment="1">
      <alignment horizontal="center" vertical="center" wrapText="1"/>
    </xf>
    <xf numFmtId="164" fontId="16" fillId="0" borderId="28" xfId="31" applyNumberFormat="1" applyFont="1" applyFill="1" applyBorder="1" applyAlignment="1">
      <alignment vertical="center" wrapText="1"/>
    </xf>
    <xf numFmtId="0" fontId="16" fillId="0" borderId="28" xfId="31" applyNumberFormat="1" applyFont="1" applyFill="1" applyBorder="1" applyAlignment="1">
      <alignment horizontal="center" vertical="center" wrapText="1"/>
    </xf>
    <xf numFmtId="0" fontId="16" fillId="0" borderId="28" xfId="30" applyNumberFormat="1" applyFont="1" applyFill="1" applyBorder="1" applyAlignment="1">
      <alignment horizontal="center" vertical="center" wrapText="1"/>
    </xf>
    <xf numFmtId="0" fontId="17" fillId="0" borderId="29" xfId="30" applyNumberFormat="1" applyFont="1" applyFill="1" applyBorder="1" applyAlignment="1">
      <alignment horizontal="center" vertical="center" wrapText="1"/>
    </xf>
    <xf numFmtId="166" fontId="17" fillId="2" borderId="31" xfId="2" applyNumberFormat="1" applyFont="1" applyFill="1" applyBorder="1" applyAlignment="1">
      <alignment horizontal="right" vertical="center"/>
    </xf>
    <xf numFmtId="166" fontId="17" fillId="2" borderId="11" xfId="2" applyNumberFormat="1" applyFont="1" applyFill="1" applyBorder="1" applyAlignment="1">
      <alignment horizontal="right" vertical="center"/>
    </xf>
    <xf numFmtId="164" fontId="17" fillId="2" borderId="11" xfId="30" applyNumberFormat="1" applyFont="1" applyFill="1" applyBorder="1" applyAlignment="1">
      <alignment horizontal="right" vertical="center"/>
    </xf>
    <xf numFmtId="43" fontId="17" fillId="2" borderId="11" xfId="2" applyFont="1" applyFill="1" applyBorder="1" applyAlignment="1">
      <alignment horizontal="right" vertical="center"/>
    </xf>
    <xf numFmtId="7" fontId="17" fillId="2" borderId="11" xfId="2" applyNumberFormat="1" applyFont="1" applyFill="1" applyBorder="1" applyAlignment="1">
      <alignment horizontal="right" vertical="center"/>
    </xf>
    <xf numFmtId="164" fontId="19" fillId="2" borderId="12" xfId="30" applyNumberFormat="1" applyFont="1" applyFill="1" applyBorder="1" applyAlignment="1">
      <alignment horizontal="right" vertical="center"/>
    </xf>
    <xf numFmtId="166" fontId="17" fillId="2" borderId="17" xfId="2" applyNumberFormat="1" applyFont="1" applyFill="1" applyBorder="1" applyAlignment="1">
      <alignment horizontal="right" vertical="center"/>
    </xf>
    <xf numFmtId="164" fontId="17" fillId="2" borderId="17" xfId="30" applyNumberFormat="1" applyFont="1" applyFill="1" applyBorder="1" applyAlignment="1">
      <alignment horizontal="right" vertical="center"/>
    </xf>
    <xf numFmtId="43" fontId="17" fillId="2" borderId="17" xfId="2" applyFont="1" applyFill="1" applyBorder="1" applyAlignment="1">
      <alignment horizontal="right" vertical="center"/>
    </xf>
    <xf numFmtId="164" fontId="19" fillId="2" borderId="17" xfId="30" applyNumberFormat="1" applyFont="1" applyFill="1" applyBorder="1" applyAlignment="1">
      <alignment horizontal="right" vertical="center"/>
    </xf>
    <xf numFmtId="164" fontId="19" fillId="2" borderId="18" xfId="30" applyNumberFormat="1" applyFont="1" applyFill="1" applyBorder="1" applyAlignment="1">
      <alignment horizontal="right" vertical="center"/>
    </xf>
    <xf numFmtId="0" fontId="20" fillId="0" borderId="5" xfId="30" applyNumberFormat="1" applyFont="1" applyFill="1" applyBorder="1" applyAlignment="1">
      <alignment horizontal="center" vertical="center" wrapText="1"/>
    </xf>
    <xf numFmtId="166" fontId="17" fillId="2" borderId="13" xfId="2" applyNumberFormat="1" applyFont="1" applyFill="1" applyBorder="1" applyAlignment="1">
      <alignment horizontal="right"/>
    </xf>
    <xf numFmtId="166" fontId="17" fillId="2" borderId="14" xfId="2" applyNumberFormat="1" applyFont="1" applyFill="1" applyBorder="1" applyAlignment="1">
      <alignment horizontal="right"/>
    </xf>
    <xf numFmtId="43" fontId="17" fillId="2" borderId="14" xfId="2" applyFont="1" applyFill="1" applyBorder="1"/>
    <xf numFmtId="164" fontId="19" fillId="2" borderId="14" xfId="30" applyNumberFormat="1" applyFont="1" applyFill="1" applyBorder="1"/>
    <xf numFmtId="164" fontId="19" fillId="2" borderId="15" xfId="30" applyNumberFormat="1" applyFont="1" applyFill="1" applyBorder="1"/>
    <xf numFmtId="0" fontId="21" fillId="0" borderId="0" xfId="0" applyFont="1"/>
    <xf numFmtId="164" fontId="17" fillId="0" borderId="0" xfId="30" applyNumberFormat="1" applyFont="1" applyFill="1"/>
    <xf numFmtId="164" fontId="17" fillId="0" borderId="0" xfId="30" applyNumberFormat="1" applyFont="1" applyFill="1" applyAlignment="1">
      <alignment horizontal="center"/>
    </xf>
    <xf numFmtId="166" fontId="17" fillId="0" borderId="0" xfId="30" applyNumberFormat="1" applyFont="1" applyFill="1" applyAlignment="1">
      <alignment horizontal="right"/>
    </xf>
    <xf numFmtId="166" fontId="21" fillId="0" borderId="0" xfId="0" applyNumberFormat="1" applyFont="1" applyAlignment="1">
      <alignment horizontal="right"/>
    </xf>
    <xf numFmtId="166" fontId="17" fillId="2" borderId="3" xfId="2" applyNumberFormat="1" applyFont="1" applyFill="1" applyBorder="1" applyAlignment="1">
      <alignment horizontal="right" vertical="center"/>
    </xf>
    <xf numFmtId="43" fontId="17" fillId="2" borderId="3" xfId="2" applyFont="1" applyFill="1" applyBorder="1" applyAlignment="1">
      <alignment vertical="center"/>
    </xf>
    <xf numFmtId="166" fontId="19" fillId="2" borderId="3" xfId="2" applyNumberFormat="1" applyFont="1" applyFill="1" applyBorder="1" applyAlignment="1">
      <alignment horizontal="right" vertical="center"/>
    </xf>
    <xf numFmtId="164" fontId="19" fillId="2" borderId="3" xfId="30" applyNumberFormat="1" applyFont="1" applyFill="1" applyBorder="1" applyAlignment="1">
      <alignment vertical="center"/>
    </xf>
    <xf numFmtId="0" fontId="18" fillId="0" borderId="19" xfId="0" applyFont="1" applyBorder="1" applyAlignment="1">
      <alignment horizontal="left" vertical="center" wrapText="1"/>
    </xf>
    <xf numFmtId="0" fontId="18" fillId="0" borderId="5" xfId="0" applyFont="1" applyBorder="1" applyAlignment="1">
      <alignment horizontal="left" vertical="center" wrapText="1"/>
    </xf>
    <xf numFmtId="0" fontId="20" fillId="0" borderId="5" xfId="0" applyFont="1" applyBorder="1" applyAlignment="1">
      <alignment horizontal="left" vertical="center" wrapText="1"/>
    </xf>
    <xf numFmtId="0" fontId="18" fillId="0" borderId="16" xfId="0" applyFont="1" applyBorder="1" applyAlignment="1">
      <alignment horizontal="left" vertical="center" wrapText="1"/>
    </xf>
    <xf numFmtId="0" fontId="18" fillId="0" borderId="19" xfId="0" applyFont="1" applyBorder="1" applyAlignment="1">
      <alignment horizontal="left" vertical="top" wrapText="1"/>
    </xf>
    <xf numFmtId="0" fontId="18" fillId="0" borderId="5" xfId="0" applyFont="1" applyBorder="1" applyAlignment="1">
      <alignment horizontal="left" vertical="top" wrapText="1"/>
    </xf>
    <xf numFmtId="0" fontId="20" fillId="0" borderId="5" xfId="0" applyFont="1" applyBorder="1" applyAlignment="1">
      <alignment horizontal="left" vertical="top" wrapText="1"/>
    </xf>
    <xf numFmtId="0" fontId="18" fillId="0" borderId="16" xfId="0" applyFont="1" applyBorder="1" applyAlignment="1">
      <alignment horizontal="left" vertical="top" wrapText="1"/>
    </xf>
    <xf numFmtId="0" fontId="18" fillId="0" borderId="28" xfId="0" applyFont="1" applyBorder="1" applyAlignment="1">
      <alignment horizontal="left" vertical="center" wrapText="1"/>
    </xf>
    <xf numFmtId="166" fontId="12" fillId="0" borderId="25" xfId="2" applyNumberFormat="1" applyFont="1" applyFill="1" applyBorder="1" applyAlignment="1">
      <alignment horizontal="right" vertical="center" wrapText="1"/>
    </xf>
    <xf numFmtId="166" fontId="2" fillId="0" borderId="19" xfId="2" applyNumberFormat="1" applyFont="1" applyFill="1" applyBorder="1" applyAlignment="1">
      <alignment horizontal="right" vertical="center" wrapText="1"/>
    </xf>
    <xf numFmtId="166" fontId="12" fillId="0" borderId="19" xfId="2" applyNumberFormat="1" applyFont="1" applyFill="1" applyBorder="1" applyAlignment="1">
      <alignment horizontal="right" vertical="center" wrapText="1"/>
    </xf>
    <xf numFmtId="0" fontId="12" fillId="0" borderId="19" xfId="30" applyNumberFormat="1" applyFont="1" applyFill="1" applyBorder="1" applyAlignment="1">
      <alignment horizontal="center" vertical="center" wrapText="1"/>
    </xf>
    <xf numFmtId="0" fontId="12" fillId="0" borderId="19" xfId="2" applyNumberFormat="1" applyFont="1" applyFill="1" applyBorder="1" applyAlignment="1">
      <alignment horizontal="center" vertical="center" wrapText="1"/>
    </xf>
    <xf numFmtId="43" fontId="12" fillId="0" borderId="19" xfId="2" applyFont="1" applyFill="1" applyBorder="1" applyAlignment="1">
      <alignment horizontal="center" vertical="center" wrapText="1"/>
    </xf>
    <xf numFmtId="166" fontId="2" fillId="0" borderId="22" xfId="2" applyNumberFormat="1" applyFont="1" applyFill="1" applyBorder="1" applyAlignment="1">
      <alignment horizontal="right" vertical="center" wrapText="1"/>
    </xf>
    <xf numFmtId="166" fontId="2" fillId="0" borderId="5" xfId="2" applyNumberFormat="1" applyFont="1" applyFill="1" applyBorder="1" applyAlignment="1">
      <alignment horizontal="right" vertical="center" wrapText="1"/>
    </xf>
    <xf numFmtId="166" fontId="12" fillId="0" borderId="5" xfId="2" applyNumberFormat="1" applyFont="1" applyFill="1" applyBorder="1" applyAlignment="1">
      <alignment horizontal="right" vertical="center" wrapText="1"/>
    </xf>
    <xf numFmtId="0" fontId="2" fillId="0" borderId="5" xfId="30" applyNumberFormat="1" applyFont="1" applyFill="1" applyBorder="1" applyAlignment="1">
      <alignment horizontal="center" vertical="center" wrapText="1"/>
    </xf>
    <xf numFmtId="0" fontId="2" fillId="0" borderId="5" xfId="2" applyNumberFormat="1" applyFont="1" applyFill="1" applyBorder="1" applyAlignment="1">
      <alignment horizontal="center" vertical="center" wrapText="1"/>
    </xf>
    <xf numFmtId="43" fontId="12" fillId="0" borderId="5" xfId="2" applyFont="1" applyFill="1" applyBorder="1" applyAlignment="1">
      <alignment horizontal="center" vertical="center" wrapText="1"/>
    </xf>
    <xf numFmtId="166" fontId="12" fillId="0" borderId="22" xfId="2" applyNumberFormat="1" applyFont="1" applyFill="1" applyBorder="1" applyAlignment="1">
      <alignment horizontal="right" vertical="center" wrapText="1"/>
    </xf>
    <xf numFmtId="0" fontId="12" fillId="0" borderId="5" xfId="30" applyNumberFormat="1" applyFont="1" applyFill="1" applyBorder="1" applyAlignment="1">
      <alignment horizontal="center" vertical="center" wrapText="1"/>
    </xf>
    <xf numFmtId="0" fontId="12" fillId="0" borderId="5" xfId="2" applyNumberFormat="1" applyFont="1" applyFill="1" applyBorder="1" applyAlignment="1">
      <alignment horizontal="center" vertical="center" wrapText="1"/>
    </xf>
    <xf numFmtId="166" fontId="12" fillId="0" borderId="22" xfId="2" applyNumberFormat="1" applyFont="1" applyFill="1" applyBorder="1" applyAlignment="1">
      <alignment horizontal="right" vertical="center"/>
    </xf>
    <xf numFmtId="166" fontId="12" fillId="0" borderId="5" xfId="2" applyNumberFormat="1" applyFont="1" applyFill="1" applyBorder="1" applyAlignment="1">
      <alignment horizontal="right" vertical="center"/>
    </xf>
    <xf numFmtId="0" fontId="12" fillId="0" borderId="5" xfId="30" applyNumberFormat="1" applyFont="1" applyFill="1" applyBorder="1" applyAlignment="1">
      <alignment horizontal="center" vertical="center"/>
    </xf>
    <xf numFmtId="0" fontId="12" fillId="0" borderId="5" xfId="2" applyNumberFormat="1" applyFont="1" applyFill="1" applyBorder="1" applyAlignment="1">
      <alignment horizontal="center" vertical="center"/>
    </xf>
    <xf numFmtId="0" fontId="12" fillId="0" borderId="5" xfId="30" applyNumberFormat="1" applyFont="1" applyFill="1" applyBorder="1" applyAlignment="1">
      <alignment vertical="center" wrapText="1"/>
    </xf>
    <xf numFmtId="0" fontId="12" fillId="0" borderId="5" xfId="2" applyNumberFormat="1" applyFont="1" applyFill="1" applyBorder="1" applyAlignment="1">
      <alignment vertical="center" wrapText="1"/>
    </xf>
    <xf numFmtId="166" fontId="12" fillId="0" borderId="23" xfId="2" applyNumberFormat="1" applyFont="1" applyFill="1" applyBorder="1" applyAlignment="1">
      <alignment horizontal="right" vertical="center" wrapText="1"/>
    </xf>
    <xf numFmtId="166" fontId="2" fillId="0" borderId="16" xfId="2" applyNumberFormat="1" applyFont="1" applyFill="1" applyBorder="1" applyAlignment="1">
      <alignment horizontal="right" vertical="center" wrapText="1"/>
    </xf>
    <xf numFmtId="166" fontId="12" fillId="0" borderId="16" xfId="2" applyNumberFormat="1" applyFont="1" applyFill="1" applyBorder="1" applyAlignment="1">
      <alignment horizontal="right" vertical="center" wrapText="1"/>
    </xf>
    <xf numFmtId="0" fontId="12" fillId="0" borderId="16" xfId="30" applyNumberFormat="1" applyFont="1" applyFill="1" applyBorder="1" applyAlignment="1">
      <alignment horizontal="center" vertical="center" wrapText="1"/>
    </xf>
    <xf numFmtId="0" fontId="12" fillId="0" borderId="16" xfId="2" applyNumberFormat="1" applyFont="1" applyFill="1" applyBorder="1" applyAlignment="1">
      <alignment horizontal="center" vertical="center" wrapText="1"/>
    </xf>
    <xf numFmtId="43" fontId="12" fillId="0" borderId="16" xfId="2" applyFont="1" applyFill="1" applyBorder="1" applyAlignment="1">
      <alignment horizontal="center" vertical="center" wrapText="1"/>
    </xf>
    <xf numFmtId="166" fontId="12" fillId="0" borderId="24" xfId="2" applyNumberFormat="1" applyFont="1" applyFill="1" applyBorder="1" applyAlignment="1">
      <alignment horizontal="right" vertical="center" wrapText="1"/>
    </xf>
    <xf numFmtId="0" fontId="14" fillId="0" borderId="19" xfId="0" applyFont="1" applyBorder="1" applyAlignment="1">
      <alignment horizontal="center" vertical="center"/>
    </xf>
    <xf numFmtId="164" fontId="3" fillId="0" borderId="47" xfId="30" applyNumberFormat="1" applyFont="1" applyFill="1" applyBorder="1" applyAlignment="1">
      <alignment horizontal="center" vertical="center"/>
    </xf>
    <xf numFmtId="166" fontId="12" fillId="0" borderId="20" xfId="2" applyNumberFormat="1" applyFont="1" applyFill="1" applyBorder="1" applyAlignment="1">
      <alignment horizontal="right" vertical="center" wrapText="1"/>
    </xf>
    <xf numFmtId="0" fontId="14" fillId="0" borderId="5" xfId="0" applyFont="1" applyBorder="1" applyAlignment="1">
      <alignment horizontal="center" vertical="center"/>
    </xf>
    <xf numFmtId="164" fontId="3" fillId="0" borderId="45" xfId="30" applyNumberFormat="1" applyFont="1" applyFill="1" applyBorder="1" applyAlignment="1">
      <alignment horizontal="center" vertical="center" wrapText="1"/>
    </xf>
    <xf numFmtId="164" fontId="3" fillId="0" borderId="45" xfId="30" applyNumberFormat="1" applyFont="1" applyFill="1" applyBorder="1" applyAlignment="1">
      <alignment horizontal="center" vertical="center"/>
    </xf>
    <xf numFmtId="0" fontId="14" fillId="0" borderId="5" xfId="0" applyFont="1" applyBorder="1" applyAlignment="1">
      <alignment horizontal="center" vertical="center" wrapText="1"/>
    </xf>
    <xf numFmtId="17" fontId="3" fillId="0" borderId="45" xfId="30" applyNumberFormat="1" applyFont="1" applyFill="1" applyBorder="1" applyAlignment="1">
      <alignment horizontal="center" vertical="center"/>
    </xf>
    <xf numFmtId="166" fontId="12" fillId="0" borderId="21" xfId="2" applyNumberFormat="1" applyFont="1" applyFill="1" applyBorder="1" applyAlignment="1">
      <alignment horizontal="right" vertical="center" wrapText="1"/>
    </xf>
    <xf numFmtId="0" fontId="14" fillId="0" borderId="16" xfId="0" applyFont="1" applyBorder="1" applyAlignment="1">
      <alignment horizontal="center" vertical="center" wrapText="1"/>
    </xf>
    <xf numFmtId="164" fontId="3" fillId="0" borderId="46" xfId="30" applyNumberFormat="1" applyFont="1" applyFill="1" applyBorder="1" applyAlignment="1">
      <alignment horizontal="center" vertical="center"/>
    </xf>
    <xf numFmtId="166" fontId="2" fillId="0" borderId="25" xfId="2" applyNumberFormat="1" applyFont="1" applyFill="1" applyBorder="1" applyAlignment="1">
      <alignment horizontal="right" vertical="center" wrapText="1"/>
    </xf>
    <xf numFmtId="0" fontId="2" fillId="0" borderId="19" xfId="30" applyNumberFormat="1" applyFont="1" applyFill="1" applyBorder="1" applyAlignment="1">
      <alignment horizontal="center" vertical="center" wrapText="1"/>
    </xf>
    <xf numFmtId="0" fontId="2" fillId="0" borderId="19" xfId="2" applyNumberFormat="1" applyFont="1" applyFill="1" applyBorder="1" applyAlignment="1">
      <alignment horizontal="center" vertical="center" wrapText="1"/>
    </xf>
    <xf numFmtId="43" fontId="2" fillId="0" borderId="19" xfId="2" applyFont="1" applyFill="1" applyBorder="1" applyAlignment="1">
      <alignment horizontal="center" vertical="center" wrapText="1"/>
    </xf>
    <xf numFmtId="43" fontId="2" fillId="0" borderId="5" xfId="2" applyFont="1" applyFill="1" applyBorder="1" applyAlignment="1">
      <alignment horizontal="center" vertical="center" wrapText="1"/>
    </xf>
    <xf numFmtId="166" fontId="2" fillId="0" borderId="23" xfId="2" applyNumberFormat="1" applyFont="1" applyFill="1" applyBorder="1" applyAlignment="1">
      <alignment horizontal="right" vertical="center" wrapText="1"/>
    </xf>
    <xf numFmtId="0" fontId="2" fillId="0" borderId="16" xfId="30" applyNumberFormat="1" applyFont="1" applyFill="1" applyBorder="1" applyAlignment="1">
      <alignment horizontal="center" vertical="center" wrapText="1"/>
    </xf>
    <xf numFmtId="0" fontId="2" fillId="0" borderId="16" xfId="2" applyNumberFormat="1" applyFont="1" applyFill="1" applyBorder="1" applyAlignment="1">
      <alignment horizontal="center" vertical="center" wrapText="1"/>
    </xf>
    <xf numFmtId="43" fontId="2" fillId="0" borderId="16" xfId="2" applyFont="1" applyFill="1" applyBorder="1" applyAlignment="1">
      <alignment horizontal="center" vertical="center" wrapText="1"/>
    </xf>
    <xf numFmtId="0" fontId="14" fillId="0" borderId="16" xfId="0" applyFont="1" applyBorder="1" applyAlignment="1">
      <alignment horizontal="center" vertical="center"/>
    </xf>
    <xf numFmtId="7" fontId="12" fillId="0" borderId="19" xfId="2" applyNumberFormat="1" applyFont="1" applyFill="1" applyBorder="1" applyAlignment="1">
      <alignment horizontal="right" vertical="center" wrapText="1"/>
    </xf>
    <xf numFmtId="164" fontId="3" fillId="0" borderId="25" xfId="30" applyNumberFormat="1" applyFont="1" applyFill="1" applyBorder="1" applyAlignment="1">
      <alignment horizontal="center" vertical="center"/>
    </xf>
    <xf numFmtId="7" fontId="12" fillId="0" borderId="5" xfId="2" applyNumberFormat="1" applyFont="1" applyFill="1" applyBorder="1" applyAlignment="1">
      <alignment horizontal="right" vertical="center" wrapText="1"/>
    </xf>
    <xf numFmtId="164" fontId="3" fillId="0" borderId="22" xfId="30" applyNumberFormat="1" applyFont="1" applyFill="1" applyBorder="1" applyAlignment="1">
      <alignment horizontal="center" vertical="center"/>
    </xf>
    <xf numFmtId="164" fontId="3" fillId="0" borderId="22" xfId="30" applyNumberFormat="1" applyFont="1" applyFill="1" applyBorder="1" applyAlignment="1">
      <alignment horizontal="center" vertical="center" wrapText="1"/>
    </xf>
    <xf numFmtId="17" fontId="3" fillId="0" borderId="22" xfId="30" applyNumberFormat="1" applyFont="1" applyFill="1" applyBorder="1" applyAlignment="1">
      <alignment horizontal="center" vertical="center"/>
    </xf>
    <xf numFmtId="166" fontId="12" fillId="0" borderId="30" xfId="2" applyNumberFormat="1" applyFont="1" applyFill="1" applyBorder="1" applyAlignment="1">
      <alignment horizontal="right" vertical="center" wrapText="1"/>
    </xf>
    <xf numFmtId="166" fontId="2" fillId="0" borderId="28" xfId="2" applyNumberFormat="1" applyFont="1" applyFill="1" applyBorder="1" applyAlignment="1">
      <alignment horizontal="right" vertical="center" wrapText="1"/>
    </xf>
    <xf numFmtId="166" fontId="12" fillId="0" borderId="28" xfId="2" applyNumberFormat="1" applyFont="1" applyFill="1" applyBorder="1" applyAlignment="1">
      <alignment horizontal="right" vertical="center" wrapText="1"/>
    </xf>
    <xf numFmtId="0" fontId="12" fillId="0" borderId="28" xfId="30" applyNumberFormat="1" applyFont="1" applyFill="1" applyBorder="1" applyAlignment="1">
      <alignment horizontal="center" vertical="center" wrapText="1"/>
    </xf>
    <xf numFmtId="0" fontId="12" fillId="0" borderId="28" xfId="2" applyNumberFormat="1" applyFont="1" applyFill="1" applyBorder="1" applyAlignment="1">
      <alignment horizontal="center" vertical="center" wrapText="1"/>
    </xf>
    <xf numFmtId="43" fontId="12" fillId="0" borderId="28" xfId="2" applyFont="1" applyFill="1" applyBorder="1" applyAlignment="1">
      <alignment horizontal="center" vertical="center" wrapText="1"/>
    </xf>
    <xf numFmtId="7" fontId="12" fillId="0" borderId="28" xfId="2" applyNumberFormat="1" applyFont="1" applyFill="1" applyBorder="1" applyAlignment="1">
      <alignment horizontal="right" vertical="center" wrapText="1"/>
    </xf>
    <xf numFmtId="166" fontId="12" fillId="0" borderId="29" xfId="2" applyNumberFormat="1" applyFont="1" applyFill="1" applyBorder="1" applyAlignment="1">
      <alignment horizontal="right" vertical="center" wrapText="1"/>
    </xf>
    <xf numFmtId="164" fontId="3" fillId="0" borderId="30" xfId="30" applyNumberFormat="1" applyFont="1" applyFill="1" applyBorder="1" applyAlignment="1">
      <alignment horizontal="center" vertical="center"/>
    </xf>
    <xf numFmtId="164" fontId="3" fillId="0" borderId="26" xfId="30" applyNumberFormat="1" applyFont="1" applyFill="1" applyBorder="1" applyAlignment="1">
      <alignment horizontal="center" vertical="center"/>
    </xf>
    <xf numFmtId="43" fontId="2" fillId="0" borderId="5" xfId="2" applyFont="1" applyFill="1" applyBorder="1" applyAlignment="1">
      <alignment horizontal="center" vertical="center"/>
    </xf>
    <xf numFmtId="164" fontId="3" fillId="0" borderId="10" xfId="30" applyNumberFormat="1" applyFont="1" applyFill="1" applyBorder="1" applyAlignment="1">
      <alignment horizontal="center" vertical="center"/>
    </xf>
    <xf numFmtId="0" fontId="12" fillId="0" borderId="5" xfId="2" quotePrefix="1" applyNumberFormat="1" applyFont="1" applyFill="1" applyBorder="1" applyAlignment="1">
      <alignment horizontal="center" vertical="center" wrapText="1"/>
    </xf>
    <xf numFmtId="43" fontId="2" fillId="0" borderId="28" xfId="2" applyFont="1" applyFill="1" applyBorder="1" applyAlignment="1">
      <alignment horizontal="center" vertical="center" wrapText="1"/>
    </xf>
    <xf numFmtId="0" fontId="12" fillId="0" borderId="5" xfId="2" quotePrefix="1" applyNumberFormat="1" applyFont="1" applyFill="1" applyBorder="1" applyAlignment="1">
      <alignment horizontal="center" vertical="center"/>
    </xf>
    <xf numFmtId="166" fontId="2" fillId="0" borderId="5" xfId="2" applyNumberFormat="1" applyFont="1" applyFill="1" applyBorder="1" applyAlignment="1">
      <alignment horizontal="right" vertical="center"/>
    </xf>
    <xf numFmtId="7" fontId="2" fillId="0" borderId="5" xfId="2" applyNumberFormat="1" applyFont="1" applyFill="1" applyBorder="1" applyAlignment="1">
      <alignment horizontal="right" vertical="center" wrapText="1"/>
    </xf>
    <xf numFmtId="7" fontId="12" fillId="0" borderId="16" xfId="2" applyNumberFormat="1" applyFont="1" applyFill="1" applyBorder="1" applyAlignment="1">
      <alignment horizontal="right" vertical="center" wrapText="1"/>
    </xf>
    <xf numFmtId="0" fontId="2" fillId="0" borderId="24" xfId="30" applyNumberFormat="1" applyFont="1" applyFill="1" applyBorder="1" applyAlignment="1">
      <alignment horizontal="center" vertical="center" wrapText="1"/>
    </xf>
    <xf numFmtId="0" fontId="2" fillId="0" borderId="20" xfId="30" applyNumberFormat="1" applyFont="1" applyFill="1" applyBorder="1" applyAlignment="1">
      <alignment horizontal="center" vertical="center" wrapText="1"/>
    </xf>
    <xf numFmtId="0" fontId="2" fillId="0" borderId="21" xfId="30" applyNumberFormat="1" applyFont="1" applyFill="1" applyBorder="1" applyAlignment="1">
      <alignment horizontal="center" vertical="center" wrapText="1"/>
    </xf>
    <xf numFmtId="167" fontId="12" fillId="0" borderId="37" xfId="0" applyNumberFormat="1" applyFont="1" applyFill="1" applyBorder="1" applyAlignment="1">
      <alignment horizontal="center" vertical="center" wrapText="1"/>
    </xf>
    <xf numFmtId="167" fontId="12" fillId="0" borderId="19" xfId="0" applyNumberFormat="1"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9" xfId="0" applyFont="1" applyFill="1" applyBorder="1" applyAlignment="1">
      <alignment horizontal="right" vertical="center" wrapText="1"/>
    </xf>
    <xf numFmtId="0" fontId="12" fillId="0" borderId="26" xfId="0" applyFont="1" applyFill="1" applyBorder="1" applyAlignment="1">
      <alignment horizontal="right" vertical="center" wrapText="1"/>
    </xf>
    <xf numFmtId="167" fontId="12" fillId="0" borderId="33" xfId="0" applyNumberFormat="1" applyFont="1" applyFill="1" applyBorder="1" applyAlignment="1">
      <alignment horizontal="center" vertical="center" wrapText="1"/>
    </xf>
    <xf numFmtId="167" fontId="12" fillId="0" borderId="5"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5" xfId="0" applyFont="1" applyFill="1" applyBorder="1" applyAlignment="1">
      <alignment horizontal="right" vertical="center" wrapText="1"/>
    </xf>
    <xf numFmtId="0" fontId="12" fillId="0" borderId="10" xfId="0" applyFont="1" applyFill="1" applyBorder="1" applyAlignment="1">
      <alignment horizontal="right" vertical="center" wrapText="1"/>
    </xf>
    <xf numFmtId="0" fontId="12" fillId="0" borderId="22" xfId="0" applyFont="1" applyFill="1" applyBorder="1" applyAlignment="1">
      <alignment horizontal="center" vertical="center" wrapText="1"/>
    </xf>
    <xf numFmtId="0" fontId="12" fillId="0" borderId="19"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22" fillId="0" borderId="5" xfId="0" applyFont="1" applyBorder="1" applyAlignment="1">
      <alignment horizontal="left" vertical="center" wrapText="1"/>
    </xf>
    <xf numFmtId="0" fontId="7" fillId="0" borderId="0" xfId="0" applyFont="1" applyFill="1" applyAlignment="1">
      <alignment horizontal="left" vertical="top" wrapText="1"/>
    </xf>
    <xf numFmtId="0" fontId="10" fillId="0" borderId="0" xfId="0" applyFont="1" applyFill="1" applyBorder="1" applyAlignment="1">
      <alignment horizontal="left" wrapText="1"/>
    </xf>
    <xf numFmtId="0" fontId="10" fillId="0" borderId="0" xfId="0" applyFont="1" applyAlignment="1">
      <alignment horizontal="left"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3" fillId="2" borderId="38" xfId="0" applyFont="1" applyFill="1" applyBorder="1" applyAlignment="1">
      <alignment horizontal="center" vertical="center" wrapText="1"/>
    </xf>
    <xf numFmtId="0" fontId="23" fillId="2" borderId="39" xfId="0" applyFont="1" applyFill="1" applyBorder="1" applyAlignment="1">
      <alignment horizontal="center" vertical="center" wrapText="1"/>
    </xf>
    <xf numFmtId="0" fontId="23" fillId="2" borderId="39" xfId="0" applyFont="1" applyFill="1" applyBorder="1" applyAlignment="1">
      <alignment horizontal="left" vertical="center" wrapText="1"/>
    </xf>
    <xf numFmtId="0" fontId="23" fillId="2" borderId="40" xfId="0" applyFont="1" applyFill="1" applyBorder="1" applyAlignment="1">
      <alignment horizontal="center" vertical="center" wrapText="1"/>
    </xf>
    <xf numFmtId="167" fontId="23" fillId="0" borderId="32" xfId="0" applyNumberFormat="1" applyFont="1" applyFill="1" applyBorder="1" applyAlignment="1">
      <alignment horizontal="center" vertical="center" wrapText="1"/>
    </xf>
    <xf numFmtId="0" fontId="24" fillId="0" borderId="8" xfId="0" applyFont="1" applyFill="1" applyBorder="1" applyAlignment="1">
      <alignment horizontal="right" vertical="center" wrapText="1"/>
    </xf>
    <xf numFmtId="167" fontId="23" fillId="0" borderId="33" xfId="0" applyNumberFormat="1" applyFont="1" applyFill="1" applyBorder="1" applyAlignment="1">
      <alignment horizontal="center" vertical="center" wrapText="1"/>
    </xf>
    <xf numFmtId="0" fontId="24" fillId="0" borderId="5" xfId="0" applyFont="1" applyFill="1" applyBorder="1" applyAlignment="1">
      <alignment horizontal="right" vertical="center" wrapText="1"/>
    </xf>
    <xf numFmtId="167" fontId="23" fillId="0" borderId="41" xfId="0" applyNumberFormat="1" applyFont="1" applyFill="1" applyBorder="1" applyAlignment="1">
      <alignment horizontal="center" vertical="center" wrapText="1"/>
    </xf>
    <xf numFmtId="0" fontId="24" fillId="0" borderId="28" xfId="0" applyFont="1" applyFill="1" applyBorder="1" applyAlignment="1">
      <alignment horizontal="right" vertical="center" wrapText="1"/>
    </xf>
    <xf numFmtId="0" fontId="23" fillId="2" borderId="31" xfId="0" applyFont="1" applyFill="1" applyBorder="1" applyAlignment="1">
      <alignment horizontal="right"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42" xfId="0" applyFont="1" applyFill="1" applyBorder="1" applyAlignment="1">
      <alignment horizontal="center" vertical="center" wrapText="1"/>
    </xf>
    <xf numFmtId="0" fontId="23" fillId="2" borderId="11" xfId="0" applyFont="1" applyFill="1" applyBorder="1" applyAlignment="1">
      <alignment horizontal="center" vertical="center" wrapText="1"/>
    </xf>
    <xf numFmtId="8" fontId="23" fillId="2" borderId="11" xfId="0" applyNumberFormat="1" applyFont="1" applyFill="1" applyBorder="1" applyAlignment="1">
      <alignment horizontal="center" vertical="center" wrapText="1"/>
    </xf>
    <xf numFmtId="8" fontId="23" fillId="2" borderId="12" xfId="0" applyNumberFormat="1" applyFont="1" applyFill="1" applyBorder="1" applyAlignment="1">
      <alignment horizontal="center" vertical="center" wrapText="1"/>
    </xf>
    <xf numFmtId="167" fontId="12" fillId="0" borderId="34" xfId="0" applyNumberFormat="1" applyFont="1" applyFill="1" applyBorder="1" applyAlignment="1">
      <alignment horizontal="center" vertical="center" wrapText="1"/>
    </xf>
    <xf numFmtId="167" fontId="12" fillId="0" borderId="16" xfId="0" applyNumberFormat="1" applyFont="1" applyFill="1" applyBorder="1" applyAlignment="1">
      <alignment horizontal="center" vertical="center" wrapText="1"/>
    </xf>
    <xf numFmtId="0" fontId="12" fillId="0" borderId="16" xfId="0" applyFont="1" applyFill="1" applyBorder="1" applyAlignment="1">
      <alignment horizontal="center" vertical="center" wrapText="1"/>
    </xf>
    <xf numFmtId="0" fontId="22" fillId="0" borderId="21" xfId="0" applyFont="1" applyBorder="1" applyAlignment="1">
      <alignment horizontal="left" vertical="center" wrapText="1"/>
    </xf>
    <xf numFmtId="0" fontId="22" fillId="0" borderId="16" xfId="0" applyFont="1" applyBorder="1" applyAlignment="1">
      <alignment horizontal="left" vertical="center" wrapText="1"/>
    </xf>
    <xf numFmtId="0" fontId="12" fillId="0" borderId="23" xfId="0" applyFont="1" applyFill="1" applyBorder="1" applyAlignment="1">
      <alignment horizontal="center" vertical="center" wrapText="1"/>
    </xf>
    <xf numFmtId="0" fontId="12" fillId="0" borderId="16" xfId="0" applyFont="1" applyFill="1" applyBorder="1" applyAlignment="1">
      <alignment horizontal="right" vertical="center" wrapText="1"/>
    </xf>
    <xf numFmtId="0" fontId="12" fillId="0" borderId="1" xfId="0" applyFont="1" applyFill="1" applyBorder="1" applyAlignment="1">
      <alignment horizontal="right" vertical="center" wrapText="1"/>
    </xf>
    <xf numFmtId="164" fontId="17" fillId="2" borderId="27" xfId="30" applyNumberFormat="1" applyFont="1" applyFill="1" applyBorder="1" applyAlignment="1">
      <alignment horizontal="right" vertical="center" wrapText="1"/>
    </xf>
    <xf numFmtId="164" fontId="17" fillId="2" borderId="7" xfId="30" applyNumberFormat="1" applyFont="1" applyFill="1" applyBorder="1" applyAlignment="1">
      <alignment horizontal="right" vertical="center" wrapText="1"/>
    </xf>
    <xf numFmtId="164" fontId="17" fillId="2" borderId="4" xfId="30" applyNumberFormat="1" applyFont="1" applyFill="1" applyBorder="1" applyAlignment="1">
      <alignment horizontal="right" vertical="center" wrapText="1"/>
    </xf>
    <xf numFmtId="164" fontId="19" fillId="2" borderId="27" xfId="30" applyNumberFormat="1" applyFont="1" applyFill="1" applyBorder="1" applyAlignment="1">
      <alignment horizontal="left"/>
    </xf>
    <xf numFmtId="164" fontId="19" fillId="2" borderId="7" xfId="30" applyNumberFormat="1" applyFont="1" applyFill="1" applyBorder="1" applyAlignment="1">
      <alignment horizontal="left"/>
    </xf>
    <xf numFmtId="164" fontId="19" fillId="2" borderId="4" xfId="30" applyNumberFormat="1" applyFont="1" applyFill="1" applyBorder="1" applyAlignment="1">
      <alignment horizontal="left"/>
    </xf>
    <xf numFmtId="164" fontId="17" fillId="2" borderId="6" xfId="30" applyNumberFormat="1" applyFont="1" applyFill="1" applyBorder="1" applyAlignment="1">
      <alignment horizontal="right" vertical="center" wrapText="1"/>
    </xf>
    <xf numFmtId="164" fontId="17" fillId="2" borderId="2" xfId="30" applyNumberFormat="1" applyFont="1" applyFill="1" applyBorder="1" applyAlignment="1">
      <alignment horizontal="right" vertical="center" wrapText="1"/>
    </xf>
    <xf numFmtId="164" fontId="3" fillId="2" borderId="27" xfId="30" applyNumberFormat="1" applyFont="1" applyFill="1" applyBorder="1" applyAlignment="1">
      <alignment horizontal="left" vertical="center" wrapText="1"/>
    </xf>
    <xf numFmtId="164" fontId="3" fillId="2" borderId="7" xfId="30" applyNumberFormat="1" applyFont="1" applyFill="1" applyBorder="1" applyAlignment="1">
      <alignment horizontal="left" vertical="center" wrapText="1"/>
    </xf>
    <xf numFmtId="164" fontId="3" fillId="2" borderId="4" xfId="30" applyNumberFormat="1" applyFont="1" applyFill="1" applyBorder="1" applyAlignment="1">
      <alignment horizontal="left" vertical="center" wrapText="1"/>
    </xf>
    <xf numFmtId="0" fontId="5" fillId="2" borderId="11" xfId="30" applyNumberFormat="1" applyFont="1" applyFill="1" applyBorder="1" applyAlignment="1">
      <alignment horizontal="center" vertical="center" wrapText="1"/>
    </xf>
    <xf numFmtId="164" fontId="19" fillId="2" borderId="7" xfId="30" applyNumberFormat="1" applyFont="1" applyFill="1" applyBorder="1" applyAlignment="1">
      <alignment horizontal="right" vertical="center"/>
    </xf>
    <xf numFmtId="164" fontId="19" fillId="2" borderId="4" xfId="30" applyNumberFormat="1" applyFont="1" applyFill="1" applyBorder="1" applyAlignment="1">
      <alignment horizontal="right" vertical="center"/>
    </xf>
    <xf numFmtId="164" fontId="19" fillId="2" borderId="6" xfId="30" applyNumberFormat="1" applyFont="1" applyFill="1" applyBorder="1" applyAlignment="1">
      <alignment horizontal="right"/>
    </xf>
    <xf numFmtId="164" fontId="19" fillId="2" borderId="2" xfId="30" applyNumberFormat="1" applyFont="1" applyFill="1" applyBorder="1" applyAlignment="1">
      <alignment horizontal="right"/>
    </xf>
    <xf numFmtId="164" fontId="17" fillId="2" borderId="6" xfId="30" applyNumberFormat="1" applyFont="1" applyFill="1" applyBorder="1" applyAlignment="1">
      <alignment horizontal="right" vertical="center"/>
    </xf>
    <xf numFmtId="164" fontId="17" fillId="2" borderId="13" xfId="30" applyNumberFormat="1" applyFont="1" applyFill="1" applyBorder="1" applyAlignment="1">
      <alignment horizontal="right" vertical="center"/>
    </xf>
    <xf numFmtId="164" fontId="19" fillId="2" borderId="27" xfId="30" applyNumberFormat="1" applyFont="1" applyFill="1" applyBorder="1" applyAlignment="1">
      <alignment horizontal="left" wrapText="1"/>
    </xf>
    <xf numFmtId="164" fontId="19" fillId="2" borderId="7" xfId="30" applyNumberFormat="1" applyFont="1" applyFill="1" applyBorder="1" applyAlignment="1">
      <alignment horizontal="left" wrapText="1"/>
    </xf>
    <xf numFmtId="164" fontId="19" fillId="2" borderId="4" xfId="30" applyNumberFormat="1" applyFont="1" applyFill="1" applyBorder="1" applyAlignment="1">
      <alignment horizontal="left" wrapText="1"/>
    </xf>
    <xf numFmtId="0" fontId="23" fillId="2" borderId="27" xfId="0" applyFont="1" applyFill="1" applyBorder="1" applyAlignment="1">
      <alignment horizontal="left" vertical="center" wrapText="1"/>
    </xf>
    <xf numFmtId="0" fontId="23" fillId="2" borderId="7"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23" fillId="0" borderId="0" xfId="0" applyFont="1" applyFill="1" applyBorder="1" applyAlignment="1">
      <alignment horizontal="left" vertical="top" wrapText="1"/>
    </xf>
    <xf numFmtId="0" fontId="5" fillId="2" borderId="27" xfId="0" applyFont="1" applyFill="1" applyBorder="1" applyAlignment="1">
      <alignment horizontal="right" vertical="center" wrapText="1"/>
    </xf>
    <xf numFmtId="0" fontId="5" fillId="2" borderId="7" xfId="0" applyFont="1" applyFill="1" applyBorder="1" applyAlignment="1">
      <alignment horizontal="right" vertical="center" wrapText="1"/>
    </xf>
    <xf numFmtId="0" fontId="5" fillId="2" borderId="6" xfId="0" applyFont="1" applyFill="1" applyBorder="1" applyAlignment="1">
      <alignment horizontal="right" vertical="center" wrapText="1"/>
    </xf>
    <xf numFmtId="0" fontId="5" fillId="2" borderId="4" xfId="0" applyFont="1" applyFill="1" applyBorder="1" applyAlignment="1">
      <alignment horizontal="right" vertical="center" wrapText="1"/>
    </xf>
    <xf numFmtId="0" fontId="5" fillId="0" borderId="0" xfId="0" applyFont="1" applyFill="1" applyBorder="1" applyAlignment="1">
      <alignment horizontal="left" vertical="top" wrapText="1"/>
    </xf>
    <xf numFmtId="0" fontId="13" fillId="0" borderId="19" xfId="0" applyFont="1" applyFill="1" applyBorder="1" applyAlignment="1">
      <alignment horizontal="center" vertical="center"/>
    </xf>
    <xf numFmtId="0" fontId="13" fillId="0" borderId="0" xfId="0" applyFont="1" applyFill="1" applyBorder="1" applyAlignment="1">
      <alignment horizontal="center" vertical="center"/>
    </xf>
    <xf numFmtId="0" fontId="10" fillId="0" borderId="19" xfId="0" applyFont="1" applyBorder="1" applyAlignment="1">
      <alignment horizontal="center" vertical="center"/>
    </xf>
    <xf numFmtId="3" fontId="10" fillId="0" borderId="5" xfId="0" applyNumberFormat="1" applyFont="1" applyBorder="1" applyAlignment="1">
      <alignment vertical="center"/>
    </xf>
    <xf numFmtId="0" fontId="10" fillId="0" borderId="5" xfId="0" applyFont="1" applyBorder="1" applyAlignment="1">
      <alignment vertical="center"/>
    </xf>
    <xf numFmtId="3" fontId="10" fillId="0" borderId="5" xfId="0" applyNumberFormat="1" applyFont="1" applyFill="1" applyBorder="1" applyAlignment="1">
      <alignment vertical="center"/>
    </xf>
    <xf numFmtId="2" fontId="10" fillId="0" borderId="5" xfId="0" applyNumberFormat="1" applyFont="1" applyBorder="1" applyAlignment="1">
      <alignment vertical="center"/>
    </xf>
    <xf numFmtId="169" fontId="10" fillId="0" borderId="5" xfId="0" applyNumberFormat="1" applyFont="1" applyFill="1" applyBorder="1" applyAlignment="1">
      <alignment vertical="center"/>
    </xf>
    <xf numFmtId="0" fontId="13" fillId="0" borderId="5" xfId="0" applyFont="1" applyFill="1" applyBorder="1" applyAlignment="1">
      <alignment horizontal="center" vertical="center"/>
    </xf>
    <xf numFmtId="169" fontId="10" fillId="0" borderId="28" xfId="0" applyNumberFormat="1" applyFont="1" applyFill="1" applyBorder="1" applyAlignment="1">
      <alignment vertical="center"/>
    </xf>
    <xf numFmtId="0" fontId="10" fillId="0" borderId="28" xfId="0" applyFont="1" applyBorder="1" applyAlignment="1">
      <alignment vertical="center"/>
    </xf>
    <xf numFmtId="169" fontId="10" fillId="0" borderId="22" xfId="0" applyNumberFormat="1" applyFont="1" applyFill="1" applyBorder="1" applyAlignment="1">
      <alignment vertical="center"/>
    </xf>
    <xf numFmtId="169" fontId="10" fillId="0" borderId="30" xfId="0" applyNumberFormat="1" applyFont="1" applyFill="1" applyBorder="1" applyAlignment="1">
      <alignment vertical="center"/>
    </xf>
    <xf numFmtId="169" fontId="10" fillId="0" borderId="25" xfId="0" applyNumberFormat="1" applyFont="1" applyFill="1" applyBorder="1" applyAlignment="1">
      <alignment vertical="center"/>
    </xf>
    <xf numFmtId="169" fontId="10" fillId="0" borderId="19" xfId="0" applyNumberFormat="1" applyFont="1" applyFill="1" applyBorder="1" applyAlignment="1">
      <alignment vertical="center"/>
    </xf>
    <xf numFmtId="169" fontId="10" fillId="0" borderId="22" xfId="0" applyNumberFormat="1" applyFont="1" applyFill="1" applyBorder="1" applyAlignment="1">
      <alignment horizontal="center" vertical="center"/>
    </xf>
    <xf numFmtId="0" fontId="10" fillId="0" borderId="19" xfId="0" applyFont="1" applyBorder="1" applyAlignment="1">
      <alignment vertical="center"/>
    </xf>
    <xf numFmtId="0" fontId="10" fillId="0" borderId="5" xfId="0" applyFont="1" applyFill="1" applyBorder="1" applyAlignment="1">
      <alignment horizontal="center" vertical="center"/>
    </xf>
    <xf numFmtId="0" fontId="7" fillId="6" borderId="5" xfId="0" applyFont="1" applyFill="1" applyBorder="1" applyAlignment="1">
      <alignment horizontal="center" vertical="center"/>
    </xf>
    <xf numFmtId="44" fontId="10" fillId="0" borderId="5" xfId="84" applyFont="1" applyBorder="1" applyAlignment="1">
      <alignment vertical="center"/>
    </xf>
    <xf numFmtId="0" fontId="10" fillId="0" borderId="5" xfId="0" applyFont="1" applyFill="1" applyBorder="1" applyAlignment="1">
      <alignment vertical="center"/>
    </xf>
    <xf numFmtId="2" fontId="10" fillId="0" borderId="5" xfId="0" applyNumberFormat="1" applyFont="1" applyFill="1" applyBorder="1" applyAlignment="1">
      <alignment vertical="center"/>
    </xf>
    <xf numFmtId="0" fontId="7" fillId="0" borderId="5"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22" xfId="0" applyFont="1" applyFill="1" applyBorder="1" applyAlignment="1">
      <alignment horizontal="center" vertical="center" wrapText="1"/>
    </xf>
    <xf numFmtId="0" fontId="10" fillId="0" borderId="0" xfId="0" applyFont="1" applyFill="1"/>
    <xf numFmtId="169" fontId="10" fillId="0" borderId="0" xfId="0" applyNumberFormat="1" applyFont="1" applyFill="1"/>
    <xf numFmtId="0" fontId="15" fillId="2" borderId="31"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0" fillId="0" borderId="10" xfId="0" applyFont="1" applyBorder="1" applyAlignment="1">
      <alignment vertical="center"/>
    </xf>
    <xf numFmtId="0" fontId="10" fillId="0" borderId="0" xfId="0" applyFont="1" applyBorder="1" applyAlignment="1">
      <alignment vertical="center"/>
    </xf>
    <xf numFmtId="0" fontId="10" fillId="0" borderId="42" xfId="0" applyFont="1" applyBorder="1" applyAlignment="1">
      <alignment vertical="center"/>
    </xf>
    <xf numFmtId="0" fontId="10" fillId="0" borderId="0" xfId="0" applyFont="1" applyFill="1" applyBorder="1" applyAlignment="1">
      <alignment vertical="center"/>
    </xf>
    <xf numFmtId="0" fontId="10" fillId="0" borderId="10" xfId="0" applyFont="1" applyFill="1" applyBorder="1" applyAlignment="1">
      <alignment vertical="center"/>
    </xf>
    <xf numFmtId="169" fontId="10" fillId="0" borderId="0" xfId="0" applyNumberFormat="1" applyFont="1" applyFill="1" applyBorder="1" applyAlignment="1">
      <alignment vertical="center"/>
    </xf>
    <xf numFmtId="0" fontId="10" fillId="0" borderId="51" xfId="0" applyFont="1" applyBorder="1" applyAlignment="1">
      <alignment vertical="center"/>
    </xf>
    <xf numFmtId="0" fontId="14" fillId="0" borderId="0" xfId="0" applyFont="1" applyFill="1" applyAlignment="1">
      <alignment wrapText="1"/>
    </xf>
    <xf numFmtId="169" fontId="15" fillId="0" borderId="11" xfId="0" applyNumberFormat="1" applyFont="1" applyFill="1" applyBorder="1" applyAlignment="1">
      <alignment horizontal="center" vertical="center" wrapText="1"/>
    </xf>
    <xf numFmtId="0" fontId="14" fillId="0" borderId="11" xfId="0" applyFont="1" applyFill="1" applyBorder="1" applyAlignment="1">
      <alignment vertical="center"/>
    </xf>
    <xf numFmtId="169" fontId="15" fillId="0" borderId="11" xfId="0" applyNumberFormat="1" applyFont="1" applyFill="1" applyBorder="1" applyAlignment="1">
      <alignment vertical="center"/>
    </xf>
    <xf numFmtId="169" fontId="14" fillId="0" borderId="11" xfId="0" applyNumberFormat="1" applyFont="1" applyFill="1" applyBorder="1" applyAlignment="1">
      <alignment vertical="center"/>
    </xf>
    <xf numFmtId="0" fontId="14" fillId="0" borderId="12" xfId="0" applyFont="1" applyFill="1" applyBorder="1" applyAlignment="1">
      <alignment vertical="center"/>
    </xf>
    <xf numFmtId="0" fontId="10" fillId="0" borderId="11" xfId="0" applyFont="1" applyFill="1" applyBorder="1" applyAlignment="1">
      <alignment vertical="center"/>
    </xf>
    <xf numFmtId="0" fontId="7" fillId="0" borderId="37" xfId="0" applyFont="1" applyFill="1" applyBorder="1" applyAlignment="1">
      <alignment horizontal="center" vertical="center" wrapText="1"/>
    </xf>
    <xf numFmtId="3" fontId="7" fillId="0" borderId="19" xfId="0" applyNumberFormat="1" applyFont="1" applyFill="1" applyBorder="1" applyAlignment="1">
      <alignment horizontal="center" vertical="center"/>
    </xf>
    <xf numFmtId="0" fontId="10" fillId="0" borderId="0" xfId="0" applyFont="1" applyBorder="1" applyAlignment="1">
      <alignment horizontal="center" vertical="center"/>
    </xf>
    <xf numFmtId="0" fontId="7" fillId="0" borderId="20" xfId="0" applyFont="1" applyFill="1" applyBorder="1" applyAlignment="1">
      <alignment horizontal="center" vertical="center" wrapText="1"/>
    </xf>
    <xf numFmtId="3" fontId="7" fillId="6" borderId="5" xfId="0" applyNumberFormat="1" applyFont="1" applyFill="1" applyBorder="1" applyAlignment="1">
      <alignment horizontal="center" vertical="center"/>
    </xf>
    <xf numFmtId="0" fontId="7" fillId="5" borderId="20" xfId="0" applyFont="1" applyFill="1" applyBorder="1" applyAlignment="1">
      <alignment horizontal="center" vertical="center" wrapText="1"/>
    </xf>
    <xf numFmtId="3" fontId="7" fillId="0" borderId="28" xfId="0" applyNumberFormat="1" applyFont="1" applyFill="1" applyBorder="1" applyAlignment="1">
      <alignment horizontal="center" vertical="center"/>
    </xf>
    <xf numFmtId="0" fontId="7" fillId="0" borderId="29" xfId="0" applyFont="1" applyFill="1" applyBorder="1" applyAlignment="1">
      <alignment horizontal="center" vertical="center" wrapText="1"/>
    </xf>
    <xf numFmtId="0" fontId="10" fillId="0" borderId="20" xfId="0" applyFont="1" applyBorder="1" applyAlignment="1">
      <alignment horizontal="center" vertical="center"/>
    </xf>
    <xf numFmtId="0" fontId="7" fillId="0" borderId="24" xfId="0" applyFont="1" applyFill="1" applyBorder="1" applyAlignment="1">
      <alignment horizontal="center" vertical="center" wrapText="1"/>
    </xf>
    <xf numFmtId="0" fontId="10" fillId="0" borderId="20" xfId="0" applyFont="1" applyBorder="1" applyAlignment="1">
      <alignment horizontal="center" vertical="center" wrapText="1"/>
    </xf>
    <xf numFmtId="0" fontId="7" fillId="0" borderId="48"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10"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7" fillId="0" borderId="19" xfId="0" applyFont="1" applyBorder="1" applyAlignment="1">
      <alignment horizontal="center" vertical="center"/>
    </xf>
    <xf numFmtId="0" fontId="7" fillId="6" borderId="19" xfId="0" applyFont="1" applyFill="1" applyBorder="1" applyAlignment="1">
      <alignment horizontal="center" vertical="center"/>
    </xf>
    <xf numFmtId="0" fontId="8" fillId="0" borderId="20" xfId="0" applyFont="1" applyFill="1" applyBorder="1" applyAlignment="1">
      <alignment horizontal="center" vertical="center" wrapText="1"/>
    </xf>
    <xf numFmtId="4" fontId="7" fillId="0" borderId="5" xfId="0" applyNumberFormat="1" applyFont="1" applyFill="1" applyBorder="1" applyAlignment="1">
      <alignment horizontal="center" vertical="center"/>
    </xf>
    <xf numFmtId="0" fontId="10" fillId="0" borderId="50" xfId="0" applyFont="1" applyBorder="1" applyAlignment="1">
      <alignment horizontal="center" vertical="center" wrapText="1"/>
    </xf>
    <xf numFmtId="0" fontId="10" fillId="0" borderId="0" xfId="0" applyFont="1" applyBorder="1" applyAlignment="1">
      <alignment horizontal="center" vertical="center" wrapText="1"/>
    </xf>
    <xf numFmtId="0" fontId="5" fillId="0" borderId="2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4" xfId="0" applyFont="1" applyFill="1" applyBorder="1" applyAlignment="1">
      <alignment horizontal="center" vertical="center" wrapText="1"/>
    </xf>
  </cellXfs>
  <cellStyles count="85">
    <cellStyle name="Euro" xfId="1"/>
    <cellStyle name="Millares" xfId="83" builtinId="3"/>
    <cellStyle name="Millares 2" xfId="3"/>
    <cellStyle name="Millares 2 2" xfId="4"/>
    <cellStyle name="Millares 2 2 2" xfId="5"/>
    <cellStyle name="Millares 2 3" xfId="6"/>
    <cellStyle name="Millares 2 3 2" xfId="7"/>
    <cellStyle name="Millares 2 4" xfId="8"/>
    <cellStyle name="Millares 2 5" xfId="9"/>
    <cellStyle name="Millares 2 6" xfId="10"/>
    <cellStyle name="Millares 2 7" xfId="11"/>
    <cellStyle name="Millares 2 8" xfId="12"/>
    <cellStyle name="Millares 2 9" xfId="13"/>
    <cellStyle name="Millares 3" xfId="14"/>
    <cellStyle name="Millares 3 2" xfId="15"/>
    <cellStyle name="Millares 4" xfId="16"/>
    <cellStyle name="Millares 4 2" xfId="17"/>
    <cellStyle name="Millares 5" xfId="18"/>
    <cellStyle name="Millares 6" xfId="2"/>
    <cellStyle name="Moneda" xfId="84" builtinId="4"/>
    <cellStyle name="Moneda 17" xfId="19"/>
    <cellStyle name="Moneda 2" xfId="20"/>
    <cellStyle name="Moneda 2 2" xfId="21"/>
    <cellStyle name="Moneda 2 3" xfId="22"/>
    <cellStyle name="Moneda 2 4" xfId="23"/>
    <cellStyle name="Moneda 2 5" xfId="24"/>
    <cellStyle name="Moneda 2 6" xfId="25"/>
    <cellStyle name="Moneda 2 7" xfId="26"/>
    <cellStyle name="Moneda 2 8" xfId="27"/>
    <cellStyle name="Moneda 2 9" xfId="28"/>
    <cellStyle name="Moneda 3" xfId="29"/>
    <cellStyle name="Normal" xfId="0" builtinId="0"/>
    <cellStyle name="Normal 10" xfId="30"/>
    <cellStyle name="Normal 10 2" xfId="31"/>
    <cellStyle name="Normal 11" xfId="32"/>
    <cellStyle name="Normal 12" xfId="33"/>
    <cellStyle name="Normal 13" xfId="34"/>
    <cellStyle name="Normal 14" xfId="35"/>
    <cellStyle name="Normal 15" xfId="36"/>
    <cellStyle name="Normal 16" xfId="37"/>
    <cellStyle name="Normal 17 2" xfId="38"/>
    <cellStyle name="Normal 18" xfId="39"/>
    <cellStyle name="Normal 19" xfId="40"/>
    <cellStyle name="Normal 2" xfId="41"/>
    <cellStyle name="Normal 2 2" xfId="42"/>
    <cellStyle name="Normal 2 2 10" xfId="43"/>
    <cellStyle name="Normal 2 2 2" xfId="44"/>
    <cellStyle name="Normal 2 2 2 2" xfId="45"/>
    <cellStyle name="Normal 2 2 2 2 2" xfId="46"/>
    <cellStyle name="Normal 2 2 2 3" xfId="47"/>
    <cellStyle name="Normal 2 2 2 4" xfId="48"/>
    <cellStyle name="Normal 2 2 2 5" xfId="49"/>
    <cellStyle name="Normal 2 2 2 6" xfId="50"/>
    <cellStyle name="Normal 2 2 2 7" xfId="51"/>
    <cellStyle name="Normal 2 2 2 8" xfId="52"/>
    <cellStyle name="Normal 2 2 2 9" xfId="53"/>
    <cellStyle name="Normal 2 2 3" xfId="54"/>
    <cellStyle name="Normal 2 2 4" xfId="55"/>
    <cellStyle name="Normal 2 2 4 2" xfId="56"/>
    <cellStyle name="Normal 2 2 5" xfId="57"/>
    <cellStyle name="Normal 2 2 6" xfId="58"/>
    <cellStyle name="Normal 2 2 7" xfId="59"/>
    <cellStyle name="Normal 2 2 8" xfId="60"/>
    <cellStyle name="Normal 2 2 9" xfId="61"/>
    <cellStyle name="Normal 2 3" xfId="62"/>
    <cellStyle name="Normal 2 3 2" xfId="63"/>
    <cellStyle name="Normal 2 4" xfId="64"/>
    <cellStyle name="Normal 2 5" xfId="65"/>
    <cellStyle name="Normal 2 6" xfId="66"/>
    <cellStyle name="Normal 2 7" xfId="67"/>
    <cellStyle name="Normal 2 8" xfId="68"/>
    <cellStyle name="Normal 2 9" xfId="69"/>
    <cellStyle name="Normal 20" xfId="70"/>
    <cellStyle name="Normal 21" xfId="71"/>
    <cellStyle name="Normal 22" xfId="72"/>
    <cellStyle name="Normal 23" xfId="73"/>
    <cellStyle name="Normal 25" xfId="74"/>
    <cellStyle name="Normal 26" xfId="75"/>
    <cellStyle name="Normal 3" xfId="76"/>
    <cellStyle name="Normal 4" xfId="77"/>
    <cellStyle name="Normal 5" xfId="78"/>
    <cellStyle name="Normal 6" xfId="79"/>
    <cellStyle name="Normal 7" xfId="80"/>
    <cellStyle name="Normal 8" xfId="81"/>
    <cellStyle name="Normal 9" xfId="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37"/>
  <sheetViews>
    <sheetView view="pageBreakPreview" topLeftCell="A70" zoomScale="60" zoomScaleNormal="100" workbookViewId="0">
      <selection activeCell="B19" sqref="B19"/>
    </sheetView>
  </sheetViews>
  <sheetFormatPr baseColWidth="10" defaultRowHeight="15" x14ac:dyDescent="0.25"/>
  <cols>
    <col min="1" max="1" width="30.7109375" customWidth="1"/>
    <col min="4" max="4" width="14.140625" customWidth="1"/>
    <col min="5" max="5" width="47" style="34" customWidth="1"/>
    <col min="6" max="6" width="18.42578125" style="25" bestFit="1" customWidth="1"/>
    <col min="7" max="7" width="19" style="25" customWidth="1"/>
    <col min="8" max="8" width="18" style="25" customWidth="1"/>
    <col min="9" max="9" width="18.42578125" style="25" bestFit="1" customWidth="1"/>
    <col min="10" max="10" width="20.42578125" style="25" customWidth="1"/>
    <col min="11" max="11" width="18.42578125" style="25" bestFit="1" customWidth="1"/>
    <col min="14" max="14" width="16.85546875" style="25" bestFit="1" customWidth="1"/>
    <col min="15" max="15" width="16" customWidth="1"/>
    <col min="16" max="16" width="14.28515625" customWidth="1"/>
    <col min="17" max="18" width="12.140625" bestFit="1" customWidth="1"/>
    <col min="19" max="19" width="13.7109375" bestFit="1" customWidth="1"/>
    <col min="20" max="20" width="13.7109375" style="25" bestFit="1" customWidth="1"/>
    <col min="21" max="21" width="13" style="25" bestFit="1" customWidth="1"/>
    <col min="22" max="22" width="12.140625" style="25" bestFit="1" customWidth="1"/>
    <col min="23" max="27" width="14.7109375" style="25" bestFit="1" customWidth="1"/>
    <col min="28" max="28" width="15.7109375" style="25" bestFit="1" customWidth="1"/>
    <col min="29" max="29" width="14.7109375" style="25" bestFit="1" customWidth="1"/>
    <col min="30" max="30" width="15" style="25" bestFit="1" customWidth="1"/>
    <col min="31" max="31" width="14" style="25" bestFit="1" customWidth="1"/>
    <col min="32" max="32" width="15.7109375" style="25" bestFit="1" customWidth="1"/>
    <col min="33" max="33" width="14.7109375" style="25" bestFit="1" customWidth="1"/>
    <col min="34" max="34" width="15.7109375" style="25" bestFit="1" customWidth="1"/>
    <col min="35" max="35" width="20.28515625" style="25" customWidth="1"/>
    <col min="36" max="36" width="21.85546875" customWidth="1"/>
    <col min="37" max="37" width="24.7109375" customWidth="1"/>
  </cols>
  <sheetData>
    <row r="1" spans="1:37" x14ac:dyDescent="0.25">
      <c r="A1" s="16" t="s">
        <v>0</v>
      </c>
      <c r="B1" s="16"/>
      <c r="C1" s="16"/>
      <c r="D1" s="16"/>
      <c r="E1" s="31"/>
      <c r="F1" s="20"/>
      <c r="G1" s="20"/>
      <c r="H1" s="20"/>
      <c r="I1" s="20"/>
      <c r="J1" s="20"/>
      <c r="K1" s="20"/>
      <c r="L1" s="16"/>
      <c r="M1" s="16"/>
      <c r="N1" s="20"/>
      <c r="O1" s="16"/>
      <c r="P1" s="16"/>
      <c r="Q1" s="16"/>
      <c r="R1" s="16"/>
      <c r="S1" s="16"/>
      <c r="T1" s="20"/>
      <c r="U1" s="20"/>
      <c r="V1" s="20"/>
      <c r="W1" s="20"/>
      <c r="X1" s="20"/>
      <c r="Y1" s="20"/>
      <c r="Z1" s="20"/>
      <c r="AA1" s="20"/>
      <c r="AB1" s="20"/>
      <c r="AC1" s="20"/>
      <c r="AD1" s="20"/>
      <c r="AE1" s="20"/>
      <c r="AF1" s="20"/>
      <c r="AG1" s="20"/>
      <c r="AH1" s="20"/>
      <c r="AI1" s="20"/>
      <c r="AJ1" s="16"/>
      <c r="AK1" s="16"/>
    </row>
    <row r="2" spans="1:37" x14ac:dyDescent="0.25">
      <c r="A2" s="16" t="s">
        <v>1</v>
      </c>
      <c r="B2" s="16"/>
      <c r="C2" s="16"/>
      <c r="D2" s="16"/>
      <c r="E2" s="31"/>
      <c r="F2" s="20"/>
      <c r="G2" s="20"/>
      <c r="H2" s="20"/>
      <c r="I2" s="20"/>
      <c r="J2" s="20"/>
      <c r="K2" s="20"/>
      <c r="L2" s="16"/>
      <c r="M2" s="16"/>
      <c r="N2" s="20"/>
      <c r="O2" s="16"/>
      <c r="P2" s="16"/>
      <c r="Q2" s="16"/>
      <c r="R2" s="16"/>
      <c r="S2" s="16"/>
      <c r="T2" s="20"/>
      <c r="U2" s="20"/>
      <c r="V2" s="20"/>
      <c r="W2" s="20"/>
      <c r="X2" s="20"/>
      <c r="Y2" s="20"/>
      <c r="Z2" s="20"/>
      <c r="AA2" s="20"/>
      <c r="AB2" s="20"/>
      <c r="AC2" s="20"/>
      <c r="AD2" s="20"/>
      <c r="AE2" s="20"/>
      <c r="AF2" s="20"/>
      <c r="AG2" s="20"/>
      <c r="AH2" s="20"/>
      <c r="AI2" s="20"/>
      <c r="AJ2" s="16"/>
      <c r="AK2" s="16"/>
    </row>
    <row r="3" spans="1:37" x14ac:dyDescent="0.25">
      <c r="A3" s="17" t="s">
        <v>2</v>
      </c>
      <c r="B3" s="17"/>
      <c r="C3" s="17"/>
      <c r="D3" s="17"/>
      <c r="E3" s="32"/>
      <c r="F3" s="21"/>
      <c r="G3" s="21"/>
      <c r="H3" s="21"/>
      <c r="I3" s="21"/>
      <c r="J3" s="21"/>
      <c r="K3" s="21"/>
      <c r="L3" s="17"/>
      <c r="M3" s="17"/>
      <c r="N3" s="21"/>
      <c r="O3" s="17"/>
      <c r="P3" s="17"/>
      <c r="Q3" s="17"/>
      <c r="R3" s="17"/>
      <c r="S3" s="17"/>
      <c r="T3" s="21"/>
      <c r="U3" s="21"/>
      <c r="V3" s="21"/>
      <c r="W3" s="21"/>
      <c r="X3" s="21"/>
      <c r="Y3" s="21"/>
      <c r="Z3" s="21"/>
      <c r="AA3" s="21"/>
      <c r="AB3" s="21"/>
      <c r="AC3" s="21"/>
      <c r="AD3" s="21"/>
      <c r="AE3" s="21"/>
      <c r="AF3" s="21"/>
      <c r="AG3" s="21"/>
      <c r="AH3" s="21"/>
      <c r="AI3" s="21"/>
      <c r="AJ3" s="17"/>
      <c r="AK3" s="17"/>
    </row>
    <row r="4" spans="1:37" ht="15.75" thickBot="1" x14ac:dyDescent="0.3">
      <c r="A4" s="18" t="s">
        <v>3</v>
      </c>
      <c r="B4" s="18"/>
      <c r="C4" s="18"/>
      <c r="D4" s="18"/>
      <c r="E4" s="33"/>
      <c r="F4" s="22"/>
      <c r="G4" s="22"/>
      <c r="H4" s="22"/>
      <c r="I4" s="22"/>
      <c r="J4" s="22"/>
      <c r="K4" s="22"/>
      <c r="L4" s="18"/>
      <c r="M4" s="18"/>
      <c r="N4" s="22"/>
      <c r="O4" s="18"/>
      <c r="P4" s="18"/>
      <c r="Q4" s="18"/>
      <c r="R4" s="18"/>
      <c r="S4" s="18"/>
      <c r="T4" s="22"/>
      <c r="U4" s="22"/>
      <c r="V4" s="22"/>
      <c r="W4" s="22"/>
      <c r="X4" s="22"/>
      <c r="Y4" s="22"/>
      <c r="Z4" s="22"/>
      <c r="AA4" s="22"/>
      <c r="AB4" s="22"/>
      <c r="AC4" s="22"/>
      <c r="AD4" s="22"/>
      <c r="AE4" s="22"/>
      <c r="AF4" s="22"/>
      <c r="AG4" s="22"/>
      <c r="AH4" s="22"/>
      <c r="AI4" s="22"/>
      <c r="AJ4" s="18"/>
      <c r="AK4" s="18"/>
    </row>
    <row r="5" spans="1:37" s="34" customFormat="1" ht="90" thickBot="1" x14ac:dyDescent="0.3">
      <c r="A5" s="15" t="s">
        <v>4</v>
      </c>
      <c r="B5" s="11" t="s">
        <v>5</v>
      </c>
      <c r="C5" s="11" t="s">
        <v>6</v>
      </c>
      <c r="D5" s="11" t="s">
        <v>7</v>
      </c>
      <c r="E5" s="30" t="s">
        <v>8</v>
      </c>
      <c r="F5" s="19" t="s">
        <v>9</v>
      </c>
      <c r="G5" s="19" t="s">
        <v>10</v>
      </c>
      <c r="H5" s="19" t="s">
        <v>11</v>
      </c>
      <c r="I5" s="19" t="s">
        <v>12</v>
      </c>
      <c r="J5" s="19" t="s">
        <v>757</v>
      </c>
      <c r="K5" s="19" t="s">
        <v>758</v>
      </c>
      <c r="L5" s="271" t="s">
        <v>13</v>
      </c>
      <c r="M5" s="271"/>
      <c r="N5" s="19" t="s">
        <v>14</v>
      </c>
      <c r="O5" s="12" t="s">
        <v>15</v>
      </c>
      <c r="P5" s="30" t="s">
        <v>16</v>
      </c>
      <c r="Q5" s="13" t="s">
        <v>17</v>
      </c>
      <c r="R5" s="13" t="s">
        <v>18</v>
      </c>
      <c r="S5" s="13" t="s">
        <v>19</v>
      </c>
      <c r="T5" s="53" t="s">
        <v>20</v>
      </c>
      <c r="U5" s="53" t="s">
        <v>21</v>
      </c>
      <c r="V5" s="53" t="s">
        <v>22</v>
      </c>
      <c r="W5" s="53" t="s">
        <v>23</v>
      </c>
      <c r="X5" s="53" t="s">
        <v>24</v>
      </c>
      <c r="Y5" s="53" t="s">
        <v>25</v>
      </c>
      <c r="Z5" s="53" t="s">
        <v>26</v>
      </c>
      <c r="AA5" s="53" t="s">
        <v>27</v>
      </c>
      <c r="AB5" s="53" t="s">
        <v>28</v>
      </c>
      <c r="AC5" s="53" t="s">
        <v>29</v>
      </c>
      <c r="AD5" s="53" t="s">
        <v>30</v>
      </c>
      <c r="AE5" s="53" t="s">
        <v>31</v>
      </c>
      <c r="AF5" s="53" t="s">
        <v>32</v>
      </c>
      <c r="AG5" s="53" t="s">
        <v>33</v>
      </c>
      <c r="AH5" s="53" t="s">
        <v>34</v>
      </c>
      <c r="AI5" s="53" t="s">
        <v>35</v>
      </c>
      <c r="AJ5" s="13" t="s">
        <v>36</v>
      </c>
      <c r="AK5" s="14" t="s">
        <v>37</v>
      </c>
    </row>
    <row r="6" spans="1:37" ht="15.75" thickBot="1" x14ac:dyDescent="0.3">
      <c r="A6" s="1"/>
      <c r="B6" s="1"/>
      <c r="C6" s="10"/>
      <c r="D6" s="10"/>
      <c r="E6" s="10"/>
      <c r="F6" s="23"/>
      <c r="G6" s="23"/>
      <c r="H6" s="23"/>
      <c r="I6" s="28"/>
      <c r="J6" s="28"/>
      <c r="K6" s="23"/>
      <c r="L6" s="10"/>
      <c r="M6" s="10"/>
      <c r="N6" s="23"/>
      <c r="O6" s="10"/>
      <c r="P6" s="10"/>
      <c r="Q6" s="1"/>
      <c r="R6" s="1"/>
      <c r="S6" s="1"/>
      <c r="AJ6" s="1"/>
      <c r="AK6" s="1"/>
    </row>
    <row r="7" spans="1:37" ht="15.75" customHeight="1" thickBot="1" x14ac:dyDescent="0.3">
      <c r="A7" s="268"/>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70"/>
    </row>
    <row r="8" spans="1:37" ht="38.25" x14ac:dyDescent="0.25">
      <c r="A8" s="74" t="s">
        <v>38</v>
      </c>
      <c r="B8" s="139">
        <v>6409</v>
      </c>
      <c r="C8" s="139"/>
      <c r="D8" s="209">
        <v>1993</v>
      </c>
      <c r="E8" s="131" t="s">
        <v>759</v>
      </c>
      <c r="F8" s="136">
        <v>7835210.5999999996</v>
      </c>
      <c r="G8" s="137">
        <v>0</v>
      </c>
      <c r="H8" s="138">
        <v>7835210.5999999996</v>
      </c>
      <c r="I8" s="138">
        <v>4561742.8</v>
      </c>
      <c r="J8" s="137">
        <v>1112242.8900000006</v>
      </c>
      <c r="K8" s="138">
        <v>5673985.6900000004</v>
      </c>
      <c r="L8" s="139"/>
      <c r="M8" s="139" t="s">
        <v>39</v>
      </c>
      <c r="N8" s="137">
        <v>3273467.8</v>
      </c>
      <c r="O8" s="140" t="s">
        <v>40</v>
      </c>
      <c r="P8" s="141">
        <v>58.22106172870452</v>
      </c>
      <c r="Q8" s="185">
        <v>0</v>
      </c>
      <c r="R8" s="185">
        <v>0</v>
      </c>
      <c r="S8" s="185">
        <v>0</v>
      </c>
      <c r="T8" s="138">
        <v>0</v>
      </c>
      <c r="U8" s="138">
        <v>0</v>
      </c>
      <c r="V8" s="138">
        <v>487027.59</v>
      </c>
      <c r="W8" s="138">
        <v>0</v>
      </c>
      <c r="X8" s="138">
        <v>0</v>
      </c>
      <c r="Y8" s="138">
        <v>331766.27</v>
      </c>
      <c r="Z8" s="138">
        <v>0</v>
      </c>
      <c r="AA8" s="138">
        <v>0</v>
      </c>
      <c r="AB8" s="138">
        <v>0</v>
      </c>
      <c r="AC8" s="138">
        <v>0</v>
      </c>
      <c r="AD8" s="138">
        <v>0</v>
      </c>
      <c r="AE8" s="138">
        <v>0</v>
      </c>
      <c r="AF8" s="138">
        <v>0</v>
      </c>
      <c r="AG8" s="138">
        <v>0</v>
      </c>
      <c r="AH8" s="138">
        <v>0</v>
      </c>
      <c r="AI8" s="138">
        <v>818793.8600000001</v>
      </c>
      <c r="AJ8" s="178" t="s">
        <v>7147</v>
      </c>
      <c r="AK8" s="200" t="s">
        <v>41</v>
      </c>
    </row>
    <row r="9" spans="1:37" x14ac:dyDescent="0.25">
      <c r="A9" s="78" t="s">
        <v>42</v>
      </c>
      <c r="B9" s="149">
        <v>37470</v>
      </c>
      <c r="C9" s="149">
        <v>778591</v>
      </c>
      <c r="D9" s="210">
        <v>1996</v>
      </c>
      <c r="E9" s="132" t="s">
        <v>43</v>
      </c>
      <c r="F9" s="148">
        <v>106486324.12</v>
      </c>
      <c r="G9" s="143">
        <v>41725406.939999998</v>
      </c>
      <c r="H9" s="144">
        <v>148211731.06</v>
      </c>
      <c r="I9" s="144">
        <v>148211701.16999999</v>
      </c>
      <c r="J9" s="143">
        <v>15332071.570000023</v>
      </c>
      <c r="K9" s="144">
        <v>163543772.74000001</v>
      </c>
      <c r="L9" s="149" t="s">
        <v>39</v>
      </c>
      <c r="M9" s="149"/>
      <c r="N9" s="143">
        <v>29.890000015497208</v>
      </c>
      <c r="O9" s="150" t="s">
        <v>44</v>
      </c>
      <c r="P9" s="147">
        <v>99.999979832905396</v>
      </c>
      <c r="Q9" s="187">
        <v>0</v>
      </c>
      <c r="R9" s="187">
        <v>0</v>
      </c>
      <c r="S9" s="187">
        <v>983892.09</v>
      </c>
      <c r="T9" s="144">
        <v>0</v>
      </c>
      <c r="U9" s="144">
        <v>0</v>
      </c>
      <c r="V9" s="144">
        <v>0</v>
      </c>
      <c r="W9" s="144">
        <v>0</v>
      </c>
      <c r="X9" s="144">
        <v>0</v>
      </c>
      <c r="Y9" s="144">
        <v>0</v>
      </c>
      <c r="Z9" s="144">
        <v>0</v>
      </c>
      <c r="AA9" s="144">
        <v>0</v>
      </c>
      <c r="AB9" s="144">
        <v>0</v>
      </c>
      <c r="AC9" s="144">
        <v>0</v>
      </c>
      <c r="AD9" s="144">
        <v>0</v>
      </c>
      <c r="AE9" s="144">
        <v>0</v>
      </c>
      <c r="AF9" s="144">
        <v>0</v>
      </c>
      <c r="AG9" s="144">
        <v>0</v>
      </c>
      <c r="AH9" s="144">
        <v>0</v>
      </c>
      <c r="AI9" s="144">
        <v>983892.09</v>
      </c>
      <c r="AJ9" s="201" t="s">
        <v>7148</v>
      </c>
      <c r="AK9" s="202" t="s">
        <v>45</v>
      </c>
    </row>
    <row r="10" spans="1:37" ht="24" x14ac:dyDescent="0.25">
      <c r="A10" s="78" t="s">
        <v>46</v>
      </c>
      <c r="B10" s="149" t="s">
        <v>47</v>
      </c>
      <c r="C10" s="149">
        <v>766720</v>
      </c>
      <c r="D10" s="210">
        <v>1998</v>
      </c>
      <c r="E10" s="132" t="s">
        <v>48</v>
      </c>
      <c r="F10" s="148">
        <v>59078108.770000003</v>
      </c>
      <c r="G10" s="143">
        <v>19171400.489999987</v>
      </c>
      <c r="H10" s="144">
        <v>78249509.25999999</v>
      </c>
      <c r="I10" s="144">
        <v>66937951.550000004</v>
      </c>
      <c r="J10" s="143">
        <v>3126520.98</v>
      </c>
      <c r="K10" s="144">
        <v>70064472.530000001</v>
      </c>
      <c r="L10" s="149" t="s">
        <v>39</v>
      </c>
      <c r="M10" s="149"/>
      <c r="N10" s="143">
        <v>11311557.709999986</v>
      </c>
      <c r="O10" s="150"/>
      <c r="P10" s="147">
        <v>85.544244536518406</v>
      </c>
      <c r="Q10" s="187">
        <v>914443.34</v>
      </c>
      <c r="R10" s="187">
        <v>203745.76</v>
      </c>
      <c r="S10" s="187"/>
      <c r="T10" s="144"/>
      <c r="U10" s="144"/>
      <c r="V10" s="144"/>
      <c r="W10" s="144"/>
      <c r="X10" s="144"/>
      <c r="Y10" s="144"/>
      <c r="Z10" s="144"/>
      <c r="AA10" s="144"/>
      <c r="AB10" s="144"/>
      <c r="AC10" s="144"/>
      <c r="AD10" s="144">
        <v>0</v>
      </c>
      <c r="AE10" s="144">
        <v>0</v>
      </c>
      <c r="AF10" s="144">
        <v>0</v>
      </c>
      <c r="AG10" s="144">
        <v>0</v>
      </c>
      <c r="AH10" s="144">
        <v>0</v>
      </c>
      <c r="AI10" s="144">
        <v>1118189.1000000001</v>
      </c>
      <c r="AJ10" s="201" t="s">
        <v>7149</v>
      </c>
      <c r="AK10" s="202" t="s">
        <v>49</v>
      </c>
    </row>
    <row r="11" spans="1:37" x14ac:dyDescent="0.25">
      <c r="A11" s="78" t="s">
        <v>50</v>
      </c>
      <c r="B11" s="149">
        <v>2455</v>
      </c>
      <c r="C11" s="149">
        <v>194344</v>
      </c>
      <c r="D11" s="210">
        <v>1999</v>
      </c>
      <c r="E11" s="132" t="s">
        <v>760</v>
      </c>
      <c r="F11" s="148">
        <v>3424189.26</v>
      </c>
      <c r="G11" s="143">
        <v>11557695.17</v>
      </c>
      <c r="H11" s="144">
        <v>14981884.43</v>
      </c>
      <c r="I11" s="144">
        <v>14853391.289999999</v>
      </c>
      <c r="J11" s="143">
        <v>1269228.8000000007</v>
      </c>
      <c r="K11" s="144">
        <v>16122620.09</v>
      </c>
      <c r="L11" s="149" t="s">
        <v>39</v>
      </c>
      <c r="M11" s="149"/>
      <c r="N11" s="143">
        <v>128493.1400000006</v>
      </c>
      <c r="O11" s="150" t="s">
        <v>51</v>
      </c>
      <c r="P11" s="147">
        <v>99.14234327063221</v>
      </c>
      <c r="Q11" s="187"/>
      <c r="R11" s="187"/>
      <c r="S11" s="187"/>
      <c r="T11" s="144"/>
      <c r="U11" s="144"/>
      <c r="V11" s="144"/>
      <c r="W11" s="144">
        <v>9891.4599999999991</v>
      </c>
      <c r="X11" s="144">
        <v>47425.19</v>
      </c>
      <c r="Y11" s="144"/>
      <c r="Z11" s="144"/>
      <c r="AA11" s="144"/>
      <c r="AB11" s="144"/>
      <c r="AC11" s="144"/>
      <c r="AD11" s="144"/>
      <c r="AE11" s="144"/>
      <c r="AF11" s="144"/>
      <c r="AG11" s="144"/>
      <c r="AH11" s="144"/>
      <c r="AI11" s="144">
        <v>57316.65</v>
      </c>
      <c r="AJ11" s="201" t="s">
        <v>7150</v>
      </c>
      <c r="AK11" s="202" t="s">
        <v>52</v>
      </c>
    </row>
    <row r="12" spans="1:37" x14ac:dyDescent="0.25">
      <c r="A12" s="82" t="s">
        <v>53</v>
      </c>
      <c r="B12" s="145" t="s">
        <v>47</v>
      </c>
      <c r="C12" s="145">
        <v>1208322</v>
      </c>
      <c r="D12" s="210">
        <v>1999</v>
      </c>
      <c r="E12" s="132" t="s">
        <v>54</v>
      </c>
      <c r="F12" s="148">
        <v>14492398.48</v>
      </c>
      <c r="G12" s="143">
        <v>7056877.9199999981</v>
      </c>
      <c r="H12" s="144">
        <v>21549276.399999999</v>
      </c>
      <c r="I12" s="144">
        <v>20066453.789999995</v>
      </c>
      <c r="J12" s="143">
        <v>1614349.629999999</v>
      </c>
      <c r="K12" s="144">
        <v>21680803.419999994</v>
      </c>
      <c r="L12" s="149" t="s">
        <v>39</v>
      </c>
      <c r="M12" s="149"/>
      <c r="N12" s="143">
        <v>1482822.6100000031</v>
      </c>
      <c r="O12" s="150">
        <v>3723</v>
      </c>
      <c r="P12" s="147">
        <v>93.118921570842161</v>
      </c>
      <c r="Q12" s="187"/>
      <c r="R12" s="187"/>
      <c r="S12" s="187">
        <v>137544.64000000001</v>
      </c>
      <c r="T12" s="144">
        <v>90044.97</v>
      </c>
      <c r="U12" s="144"/>
      <c r="V12" s="144"/>
      <c r="W12" s="144"/>
      <c r="X12" s="144"/>
      <c r="Y12" s="144"/>
      <c r="Z12" s="144"/>
      <c r="AA12" s="144"/>
      <c r="AB12" s="144"/>
      <c r="AC12" s="144"/>
      <c r="AD12" s="144"/>
      <c r="AE12" s="144"/>
      <c r="AF12" s="144"/>
      <c r="AG12" s="144"/>
      <c r="AH12" s="144"/>
      <c r="AI12" s="144">
        <v>227589.61000000002</v>
      </c>
      <c r="AJ12" s="201" t="s">
        <v>7151</v>
      </c>
      <c r="AK12" s="202" t="s">
        <v>55</v>
      </c>
    </row>
    <row r="13" spans="1:37" x14ac:dyDescent="0.25">
      <c r="A13" s="78" t="s">
        <v>56</v>
      </c>
      <c r="B13" s="149" t="s">
        <v>47</v>
      </c>
      <c r="C13" s="149">
        <v>807842</v>
      </c>
      <c r="D13" s="210">
        <v>1999</v>
      </c>
      <c r="E13" s="132" t="s">
        <v>761</v>
      </c>
      <c r="F13" s="148">
        <v>166184.9</v>
      </c>
      <c r="G13" s="143">
        <v>0</v>
      </c>
      <c r="H13" s="144">
        <v>166184.9</v>
      </c>
      <c r="I13" s="144">
        <v>151077.18</v>
      </c>
      <c r="J13" s="143">
        <v>0</v>
      </c>
      <c r="K13" s="144">
        <v>151077.18</v>
      </c>
      <c r="L13" s="149"/>
      <c r="M13" s="149" t="s">
        <v>39</v>
      </c>
      <c r="N13" s="143">
        <v>15107.720000000001</v>
      </c>
      <c r="O13" s="150">
        <v>5145</v>
      </c>
      <c r="P13" s="147">
        <v>90.9090898150193</v>
      </c>
      <c r="Q13" s="187"/>
      <c r="R13" s="187"/>
      <c r="S13" s="187">
        <v>15107.72</v>
      </c>
      <c r="T13" s="144"/>
      <c r="U13" s="144"/>
      <c r="V13" s="144"/>
      <c r="W13" s="144"/>
      <c r="X13" s="144"/>
      <c r="Y13" s="144"/>
      <c r="Z13" s="144"/>
      <c r="AA13" s="144"/>
      <c r="AB13" s="144"/>
      <c r="AC13" s="144"/>
      <c r="AD13" s="144"/>
      <c r="AE13" s="144"/>
      <c r="AF13" s="144"/>
      <c r="AG13" s="144"/>
      <c r="AH13" s="144"/>
      <c r="AI13" s="144">
        <v>15107.72</v>
      </c>
      <c r="AJ13" s="201" t="s">
        <v>7152</v>
      </c>
      <c r="AK13" s="202" t="s">
        <v>57</v>
      </c>
    </row>
    <row r="14" spans="1:37" ht="38.25" x14ac:dyDescent="0.25">
      <c r="A14" s="78" t="s">
        <v>58</v>
      </c>
      <c r="B14" s="149">
        <v>10096</v>
      </c>
      <c r="C14" s="149"/>
      <c r="D14" s="210">
        <v>1999</v>
      </c>
      <c r="E14" s="132" t="s">
        <v>59</v>
      </c>
      <c r="F14" s="148">
        <v>49929499</v>
      </c>
      <c r="G14" s="143">
        <v>23592306.099999994</v>
      </c>
      <c r="H14" s="144">
        <v>73521805.099999994</v>
      </c>
      <c r="I14" s="144">
        <v>69037377.230000004</v>
      </c>
      <c r="J14" s="143">
        <v>14140246.299999997</v>
      </c>
      <c r="K14" s="144">
        <v>83177623.530000001</v>
      </c>
      <c r="L14" s="149" t="s">
        <v>39</v>
      </c>
      <c r="M14" s="149"/>
      <c r="N14" s="143">
        <v>4484427.8699999899</v>
      </c>
      <c r="O14" s="150">
        <v>3778</v>
      </c>
      <c r="P14" s="147">
        <v>93.900547104494322</v>
      </c>
      <c r="Q14" s="187"/>
      <c r="R14" s="187"/>
      <c r="S14" s="187">
        <v>3302191</v>
      </c>
      <c r="T14" s="144">
        <v>3752226.4</v>
      </c>
      <c r="U14" s="144"/>
      <c r="V14" s="144"/>
      <c r="W14" s="144"/>
      <c r="X14" s="144"/>
      <c r="Y14" s="144"/>
      <c r="Z14" s="144"/>
      <c r="AA14" s="144"/>
      <c r="AB14" s="144"/>
      <c r="AC14" s="144"/>
      <c r="AD14" s="144"/>
      <c r="AE14" s="144"/>
      <c r="AF14" s="144"/>
      <c r="AG14" s="144"/>
      <c r="AH14" s="144"/>
      <c r="AI14" s="144">
        <v>7054417.4000000004</v>
      </c>
      <c r="AJ14" s="179" t="s">
        <v>7153</v>
      </c>
      <c r="AK14" s="202" t="s">
        <v>60</v>
      </c>
    </row>
    <row r="15" spans="1:37" ht="35.25" customHeight="1" x14ac:dyDescent="0.25">
      <c r="A15" s="78" t="s">
        <v>61</v>
      </c>
      <c r="B15" s="149">
        <v>10697</v>
      </c>
      <c r="C15" s="149">
        <v>766798</v>
      </c>
      <c r="D15" s="210">
        <v>1999</v>
      </c>
      <c r="E15" s="132" t="s">
        <v>762</v>
      </c>
      <c r="F15" s="148">
        <v>1539870.75</v>
      </c>
      <c r="G15" s="143">
        <v>1634074.85</v>
      </c>
      <c r="H15" s="144">
        <v>3173945.6</v>
      </c>
      <c r="I15" s="144">
        <v>3164669.36</v>
      </c>
      <c r="J15" s="143">
        <v>0</v>
      </c>
      <c r="K15" s="144">
        <v>3164669.36</v>
      </c>
      <c r="L15" s="149" t="s">
        <v>39</v>
      </c>
      <c r="M15" s="149"/>
      <c r="N15" s="143">
        <v>9276.2400000002235</v>
      </c>
      <c r="O15" s="150">
        <v>5031</v>
      </c>
      <c r="P15" s="147">
        <v>99.707737901998058</v>
      </c>
      <c r="Q15" s="187"/>
      <c r="R15" s="187"/>
      <c r="S15" s="187"/>
      <c r="T15" s="144">
        <v>8348.6200000000008</v>
      </c>
      <c r="U15" s="144"/>
      <c r="V15" s="144"/>
      <c r="W15" s="144"/>
      <c r="X15" s="144"/>
      <c r="Y15" s="144"/>
      <c r="Z15" s="144"/>
      <c r="AA15" s="144"/>
      <c r="AB15" s="144"/>
      <c r="AC15" s="144"/>
      <c r="AD15" s="144"/>
      <c r="AE15" s="144"/>
      <c r="AF15" s="144"/>
      <c r="AG15" s="144"/>
      <c r="AH15" s="144"/>
      <c r="AI15" s="144">
        <v>8348.6200000000008</v>
      </c>
      <c r="AJ15" s="201" t="s">
        <v>7154</v>
      </c>
      <c r="AK15" s="202" t="s">
        <v>62</v>
      </c>
    </row>
    <row r="16" spans="1:37" ht="33" customHeight="1" x14ac:dyDescent="0.25">
      <c r="A16" s="78" t="s">
        <v>63</v>
      </c>
      <c r="B16" s="149" t="s">
        <v>47</v>
      </c>
      <c r="C16" s="149">
        <v>316547</v>
      </c>
      <c r="D16" s="210">
        <v>1999</v>
      </c>
      <c r="E16" s="132" t="s">
        <v>763</v>
      </c>
      <c r="F16" s="148">
        <v>44406676.07</v>
      </c>
      <c r="G16" s="143">
        <v>43377290.389999993</v>
      </c>
      <c r="H16" s="144">
        <v>87783966.459999993</v>
      </c>
      <c r="I16" s="144">
        <v>86026307.829999983</v>
      </c>
      <c r="J16" s="143">
        <v>11303310.980000034</v>
      </c>
      <c r="K16" s="144">
        <v>97329618.810000017</v>
      </c>
      <c r="L16" s="149" t="s">
        <v>39</v>
      </c>
      <c r="M16" s="149"/>
      <c r="N16" s="143">
        <v>1757658.6300000101</v>
      </c>
      <c r="O16" s="150" t="s">
        <v>64</v>
      </c>
      <c r="P16" s="147">
        <v>97.997745259322599</v>
      </c>
      <c r="Q16" s="187"/>
      <c r="R16" s="187"/>
      <c r="S16" s="187">
        <v>119141.1</v>
      </c>
      <c r="T16" s="144"/>
      <c r="U16" s="144"/>
      <c r="V16" s="144"/>
      <c r="W16" s="144">
        <v>2161826.89</v>
      </c>
      <c r="X16" s="144"/>
      <c r="Y16" s="144"/>
      <c r="Z16" s="144"/>
      <c r="AA16" s="144"/>
      <c r="AB16" s="144"/>
      <c r="AC16" s="144"/>
      <c r="AD16" s="144"/>
      <c r="AE16" s="144"/>
      <c r="AF16" s="144"/>
      <c r="AG16" s="144"/>
      <c r="AH16" s="144"/>
      <c r="AI16" s="144">
        <v>2280967.9900000002</v>
      </c>
      <c r="AJ16" s="201" t="s">
        <v>7155</v>
      </c>
      <c r="AK16" s="202" t="s">
        <v>65</v>
      </c>
    </row>
    <row r="17" spans="1:37" x14ac:dyDescent="0.25">
      <c r="A17" s="82" t="s">
        <v>66</v>
      </c>
      <c r="B17" s="145" t="s">
        <v>47</v>
      </c>
      <c r="C17" s="145"/>
      <c r="D17" s="210">
        <v>1999</v>
      </c>
      <c r="E17" s="132" t="s">
        <v>67</v>
      </c>
      <c r="F17" s="151">
        <v>358900</v>
      </c>
      <c r="G17" s="143">
        <v>0</v>
      </c>
      <c r="H17" s="144">
        <v>358900</v>
      </c>
      <c r="I17" s="152">
        <v>0</v>
      </c>
      <c r="J17" s="143">
        <v>0</v>
      </c>
      <c r="K17" s="144">
        <v>0</v>
      </c>
      <c r="L17" s="153"/>
      <c r="M17" s="153" t="s">
        <v>39</v>
      </c>
      <c r="N17" s="143">
        <v>358900</v>
      </c>
      <c r="O17" s="154" t="s">
        <v>47</v>
      </c>
      <c r="P17" s="147">
        <v>0</v>
      </c>
      <c r="Q17" s="187"/>
      <c r="R17" s="187"/>
      <c r="S17" s="187"/>
      <c r="T17" s="144">
        <v>358900</v>
      </c>
      <c r="U17" s="144"/>
      <c r="V17" s="144"/>
      <c r="W17" s="144"/>
      <c r="X17" s="144"/>
      <c r="Y17" s="144"/>
      <c r="Z17" s="144"/>
      <c r="AA17" s="144"/>
      <c r="AB17" s="144"/>
      <c r="AC17" s="144"/>
      <c r="AD17" s="144"/>
      <c r="AE17" s="144"/>
      <c r="AF17" s="144"/>
      <c r="AG17" s="144"/>
      <c r="AH17" s="144"/>
      <c r="AI17" s="144">
        <v>358900</v>
      </c>
      <c r="AJ17" s="201" t="s">
        <v>7156</v>
      </c>
      <c r="AK17" s="202" t="s">
        <v>68</v>
      </c>
    </row>
    <row r="18" spans="1:37" ht="20.25" customHeight="1" x14ac:dyDescent="0.25">
      <c r="A18" s="78" t="s">
        <v>42</v>
      </c>
      <c r="B18" s="149">
        <v>6412</v>
      </c>
      <c r="C18" s="149">
        <v>777994</v>
      </c>
      <c r="D18" s="210">
        <v>1999</v>
      </c>
      <c r="E18" s="132" t="s">
        <v>69</v>
      </c>
      <c r="F18" s="148">
        <v>3935695.81</v>
      </c>
      <c r="G18" s="143">
        <v>0</v>
      </c>
      <c r="H18" s="144">
        <v>3935695.81</v>
      </c>
      <c r="I18" s="144">
        <v>3932153.06</v>
      </c>
      <c r="J18" s="143">
        <v>2018802.4600000004</v>
      </c>
      <c r="K18" s="144">
        <v>5950955.5200000005</v>
      </c>
      <c r="L18" s="149"/>
      <c r="M18" s="149" t="s">
        <v>39</v>
      </c>
      <c r="N18" s="143">
        <v>3542.75</v>
      </c>
      <c r="O18" s="150">
        <v>5030</v>
      </c>
      <c r="P18" s="147">
        <v>99.909984150934676</v>
      </c>
      <c r="Q18" s="187"/>
      <c r="R18" s="187"/>
      <c r="S18" s="187"/>
      <c r="T18" s="144"/>
      <c r="U18" s="144"/>
      <c r="V18" s="144"/>
      <c r="W18" s="144">
        <v>80898.3</v>
      </c>
      <c r="X18" s="144"/>
      <c r="Y18" s="144"/>
      <c r="Z18" s="144"/>
      <c r="AA18" s="144"/>
      <c r="AB18" s="144"/>
      <c r="AC18" s="144"/>
      <c r="AD18" s="144"/>
      <c r="AE18" s="144"/>
      <c r="AF18" s="144"/>
      <c r="AG18" s="144"/>
      <c r="AH18" s="144"/>
      <c r="AI18" s="144">
        <v>80898.3</v>
      </c>
      <c r="AJ18" s="201" t="s">
        <v>7157</v>
      </c>
      <c r="AK18" s="202" t="s">
        <v>70</v>
      </c>
    </row>
    <row r="19" spans="1:37" ht="35.25" customHeight="1" x14ac:dyDescent="0.25">
      <c r="A19" s="78" t="s">
        <v>71</v>
      </c>
      <c r="B19" s="149">
        <v>10093</v>
      </c>
      <c r="C19" s="149">
        <v>766577</v>
      </c>
      <c r="D19" s="210">
        <v>2000</v>
      </c>
      <c r="E19" s="132" t="s">
        <v>764</v>
      </c>
      <c r="F19" s="148">
        <v>13286276</v>
      </c>
      <c r="G19" s="143">
        <v>29228.88000000082</v>
      </c>
      <c r="H19" s="144">
        <v>13315504.880000001</v>
      </c>
      <c r="I19" s="144">
        <v>13180900.92</v>
      </c>
      <c r="J19" s="143">
        <v>114898.16999999993</v>
      </c>
      <c r="K19" s="144">
        <v>13295799.09</v>
      </c>
      <c r="L19" s="149" t="s">
        <v>39</v>
      </c>
      <c r="M19" s="149"/>
      <c r="N19" s="143">
        <v>134603.96000000089</v>
      </c>
      <c r="O19" s="150">
        <v>6701</v>
      </c>
      <c r="P19" s="147">
        <v>98.989118616131663</v>
      </c>
      <c r="Q19" s="187"/>
      <c r="R19" s="187"/>
      <c r="S19" s="187"/>
      <c r="T19" s="144"/>
      <c r="U19" s="144"/>
      <c r="V19" s="144"/>
      <c r="W19" s="144">
        <v>203916.54</v>
      </c>
      <c r="X19" s="144"/>
      <c r="Y19" s="144"/>
      <c r="Z19" s="144"/>
      <c r="AA19" s="144"/>
      <c r="AB19" s="144"/>
      <c r="AC19" s="144"/>
      <c r="AD19" s="144"/>
      <c r="AE19" s="144"/>
      <c r="AF19" s="144"/>
      <c r="AG19" s="144"/>
      <c r="AH19" s="144"/>
      <c r="AI19" s="144">
        <v>203916.54</v>
      </c>
      <c r="AJ19" s="201" t="s">
        <v>7158</v>
      </c>
      <c r="AK19" s="202" t="s">
        <v>72</v>
      </c>
    </row>
    <row r="20" spans="1:37" ht="24" x14ac:dyDescent="0.25">
      <c r="A20" s="78" t="s">
        <v>73</v>
      </c>
      <c r="B20" s="149">
        <v>4338</v>
      </c>
      <c r="C20" s="149">
        <v>270903</v>
      </c>
      <c r="D20" s="210">
        <v>2000</v>
      </c>
      <c r="E20" s="132" t="s">
        <v>765</v>
      </c>
      <c r="F20" s="148">
        <v>4380048.79</v>
      </c>
      <c r="G20" s="143">
        <v>3843832.7299999995</v>
      </c>
      <c r="H20" s="144">
        <v>8223881.5199999996</v>
      </c>
      <c r="I20" s="144">
        <v>8192988.0700000003</v>
      </c>
      <c r="J20" s="143">
        <v>2098194.7699999996</v>
      </c>
      <c r="K20" s="144">
        <v>10291182.84</v>
      </c>
      <c r="L20" s="149" t="s">
        <v>39</v>
      </c>
      <c r="M20" s="149"/>
      <c r="N20" s="143">
        <v>30893.449999999255</v>
      </c>
      <c r="O20" s="150" t="s">
        <v>74</v>
      </c>
      <c r="P20" s="147">
        <v>99.624344661035451</v>
      </c>
      <c r="Q20" s="187"/>
      <c r="R20" s="187"/>
      <c r="S20" s="187"/>
      <c r="T20" s="144"/>
      <c r="U20" s="144"/>
      <c r="V20" s="144"/>
      <c r="W20" s="144"/>
      <c r="X20" s="144"/>
      <c r="Y20" s="144"/>
      <c r="Z20" s="144"/>
      <c r="AA20" s="144"/>
      <c r="AB20" s="144">
        <v>934695.21</v>
      </c>
      <c r="AC20" s="144"/>
      <c r="AD20" s="144">
        <v>138178.31</v>
      </c>
      <c r="AE20" s="144"/>
      <c r="AF20" s="144"/>
      <c r="AG20" s="144"/>
      <c r="AH20" s="144"/>
      <c r="AI20" s="144">
        <v>1072873.52</v>
      </c>
      <c r="AJ20" s="201" t="s">
        <v>7159</v>
      </c>
      <c r="AK20" s="202" t="s">
        <v>75</v>
      </c>
    </row>
    <row r="21" spans="1:37" ht="47.25" customHeight="1" x14ac:dyDescent="0.25">
      <c r="A21" s="78" t="s">
        <v>73</v>
      </c>
      <c r="B21" s="149"/>
      <c r="C21" s="149">
        <v>1278398</v>
      </c>
      <c r="D21" s="210">
        <v>2000</v>
      </c>
      <c r="E21" s="132" t="s">
        <v>766</v>
      </c>
      <c r="F21" s="148">
        <v>9591381.4499999993</v>
      </c>
      <c r="G21" s="143">
        <v>0</v>
      </c>
      <c r="H21" s="144">
        <v>9591381.4499999993</v>
      </c>
      <c r="I21" s="144">
        <v>6479976.8099999996</v>
      </c>
      <c r="J21" s="143">
        <v>479062.52000000048</v>
      </c>
      <c r="K21" s="144">
        <v>6959039.3300000001</v>
      </c>
      <c r="L21" s="149" t="s">
        <v>39</v>
      </c>
      <c r="M21" s="149"/>
      <c r="N21" s="143">
        <v>3111404.6399999997</v>
      </c>
      <c r="O21" s="150" t="s">
        <v>76</v>
      </c>
      <c r="P21" s="147">
        <v>67.560411852872349</v>
      </c>
      <c r="Q21" s="187"/>
      <c r="R21" s="187"/>
      <c r="S21" s="187"/>
      <c r="T21" s="144">
        <v>158468.03000000003</v>
      </c>
      <c r="U21" s="144"/>
      <c r="V21" s="144"/>
      <c r="W21" s="144"/>
      <c r="X21" s="144"/>
      <c r="Y21" s="144"/>
      <c r="Z21" s="144"/>
      <c r="AA21" s="144"/>
      <c r="AB21" s="144"/>
      <c r="AC21" s="144"/>
      <c r="AD21" s="144"/>
      <c r="AE21" s="144"/>
      <c r="AF21" s="144"/>
      <c r="AG21" s="144"/>
      <c r="AH21" s="144"/>
      <c r="AI21" s="144">
        <v>158468.03000000003</v>
      </c>
      <c r="AJ21" s="201" t="s">
        <v>7158</v>
      </c>
      <c r="AK21" s="202" t="s">
        <v>77</v>
      </c>
    </row>
    <row r="22" spans="1:37" ht="24" x14ac:dyDescent="0.25">
      <c r="A22" s="78" t="s">
        <v>78</v>
      </c>
      <c r="B22" s="149">
        <v>4334</v>
      </c>
      <c r="C22" s="149">
        <v>193976</v>
      </c>
      <c r="D22" s="210">
        <v>2000</v>
      </c>
      <c r="E22" s="132" t="s">
        <v>767</v>
      </c>
      <c r="F22" s="148">
        <v>60681665.460000001</v>
      </c>
      <c r="G22" s="143">
        <v>76216171.819999993</v>
      </c>
      <c r="H22" s="144">
        <v>136897837.28</v>
      </c>
      <c r="I22" s="144">
        <v>130082118.99000004</v>
      </c>
      <c r="J22" s="143">
        <v>24822121.109999999</v>
      </c>
      <c r="K22" s="144">
        <v>154904240.10000002</v>
      </c>
      <c r="L22" s="149" t="s">
        <v>39</v>
      </c>
      <c r="M22" s="149"/>
      <c r="N22" s="143">
        <v>6815718.2899999619</v>
      </c>
      <c r="O22" s="150" t="s">
        <v>79</v>
      </c>
      <c r="P22" s="147">
        <v>95.021310471063444</v>
      </c>
      <c r="Q22" s="187"/>
      <c r="R22" s="187"/>
      <c r="S22" s="187"/>
      <c r="T22" s="144"/>
      <c r="U22" s="144"/>
      <c r="V22" s="144"/>
      <c r="W22" s="144"/>
      <c r="X22" s="144"/>
      <c r="Y22" s="144"/>
      <c r="Z22" s="144"/>
      <c r="AA22" s="144"/>
      <c r="AB22" s="144"/>
      <c r="AC22" s="144"/>
      <c r="AD22" s="144"/>
      <c r="AE22" s="144"/>
      <c r="AF22" s="144"/>
      <c r="AG22" s="144">
        <v>9020000</v>
      </c>
      <c r="AH22" s="144"/>
      <c r="AI22" s="144">
        <v>9020000</v>
      </c>
      <c r="AJ22" s="201" t="s">
        <v>7160</v>
      </c>
      <c r="AK22" s="202" t="s">
        <v>80</v>
      </c>
    </row>
    <row r="23" spans="1:37" ht="24" x14ac:dyDescent="0.25">
      <c r="A23" s="78" t="s">
        <v>81</v>
      </c>
      <c r="B23" s="149">
        <v>4338</v>
      </c>
      <c r="C23" s="149">
        <v>287520</v>
      </c>
      <c r="D23" s="210">
        <v>2000</v>
      </c>
      <c r="E23" s="132" t="s">
        <v>768</v>
      </c>
      <c r="F23" s="148">
        <v>43303032</v>
      </c>
      <c r="G23" s="143">
        <v>50174391.560000002</v>
      </c>
      <c r="H23" s="144">
        <v>93477423.560000002</v>
      </c>
      <c r="I23" s="144">
        <v>59103411.359999999</v>
      </c>
      <c r="J23" s="143">
        <v>11462002.450000003</v>
      </c>
      <c r="K23" s="144">
        <v>70565413.810000002</v>
      </c>
      <c r="L23" s="149" t="s">
        <v>39</v>
      </c>
      <c r="M23" s="149"/>
      <c r="N23" s="143">
        <v>34374012.200000003</v>
      </c>
      <c r="O23" s="150" t="s">
        <v>82</v>
      </c>
      <c r="P23" s="147">
        <v>63.227471521039</v>
      </c>
      <c r="Q23" s="187"/>
      <c r="R23" s="187"/>
      <c r="S23" s="187"/>
      <c r="T23" s="144"/>
      <c r="U23" s="144"/>
      <c r="V23" s="144"/>
      <c r="W23" s="144"/>
      <c r="X23" s="144"/>
      <c r="Y23" s="144"/>
      <c r="Z23" s="144"/>
      <c r="AA23" s="144"/>
      <c r="AB23" s="144"/>
      <c r="AC23" s="144"/>
      <c r="AD23" s="144">
        <v>1412768.42</v>
      </c>
      <c r="AE23" s="144"/>
      <c r="AF23" s="144"/>
      <c r="AG23" s="144"/>
      <c r="AH23" s="144"/>
      <c r="AI23" s="144">
        <v>1412768.42</v>
      </c>
      <c r="AJ23" s="201" t="s">
        <v>7161</v>
      </c>
      <c r="AK23" s="202" t="s">
        <v>83</v>
      </c>
    </row>
    <row r="24" spans="1:37" ht="25.5" x14ac:dyDescent="0.25">
      <c r="A24" s="78" t="s">
        <v>84</v>
      </c>
      <c r="B24" s="149">
        <v>4339</v>
      </c>
      <c r="C24" s="149">
        <v>761788</v>
      </c>
      <c r="D24" s="210">
        <v>2000</v>
      </c>
      <c r="E24" s="132" t="s">
        <v>85</v>
      </c>
      <c r="F24" s="148">
        <v>6626137.5</v>
      </c>
      <c r="G24" s="143">
        <v>0</v>
      </c>
      <c r="H24" s="144">
        <v>6626137.5</v>
      </c>
      <c r="I24" s="144">
        <v>4322469.0600000005</v>
      </c>
      <c r="J24" s="143">
        <v>2180042.04</v>
      </c>
      <c r="K24" s="144">
        <v>6502511.1000000006</v>
      </c>
      <c r="L24" s="149"/>
      <c r="M24" s="149" t="s">
        <v>39</v>
      </c>
      <c r="N24" s="143">
        <v>2303668.4399999995</v>
      </c>
      <c r="O24" s="150" t="s">
        <v>86</v>
      </c>
      <c r="P24" s="147">
        <v>65.233615511299007</v>
      </c>
      <c r="Q24" s="187"/>
      <c r="R24" s="187"/>
      <c r="S24" s="187"/>
      <c r="T24" s="144"/>
      <c r="U24" s="144">
        <v>53258.170000000013</v>
      </c>
      <c r="V24" s="144"/>
      <c r="W24" s="144"/>
      <c r="X24" s="144"/>
      <c r="Y24" s="144"/>
      <c r="Z24" s="144"/>
      <c r="AA24" s="144"/>
      <c r="AB24" s="144">
        <v>2438.42</v>
      </c>
      <c r="AC24" s="144"/>
      <c r="AD24" s="144"/>
      <c r="AE24" s="144"/>
      <c r="AF24" s="144"/>
      <c r="AG24" s="144"/>
      <c r="AH24" s="144"/>
      <c r="AI24" s="144">
        <v>55696.590000000011</v>
      </c>
      <c r="AJ24" s="179" t="s">
        <v>7162</v>
      </c>
      <c r="AK24" s="202" t="s">
        <v>87</v>
      </c>
    </row>
    <row r="25" spans="1:37" ht="29.25" customHeight="1" x14ac:dyDescent="0.25">
      <c r="A25" s="78" t="s">
        <v>88</v>
      </c>
      <c r="B25" s="149">
        <v>4322</v>
      </c>
      <c r="C25" s="149">
        <v>766437</v>
      </c>
      <c r="D25" s="210">
        <v>2000</v>
      </c>
      <c r="E25" s="132" t="s">
        <v>89</v>
      </c>
      <c r="F25" s="148">
        <v>16600687.49</v>
      </c>
      <c r="G25" s="143">
        <v>0</v>
      </c>
      <c r="H25" s="144">
        <v>16600687.49</v>
      </c>
      <c r="I25" s="144">
        <v>1224000</v>
      </c>
      <c r="J25" s="143">
        <v>0</v>
      </c>
      <c r="K25" s="144">
        <v>1224000</v>
      </c>
      <c r="L25" s="149" t="s">
        <v>39</v>
      </c>
      <c r="M25" s="149"/>
      <c r="N25" s="143">
        <v>15376687.49</v>
      </c>
      <c r="O25" s="203">
        <v>6730</v>
      </c>
      <c r="P25" s="147">
        <v>7.3731886148529622</v>
      </c>
      <c r="Q25" s="187"/>
      <c r="R25" s="187"/>
      <c r="S25" s="187"/>
      <c r="T25" s="144"/>
      <c r="U25" s="144"/>
      <c r="V25" s="144"/>
      <c r="W25" s="144"/>
      <c r="X25" s="144"/>
      <c r="Y25" s="144"/>
      <c r="Z25" s="144"/>
      <c r="AA25" s="144"/>
      <c r="AB25" s="144"/>
      <c r="AC25" s="144"/>
      <c r="AD25" s="144">
        <v>2266540.62</v>
      </c>
      <c r="AE25" s="144"/>
      <c r="AF25" s="144"/>
      <c r="AG25" s="144"/>
      <c r="AH25" s="144"/>
      <c r="AI25" s="144">
        <v>2266540.62</v>
      </c>
      <c r="AJ25" s="201" t="s">
        <v>90</v>
      </c>
      <c r="AK25" s="202" t="s">
        <v>91</v>
      </c>
    </row>
    <row r="26" spans="1:37" x14ac:dyDescent="0.25">
      <c r="A26" s="78" t="s">
        <v>92</v>
      </c>
      <c r="B26" s="149" t="s">
        <v>47</v>
      </c>
      <c r="C26" s="149">
        <v>456454</v>
      </c>
      <c r="D26" s="210">
        <v>2000</v>
      </c>
      <c r="E26" s="132" t="s">
        <v>769</v>
      </c>
      <c r="F26" s="148">
        <v>9592322.6999999993</v>
      </c>
      <c r="G26" s="143">
        <v>2901536.290000001</v>
      </c>
      <c r="H26" s="144">
        <v>12493858.99</v>
      </c>
      <c r="I26" s="144">
        <v>11840054.289999999</v>
      </c>
      <c r="J26" s="143">
        <v>967190.91000000015</v>
      </c>
      <c r="K26" s="144">
        <v>12807245.199999999</v>
      </c>
      <c r="L26" s="149" t="s">
        <v>39</v>
      </c>
      <c r="M26" s="149"/>
      <c r="N26" s="143">
        <v>653804.70000000112</v>
      </c>
      <c r="O26" s="150" t="s">
        <v>93</v>
      </c>
      <c r="P26" s="147">
        <v>94.766991523409217</v>
      </c>
      <c r="Q26" s="187"/>
      <c r="R26" s="187"/>
      <c r="S26" s="187"/>
      <c r="T26" s="144"/>
      <c r="U26" s="144"/>
      <c r="V26" s="144"/>
      <c r="W26" s="144"/>
      <c r="X26" s="144">
        <v>653869.29</v>
      </c>
      <c r="Y26" s="144"/>
      <c r="Z26" s="144"/>
      <c r="AA26" s="144"/>
      <c r="AB26" s="144"/>
      <c r="AC26" s="144"/>
      <c r="AD26" s="144"/>
      <c r="AE26" s="144"/>
      <c r="AF26" s="144"/>
      <c r="AG26" s="144"/>
      <c r="AH26" s="144"/>
      <c r="AI26" s="144">
        <v>653869.29</v>
      </c>
      <c r="AJ26" s="201" t="s">
        <v>7163</v>
      </c>
      <c r="AK26" s="202" t="s">
        <v>94</v>
      </c>
    </row>
    <row r="27" spans="1:37" ht="25.5" x14ac:dyDescent="0.25">
      <c r="A27" s="78" t="s">
        <v>92</v>
      </c>
      <c r="B27" s="149">
        <v>4342</v>
      </c>
      <c r="C27" s="149">
        <v>456403</v>
      </c>
      <c r="D27" s="210">
        <v>2000</v>
      </c>
      <c r="E27" s="132" t="s">
        <v>95</v>
      </c>
      <c r="F27" s="148">
        <v>6077674.4199999999</v>
      </c>
      <c r="G27" s="143">
        <v>0</v>
      </c>
      <c r="H27" s="144">
        <v>6077674.4199999999</v>
      </c>
      <c r="I27" s="144">
        <v>6064610.7999999998</v>
      </c>
      <c r="J27" s="143">
        <v>499527.89</v>
      </c>
      <c r="K27" s="144">
        <v>6564138.6899999995</v>
      </c>
      <c r="L27" s="149" t="s">
        <v>39</v>
      </c>
      <c r="M27" s="149"/>
      <c r="N27" s="143">
        <v>13063.620000000112</v>
      </c>
      <c r="O27" s="150" t="s">
        <v>96</v>
      </c>
      <c r="P27" s="147">
        <v>99.78505561342655</v>
      </c>
      <c r="Q27" s="187"/>
      <c r="R27" s="187"/>
      <c r="S27" s="187"/>
      <c r="T27" s="144"/>
      <c r="U27" s="144"/>
      <c r="V27" s="144"/>
      <c r="W27" s="144"/>
      <c r="X27" s="144"/>
      <c r="Y27" s="144">
        <v>112466.71</v>
      </c>
      <c r="Z27" s="144"/>
      <c r="AA27" s="144"/>
      <c r="AB27" s="144"/>
      <c r="AC27" s="144"/>
      <c r="AD27" s="144"/>
      <c r="AE27" s="144"/>
      <c r="AF27" s="144"/>
      <c r="AG27" s="144"/>
      <c r="AH27" s="144"/>
      <c r="AI27" s="144">
        <v>112466.71</v>
      </c>
      <c r="AJ27" s="179" t="s">
        <v>7164</v>
      </c>
      <c r="AK27" s="202" t="s">
        <v>97</v>
      </c>
    </row>
    <row r="28" spans="1:37" x14ac:dyDescent="0.25">
      <c r="A28" s="78" t="s">
        <v>98</v>
      </c>
      <c r="B28" s="149">
        <v>10119</v>
      </c>
      <c r="C28" s="149">
        <v>766712</v>
      </c>
      <c r="D28" s="210">
        <v>2000</v>
      </c>
      <c r="E28" s="132" t="s">
        <v>770</v>
      </c>
      <c r="F28" s="148">
        <v>824590.8</v>
      </c>
      <c r="G28" s="143">
        <v>0</v>
      </c>
      <c r="H28" s="144">
        <v>824590.8</v>
      </c>
      <c r="I28" s="144">
        <v>126000</v>
      </c>
      <c r="J28" s="143">
        <v>0</v>
      </c>
      <c r="K28" s="144">
        <v>126000</v>
      </c>
      <c r="L28" s="149"/>
      <c r="M28" s="149" t="s">
        <v>39</v>
      </c>
      <c r="N28" s="143">
        <v>698590.8</v>
      </c>
      <c r="O28" s="150">
        <v>6633</v>
      </c>
      <c r="P28" s="147">
        <v>15.280306304654381</v>
      </c>
      <c r="Q28" s="187"/>
      <c r="R28" s="187"/>
      <c r="S28" s="187"/>
      <c r="T28" s="144">
        <v>588645.36</v>
      </c>
      <c r="U28" s="144">
        <v>109945.44</v>
      </c>
      <c r="V28" s="144"/>
      <c r="W28" s="144"/>
      <c r="X28" s="144"/>
      <c r="Y28" s="144"/>
      <c r="Z28" s="144"/>
      <c r="AA28" s="144"/>
      <c r="AB28" s="144"/>
      <c r="AC28" s="144"/>
      <c r="AD28" s="144"/>
      <c r="AE28" s="144"/>
      <c r="AF28" s="144"/>
      <c r="AG28" s="144"/>
      <c r="AH28" s="144"/>
      <c r="AI28" s="144">
        <v>698590.8</v>
      </c>
      <c r="AJ28" s="201" t="s">
        <v>7165</v>
      </c>
      <c r="AK28" s="202" t="s">
        <v>99</v>
      </c>
    </row>
    <row r="29" spans="1:37" x14ac:dyDescent="0.25">
      <c r="A29" s="78" t="s">
        <v>98</v>
      </c>
      <c r="B29" s="149">
        <v>25663</v>
      </c>
      <c r="C29" s="149">
        <v>778540</v>
      </c>
      <c r="D29" s="210">
        <v>2000</v>
      </c>
      <c r="E29" s="132" t="s">
        <v>100</v>
      </c>
      <c r="F29" s="148">
        <v>768443.92</v>
      </c>
      <c r="G29" s="143">
        <v>0</v>
      </c>
      <c r="H29" s="144">
        <v>768443.92</v>
      </c>
      <c r="I29" s="144">
        <v>194672.45</v>
      </c>
      <c r="J29" s="143">
        <v>3539.5</v>
      </c>
      <c r="K29" s="144">
        <v>198211.95</v>
      </c>
      <c r="L29" s="149"/>
      <c r="M29" s="149" t="s">
        <v>39</v>
      </c>
      <c r="N29" s="143">
        <v>573771.47</v>
      </c>
      <c r="O29" s="150">
        <v>6651</v>
      </c>
      <c r="P29" s="147">
        <v>25.333332066704358</v>
      </c>
      <c r="Q29" s="187"/>
      <c r="R29" s="187"/>
      <c r="S29" s="187"/>
      <c r="T29" s="144">
        <v>469448.75</v>
      </c>
      <c r="U29" s="144">
        <v>114754.31</v>
      </c>
      <c r="V29" s="144"/>
      <c r="W29" s="144"/>
      <c r="X29" s="144"/>
      <c r="Y29" s="144"/>
      <c r="Z29" s="144"/>
      <c r="AA29" s="144"/>
      <c r="AB29" s="144"/>
      <c r="AC29" s="144"/>
      <c r="AD29" s="144"/>
      <c r="AE29" s="144"/>
      <c r="AF29" s="144"/>
      <c r="AG29" s="144"/>
      <c r="AH29" s="144"/>
      <c r="AI29" s="144">
        <v>584203.06000000006</v>
      </c>
      <c r="AJ29" s="201" t="s">
        <v>7166</v>
      </c>
      <c r="AK29" s="202" t="s">
        <v>101</v>
      </c>
    </row>
    <row r="30" spans="1:37" ht="24" x14ac:dyDescent="0.25">
      <c r="A30" s="78" t="s">
        <v>102</v>
      </c>
      <c r="B30" s="149">
        <v>10093</v>
      </c>
      <c r="C30" s="149">
        <v>1208594</v>
      </c>
      <c r="D30" s="210">
        <v>2000</v>
      </c>
      <c r="E30" s="132" t="s">
        <v>771</v>
      </c>
      <c r="F30" s="148">
        <v>1328627.6000000001</v>
      </c>
      <c r="G30" s="143">
        <v>0</v>
      </c>
      <c r="H30" s="144">
        <v>1328627.6000000001</v>
      </c>
      <c r="I30" s="144">
        <v>1237213.6200000001</v>
      </c>
      <c r="J30" s="143">
        <v>10005.01</v>
      </c>
      <c r="K30" s="144">
        <v>1247218.6300000001</v>
      </c>
      <c r="L30" s="149" t="s">
        <v>39</v>
      </c>
      <c r="M30" s="149"/>
      <c r="N30" s="143">
        <v>91413.979999999981</v>
      </c>
      <c r="O30" s="150">
        <v>3775</v>
      </c>
      <c r="P30" s="147">
        <v>93.119668746908459</v>
      </c>
      <c r="Q30" s="187"/>
      <c r="R30" s="187"/>
      <c r="S30" s="187"/>
      <c r="T30" s="144"/>
      <c r="U30" s="144"/>
      <c r="V30" s="144"/>
      <c r="W30" s="144">
        <v>93254.94</v>
      </c>
      <c r="X30" s="144"/>
      <c r="Y30" s="144"/>
      <c r="Z30" s="144"/>
      <c r="AA30" s="144"/>
      <c r="AB30" s="144"/>
      <c r="AC30" s="144"/>
      <c r="AD30" s="144"/>
      <c r="AE30" s="144"/>
      <c r="AF30" s="144"/>
      <c r="AG30" s="144"/>
      <c r="AH30" s="144"/>
      <c r="AI30" s="144">
        <v>93254.94</v>
      </c>
      <c r="AJ30" s="179" t="s">
        <v>7167</v>
      </c>
      <c r="AK30" s="202" t="s">
        <v>103</v>
      </c>
    </row>
    <row r="31" spans="1:37" ht="24" x14ac:dyDescent="0.25">
      <c r="A31" s="78" t="s">
        <v>104</v>
      </c>
      <c r="B31" s="149">
        <v>10115</v>
      </c>
      <c r="C31" s="149">
        <v>372315</v>
      </c>
      <c r="D31" s="210">
        <v>2000</v>
      </c>
      <c r="E31" s="132" t="s">
        <v>105</v>
      </c>
      <c r="F31" s="148">
        <v>995346</v>
      </c>
      <c r="G31" s="143">
        <v>0</v>
      </c>
      <c r="H31" s="144">
        <v>995346</v>
      </c>
      <c r="I31" s="144">
        <v>995346</v>
      </c>
      <c r="J31" s="143">
        <v>54840.9</v>
      </c>
      <c r="K31" s="144">
        <v>1050186.8999999999</v>
      </c>
      <c r="L31" s="149" t="s">
        <v>39</v>
      </c>
      <c r="M31" s="149"/>
      <c r="N31" s="143">
        <v>0</v>
      </c>
      <c r="O31" s="150">
        <v>2404</v>
      </c>
      <c r="P31" s="147">
        <v>100</v>
      </c>
      <c r="Q31" s="187"/>
      <c r="R31" s="187"/>
      <c r="S31" s="187"/>
      <c r="T31" s="144"/>
      <c r="U31" s="144">
        <v>700.97</v>
      </c>
      <c r="V31" s="144"/>
      <c r="W31" s="144"/>
      <c r="X31" s="144"/>
      <c r="Y31" s="144"/>
      <c r="Z31" s="144"/>
      <c r="AA31" s="144"/>
      <c r="AB31" s="144"/>
      <c r="AC31" s="144"/>
      <c r="AD31" s="144"/>
      <c r="AE31" s="144"/>
      <c r="AF31" s="144"/>
      <c r="AG31" s="144"/>
      <c r="AH31" s="144"/>
      <c r="AI31" s="144">
        <v>700.97</v>
      </c>
      <c r="AJ31" s="201" t="s">
        <v>7168</v>
      </c>
      <c r="AK31" s="202" t="s">
        <v>106</v>
      </c>
    </row>
    <row r="32" spans="1:37" x14ac:dyDescent="0.25">
      <c r="A32" s="82" t="s">
        <v>107</v>
      </c>
      <c r="B32" s="145">
        <v>4337</v>
      </c>
      <c r="C32" s="145">
        <v>197033</v>
      </c>
      <c r="D32" s="210">
        <v>2000</v>
      </c>
      <c r="E32" s="132" t="s">
        <v>108</v>
      </c>
      <c r="F32" s="151">
        <v>66621317.969999999</v>
      </c>
      <c r="G32" s="143">
        <v>24797313.950000003</v>
      </c>
      <c r="H32" s="144">
        <v>91418631.920000002</v>
      </c>
      <c r="I32" s="152">
        <v>82391040.890000001</v>
      </c>
      <c r="J32" s="143">
        <v>-29194.27</v>
      </c>
      <c r="K32" s="144">
        <v>82361846.620000005</v>
      </c>
      <c r="L32" s="153" t="s">
        <v>39</v>
      </c>
      <c r="M32" s="153"/>
      <c r="N32" s="143">
        <v>9027591.0300000012</v>
      </c>
      <c r="O32" s="154" t="s">
        <v>109</v>
      </c>
      <c r="P32" s="147">
        <v>90.124998766225247</v>
      </c>
      <c r="Q32" s="187"/>
      <c r="R32" s="187"/>
      <c r="S32" s="187"/>
      <c r="T32" s="144"/>
      <c r="U32" s="144"/>
      <c r="V32" s="144"/>
      <c r="W32" s="144"/>
      <c r="X32" s="144">
        <v>49926.16</v>
      </c>
      <c r="Y32" s="144">
        <v>1692650.3</v>
      </c>
      <c r="Z32" s="144"/>
      <c r="AA32" s="144"/>
      <c r="AB32" s="144"/>
      <c r="AC32" s="144"/>
      <c r="AD32" s="144"/>
      <c r="AE32" s="144"/>
      <c r="AF32" s="144"/>
      <c r="AG32" s="144"/>
      <c r="AH32" s="144"/>
      <c r="AI32" s="144">
        <v>1742576.46</v>
      </c>
      <c r="AJ32" s="201" t="s">
        <v>7169</v>
      </c>
      <c r="AK32" s="202" t="s">
        <v>110</v>
      </c>
    </row>
    <row r="33" spans="1:37" ht="38.25" x14ac:dyDescent="0.25">
      <c r="A33" s="82" t="s">
        <v>111</v>
      </c>
      <c r="B33" s="145">
        <v>6412</v>
      </c>
      <c r="C33" s="145">
        <v>307688</v>
      </c>
      <c r="D33" s="210">
        <v>2000</v>
      </c>
      <c r="E33" s="133" t="s">
        <v>772</v>
      </c>
      <c r="F33" s="142">
        <v>3277859.9</v>
      </c>
      <c r="G33" s="143">
        <v>13962355.08</v>
      </c>
      <c r="H33" s="144">
        <v>17240214.98</v>
      </c>
      <c r="I33" s="143">
        <v>7913586.0300000003</v>
      </c>
      <c r="J33" s="143">
        <v>2517911.1100000022</v>
      </c>
      <c r="K33" s="144">
        <v>10431497.140000002</v>
      </c>
      <c r="L33" s="145" t="s">
        <v>39</v>
      </c>
      <c r="M33" s="145"/>
      <c r="N33" s="143">
        <v>9326628.9499999993</v>
      </c>
      <c r="O33" s="146"/>
      <c r="P33" s="147">
        <v>45.90189878247098</v>
      </c>
      <c r="Q33" s="187"/>
      <c r="R33" s="187"/>
      <c r="S33" s="187"/>
      <c r="T33" s="144"/>
      <c r="U33" s="144"/>
      <c r="V33" s="144"/>
      <c r="W33" s="144"/>
      <c r="X33" s="144"/>
      <c r="Y33" s="144"/>
      <c r="Z33" s="144"/>
      <c r="AA33" s="144">
        <v>5966364.9400000004</v>
      </c>
      <c r="AB33" s="144">
        <v>9885668.8399999999</v>
      </c>
      <c r="AC33" s="144"/>
      <c r="AD33" s="144"/>
      <c r="AE33" s="144"/>
      <c r="AF33" s="144"/>
      <c r="AG33" s="144"/>
      <c r="AH33" s="144"/>
      <c r="AI33" s="144">
        <v>15852033.780000001</v>
      </c>
      <c r="AJ33" s="179" t="s">
        <v>7170</v>
      </c>
      <c r="AK33" s="202" t="s">
        <v>112</v>
      </c>
    </row>
    <row r="34" spans="1:37" ht="38.25" x14ac:dyDescent="0.25">
      <c r="A34" s="78" t="s">
        <v>42</v>
      </c>
      <c r="B34" s="149">
        <v>6412</v>
      </c>
      <c r="C34" s="149">
        <v>247782</v>
      </c>
      <c r="D34" s="210">
        <v>2000</v>
      </c>
      <c r="E34" s="132" t="s">
        <v>69</v>
      </c>
      <c r="F34" s="148">
        <v>47448923.979999997</v>
      </c>
      <c r="G34" s="143">
        <v>45681949.79999999</v>
      </c>
      <c r="H34" s="144">
        <v>93130873.779999986</v>
      </c>
      <c r="I34" s="144">
        <v>87839870.63000001</v>
      </c>
      <c r="J34" s="143">
        <v>56184372.599999979</v>
      </c>
      <c r="K34" s="144">
        <v>144024243.22999999</v>
      </c>
      <c r="L34" s="149" t="s">
        <v>39</v>
      </c>
      <c r="M34" s="149"/>
      <c r="N34" s="143">
        <v>5291003.1499999762</v>
      </c>
      <c r="O34" s="150">
        <v>4998</v>
      </c>
      <c r="P34" s="147">
        <v>94.318744219560585</v>
      </c>
      <c r="Q34" s="187"/>
      <c r="R34" s="187"/>
      <c r="S34" s="187"/>
      <c r="T34" s="144"/>
      <c r="U34" s="144"/>
      <c r="V34" s="144"/>
      <c r="W34" s="144"/>
      <c r="X34" s="144"/>
      <c r="Y34" s="144"/>
      <c r="Z34" s="144"/>
      <c r="AA34" s="144"/>
      <c r="AB34" s="144">
        <v>5480515.4699999997</v>
      </c>
      <c r="AC34" s="144">
        <v>67674.960000000006</v>
      </c>
      <c r="AD34" s="144"/>
      <c r="AE34" s="144"/>
      <c r="AF34" s="144"/>
      <c r="AG34" s="144"/>
      <c r="AH34" s="144"/>
      <c r="AI34" s="144">
        <v>5548190.4299999997</v>
      </c>
      <c r="AJ34" s="204" t="s">
        <v>7171</v>
      </c>
      <c r="AK34" s="202" t="s">
        <v>101</v>
      </c>
    </row>
    <row r="35" spans="1:37" ht="25.5" x14ac:dyDescent="0.25">
      <c r="A35" s="78" t="s">
        <v>42</v>
      </c>
      <c r="B35" s="149">
        <v>4334</v>
      </c>
      <c r="C35" s="149">
        <v>247693</v>
      </c>
      <c r="D35" s="210">
        <v>2000</v>
      </c>
      <c r="E35" s="132" t="s">
        <v>773</v>
      </c>
      <c r="F35" s="148">
        <v>62570819.100000001</v>
      </c>
      <c r="G35" s="143">
        <v>57087241.210000001</v>
      </c>
      <c r="H35" s="144">
        <v>119658060.31</v>
      </c>
      <c r="I35" s="144">
        <v>107007954.67</v>
      </c>
      <c r="J35" s="143">
        <v>99078840.480000004</v>
      </c>
      <c r="K35" s="144">
        <v>206086795.15000001</v>
      </c>
      <c r="L35" s="149" t="s">
        <v>39</v>
      </c>
      <c r="M35" s="149"/>
      <c r="N35" s="143">
        <v>12650105.640000001</v>
      </c>
      <c r="O35" s="150" t="s">
        <v>113</v>
      </c>
      <c r="P35" s="147">
        <v>89.428120757408919</v>
      </c>
      <c r="Q35" s="187"/>
      <c r="R35" s="187"/>
      <c r="S35" s="187"/>
      <c r="T35" s="144"/>
      <c r="U35" s="144"/>
      <c r="V35" s="144"/>
      <c r="W35" s="144"/>
      <c r="X35" s="144"/>
      <c r="Y35" s="144"/>
      <c r="Z35" s="144"/>
      <c r="AA35" s="144"/>
      <c r="AB35" s="144">
        <v>428826.32</v>
      </c>
      <c r="AC35" s="144">
        <v>12580089.800000001</v>
      </c>
      <c r="AD35" s="144"/>
      <c r="AE35" s="144"/>
      <c r="AF35" s="144"/>
      <c r="AG35" s="144"/>
      <c r="AH35" s="144"/>
      <c r="AI35" s="166">
        <v>13008916.120000001</v>
      </c>
      <c r="AJ35" s="170" t="s">
        <v>7172</v>
      </c>
      <c r="AK35" s="169" t="s">
        <v>114</v>
      </c>
    </row>
    <row r="36" spans="1:37" ht="51" x14ac:dyDescent="0.25">
      <c r="A36" s="78" t="s">
        <v>42</v>
      </c>
      <c r="B36" s="149">
        <v>4320</v>
      </c>
      <c r="C36" s="149">
        <v>657050</v>
      </c>
      <c r="D36" s="210">
        <v>2000</v>
      </c>
      <c r="E36" s="132" t="s">
        <v>115</v>
      </c>
      <c r="F36" s="148">
        <v>36370482.210000001</v>
      </c>
      <c r="G36" s="143">
        <v>20304606.449999996</v>
      </c>
      <c r="H36" s="144">
        <v>56675088.659999996</v>
      </c>
      <c r="I36" s="144">
        <v>56467965.380000003</v>
      </c>
      <c r="J36" s="143">
        <v>23343743.910000004</v>
      </c>
      <c r="K36" s="144">
        <v>79811709.290000007</v>
      </c>
      <c r="L36" s="149"/>
      <c r="M36" s="149" t="s">
        <v>39</v>
      </c>
      <c r="N36" s="143">
        <v>207123.27999999374</v>
      </c>
      <c r="O36" s="150" t="s">
        <v>116</v>
      </c>
      <c r="P36" s="147">
        <v>99.634542644930733</v>
      </c>
      <c r="Q36" s="187"/>
      <c r="R36" s="187"/>
      <c r="S36" s="187"/>
      <c r="T36" s="144"/>
      <c r="U36" s="144"/>
      <c r="V36" s="144">
        <v>6204.82</v>
      </c>
      <c r="W36" s="144"/>
      <c r="X36" s="144"/>
      <c r="Y36" s="144">
        <v>1007921.92</v>
      </c>
      <c r="Z36" s="144"/>
      <c r="AA36" s="144"/>
      <c r="AB36" s="144">
        <v>673151.1</v>
      </c>
      <c r="AC36" s="144"/>
      <c r="AD36" s="144"/>
      <c r="AE36" s="144"/>
      <c r="AF36" s="144"/>
      <c r="AG36" s="144"/>
      <c r="AH36" s="144"/>
      <c r="AI36" s="166">
        <v>1687277.8399999999</v>
      </c>
      <c r="AJ36" s="170" t="s">
        <v>7173</v>
      </c>
      <c r="AK36" s="169" t="s">
        <v>117</v>
      </c>
    </row>
    <row r="37" spans="1:37" ht="38.25" x14ac:dyDescent="0.25">
      <c r="A37" s="78" t="s">
        <v>38</v>
      </c>
      <c r="B37" s="149">
        <v>4320</v>
      </c>
      <c r="C37" s="149">
        <v>458791</v>
      </c>
      <c r="D37" s="210">
        <v>2000</v>
      </c>
      <c r="E37" s="132" t="s">
        <v>774</v>
      </c>
      <c r="F37" s="148">
        <v>4172008.07</v>
      </c>
      <c r="G37" s="143">
        <v>0</v>
      </c>
      <c r="H37" s="144">
        <v>4172008.07</v>
      </c>
      <c r="I37" s="144">
        <v>3694607.52</v>
      </c>
      <c r="J37" s="143">
        <v>3227846.1599999997</v>
      </c>
      <c r="K37" s="144">
        <v>6922453.6799999997</v>
      </c>
      <c r="L37" s="149"/>
      <c r="M37" s="149" t="s">
        <v>39</v>
      </c>
      <c r="N37" s="143">
        <v>477400.54999999981</v>
      </c>
      <c r="O37" s="150" t="s">
        <v>118</v>
      </c>
      <c r="P37" s="147">
        <v>88.557055931102269</v>
      </c>
      <c r="Q37" s="187"/>
      <c r="R37" s="187"/>
      <c r="S37" s="187"/>
      <c r="T37" s="144"/>
      <c r="U37" s="144"/>
      <c r="V37" s="144"/>
      <c r="W37" s="144"/>
      <c r="X37" s="144"/>
      <c r="Y37" s="144"/>
      <c r="Z37" s="144"/>
      <c r="AA37" s="144">
        <v>97222.09</v>
      </c>
      <c r="AB37" s="144"/>
      <c r="AC37" s="144"/>
      <c r="AD37" s="144"/>
      <c r="AE37" s="144"/>
      <c r="AF37" s="144"/>
      <c r="AG37" s="144"/>
      <c r="AH37" s="144"/>
      <c r="AI37" s="166">
        <v>97222.09</v>
      </c>
      <c r="AJ37" s="170" t="s">
        <v>7174</v>
      </c>
      <c r="AK37" s="169" t="s">
        <v>119</v>
      </c>
    </row>
    <row r="38" spans="1:37" ht="42.75" customHeight="1" x14ac:dyDescent="0.25">
      <c r="A38" s="78" t="s">
        <v>120</v>
      </c>
      <c r="B38" s="149">
        <v>4323</v>
      </c>
      <c r="C38" s="149">
        <v>766895</v>
      </c>
      <c r="D38" s="210">
        <v>2000</v>
      </c>
      <c r="E38" s="132" t="s">
        <v>775</v>
      </c>
      <c r="F38" s="148">
        <v>14678531.6</v>
      </c>
      <c r="G38" s="143">
        <v>0</v>
      </c>
      <c r="H38" s="144">
        <v>14678531.6</v>
      </c>
      <c r="I38" s="144">
        <v>1773818.18</v>
      </c>
      <c r="J38" s="143">
        <v>25800.99</v>
      </c>
      <c r="K38" s="144">
        <v>1799619.17</v>
      </c>
      <c r="L38" s="149" t="s">
        <v>39</v>
      </c>
      <c r="M38" s="149"/>
      <c r="N38" s="143">
        <v>12904713.42</v>
      </c>
      <c r="O38" s="150">
        <v>3496</v>
      </c>
      <c r="P38" s="147">
        <v>12.084438882156306</v>
      </c>
      <c r="Q38" s="187"/>
      <c r="R38" s="187"/>
      <c r="S38" s="187"/>
      <c r="T38" s="144">
        <v>2075660.6300000001</v>
      </c>
      <c r="U38" s="144"/>
      <c r="V38" s="144"/>
      <c r="W38" s="144"/>
      <c r="X38" s="144"/>
      <c r="Y38" s="144"/>
      <c r="Z38" s="144"/>
      <c r="AA38" s="144"/>
      <c r="AB38" s="144"/>
      <c r="AC38" s="144"/>
      <c r="AD38" s="144"/>
      <c r="AE38" s="144"/>
      <c r="AF38" s="144"/>
      <c r="AG38" s="144"/>
      <c r="AH38" s="144"/>
      <c r="AI38" s="166">
        <v>2075660.6300000001</v>
      </c>
      <c r="AJ38" s="167" t="s">
        <v>7175</v>
      </c>
      <c r="AK38" s="169" t="s">
        <v>121</v>
      </c>
    </row>
    <row r="39" spans="1:37" ht="42.75" customHeight="1" x14ac:dyDescent="0.25">
      <c r="A39" s="78" t="s">
        <v>42</v>
      </c>
      <c r="B39" s="149"/>
      <c r="C39" s="149"/>
      <c r="D39" s="210">
        <v>2000</v>
      </c>
      <c r="E39" s="132" t="s">
        <v>776</v>
      </c>
      <c r="F39" s="148">
        <v>240745060</v>
      </c>
      <c r="G39" s="143">
        <v>264601386.38999999</v>
      </c>
      <c r="H39" s="144">
        <v>505346446.38999999</v>
      </c>
      <c r="I39" s="144">
        <v>461794920.90999997</v>
      </c>
      <c r="J39" s="143">
        <v>130726876.58</v>
      </c>
      <c r="K39" s="144">
        <v>592521797.49000001</v>
      </c>
      <c r="L39" s="149" t="s">
        <v>39</v>
      </c>
      <c r="M39" s="149"/>
      <c r="N39" s="143">
        <v>43551525.480000019</v>
      </c>
      <c r="O39" s="150" t="s">
        <v>122</v>
      </c>
      <c r="P39" s="147">
        <v>91.381847880574739</v>
      </c>
      <c r="Q39" s="187"/>
      <c r="R39" s="187"/>
      <c r="S39" s="187"/>
      <c r="T39" s="144"/>
      <c r="U39" s="144"/>
      <c r="V39" s="144"/>
      <c r="W39" s="144"/>
      <c r="X39" s="144"/>
      <c r="Y39" s="144"/>
      <c r="Z39" s="144"/>
      <c r="AA39" s="144"/>
      <c r="AB39" s="144"/>
      <c r="AC39" s="144"/>
      <c r="AD39" s="144"/>
      <c r="AE39" s="144"/>
      <c r="AF39" s="144">
        <v>9.9999997764825821E-3</v>
      </c>
      <c r="AG39" s="144"/>
      <c r="AH39" s="144">
        <v>18218211.09</v>
      </c>
      <c r="AI39" s="166">
        <v>18218211.100000001</v>
      </c>
      <c r="AJ39" s="167" t="s">
        <v>7176</v>
      </c>
      <c r="AK39" s="169" t="s">
        <v>123</v>
      </c>
    </row>
    <row r="40" spans="1:37" ht="42.75" customHeight="1" x14ac:dyDescent="0.25">
      <c r="A40" s="78" t="s">
        <v>50</v>
      </c>
      <c r="B40" s="149" t="s">
        <v>124</v>
      </c>
      <c r="C40" s="149">
        <v>194689</v>
      </c>
      <c r="D40" s="210">
        <v>2001</v>
      </c>
      <c r="E40" s="132" t="s">
        <v>777</v>
      </c>
      <c r="F40" s="148">
        <v>27621468.760000002</v>
      </c>
      <c r="G40" s="143">
        <v>55694442.230000004</v>
      </c>
      <c r="H40" s="144">
        <v>83315910.99000001</v>
      </c>
      <c r="I40" s="144">
        <v>46150713.511429451</v>
      </c>
      <c r="J40" s="143">
        <v>15949763.280000009</v>
      </c>
      <c r="K40" s="144">
        <v>62100476.79142946</v>
      </c>
      <c r="L40" s="149" t="s">
        <v>39</v>
      </c>
      <c r="M40" s="149"/>
      <c r="N40" s="143">
        <v>37165197.478570558</v>
      </c>
      <c r="O40" s="150" t="s">
        <v>125</v>
      </c>
      <c r="P40" s="147">
        <v>55.39243700638248</v>
      </c>
      <c r="Q40" s="187"/>
      <c r="R40" s="187"/>
      <c r="S40" s="187"/>
      <c r="T40" s="144"/>
      <c r="U40" s="144"/>
      <c r="V40" s="144"/>
      <c r="W40" s="144"/>
      <c r="X40" s="144"/>
      <c r="Y40" s="144"/>
      <c r="Z40" s="144"/>
      <c r="AA40" s="144"/>
      <c r="AB40" s="144">
        <v>2231726.19</v>
      </c>
      <c r="AC40" s="144">
        <v>1515654.13</v>
      </c>
      <c r="AD40" s="144"/>
      <c r="AE40" s="144"/>
      <c r="AF40" s="144"/>
      <c r="AG40" s="144"/>
      <c r="AH40" s="144">
        <v>1353383.45</v>
      </c>
      <c r="AI40" s="166">
        <v>5100763.7699999996</v>
      </c>
      <c r="AJ40" s="170" t="s">
        <v>7177</v>
      </c>
      <c r="AK40" s="169" t="s">
        <v>126</v>
      </c>
    </row>
    <row r="41" spans="1:37" ht="42.75" customHeight="1" x14ac:dyDescent="0.25">
      <c r="A41" s="78" t="s">
        <v>127</v>
      </c>
      <c r="B41" s="149">
        <v>4337</v>
      </c>
      <c r="C41" s="149">
        <v>194638</v>
      </c>
      <c r="D41" s="210">
        <v>2001</v>
      </c>
      <c r="E41" s="132" t="s">
        <v>128</v>
      </c>
      <c r="F41" s="148">
        <v>7994558.1600000001</v>
      </c>
      <c r="G41" s="143">
        <v>5331430.92</v>
      </c>
      <c r="H41" s="144">
        <v>13325989.08</v>
      </c>
      <c r="I41" s="144">
        <v>12303719.769999998</v>
      </c>
      <c r="J41" s="143">
        <v>1528212.7600000035</v>
      </c>
      <c r="K41" s="144">
        <v>13831932.530000001</v>
      </c>
      <c r="L41" s="149"/>
      <c r="M41" s="149" t="s">
        <v>39</v>
      </c>
      <c r="N41" s="143">
        <v>1022269.3100000024</v>
      </c>
      <c r="O41" s="150" t="s">
        <v>129</v>
      </c>
      <c r="P41" s="147">
        <v>92.328754707339129</v>
      </c>
      <c r="Q41" s="187"/>
      <c r="R41" s="187"/>
      <c r="S41" s="187"/>
      <c r="T41" s="144"/>
      <c r="U41" s="144"/>
      <c r="V41" s="144"/>
      <c r="W41" s="144"/>
      <c r="X41" s="144"/>
      <c r="Y41" s="144"/>
      <c r="Z41" s="144"/>
      <c r="AA41" s="144"/>
      <c r="AB41" s="144">
        <v>776545.81</v>
      </c>
      <c r="AC41" s="144"/>
      <c r="AD41" s="144"/>
      <c r="AE41" s="144"/>
      <c r="AF41" s="144"/>
      <c r="AG41" s="144"/>
      <c r="AH41" s="144"/>
      <c r="AI41" s="166">
        <v>776545.81</v>
      </c>
      <c r="AJ41" s="167" t="s">
        <v>7178</v>
      </c>
      <c r="AK41" s="169" t="s">
        <v>130</v>
      </c>
    </row>
    <row r="42" spans="1:37" ht="42.75" customHeight="1" x14ac:dyDescent="0.25">
      <c r="A42" s="78" t="s">
        <v>131</v>
      </c>
      <c r="B42" s="149">
        <v>4335</v>
      </c>
      <c r="C42" s="149">
        <v>1561367</v>
      </c>
      <c r="D42" s="210">
        <v>2001</v>
      </c>
      <c r="E42" s="132" t="s">
        <v>132</v>
      </c>
      <c r="F42" s="148">
        <v>100261099.48999999</v>
      </c>
      <c r="G42" s="143">
        <v>0</v>
      </c>
      <c r="H42" s="144">
        <v>100261099.48999999</v>
      </c>
      <c r="I42" s="144">
        <v>35958224</v>
      </c>
      <c r="J42" s="143">
        <v>286460.28999999998</v>
      </c>
      <c r="K42" s="144">
        <v>36244684.289999999</v>
      </c>
      <c r="L42" s="149" t="s">
        <v>39</v>
      </c>
      <c r="M42" s="149"/>
      <c r="N42" s="143">
        <v>64302875.489999995</v>
      </c>
      <c r="O42" s="150">
        <v>5704</v>
      </c>
      <c r="P42" s="147">
        <v>35.864581759934183</v>
      </c>
      <c r="Q42" s="187"/>
      <c r="R42" s="187"/>
      <c r="S42" s="187"/>
      <c r="T42" s="144"/>
      <c r="U42" s="144"/>
      <c r="V42" s="144"/>
      <c r="W42" s="144"/>
      <c r="X42" s="144">
        <v>16041776</v>
      </c>
      <c r="Y42" s="144"/>
      <c r="Z42" s="144"/>
      <c r="AA42" s="144"/>
      <c r="AB42" s="144"/>
      <c r="AC42" s="144"/>
      <c r="AD42" s="144"/>
      <c r="AE42" s="144"/>
      <c r="AF42" s="144"/>
      <c r="AG42" s="144"/>
      <c r="AH42" s="144"/>
      <c r="AI42" s="166">
        <v>16041776</v>
      </c>
      <c r="AJ42" s="167" t="s">
        <v>7179</v>
      </c>
      <c r="AK42" s="169" t="s">
        <v>133</v>
      </c>
    </row>
    <row r="43" spans="1:37" ht="42.75" customHeight="1" x14ac:dyDescent="0.25">
      <c r="A43" s="82" t="s">
        <v>134</v>
      </c>
      <c r="B43" s="145">
        <v>4344</v>
      </c>
      <c r="C43" s="145">
        <v>194352</v>
      </c>
      <c r="D43" s="210">
        <v>2001</v>
      </c>
      <c r="E43" s="133" t="s">
        <v>135</v>
      </c>
      <c r="F43" s="142">
        <v>6068166.5599999996</v>
      </c>
      <c r="G43" s="143">
        <v>12485032.250000004</v>
      </c>
      <c r="H43" s="144">
        <v>18553198.810000002</v>
      </c>
      <c r="I43" s="143">
        <v>16801900.990000002</v>
      </c>
      <c r="J43" s="143">
        <v>2570708.48</v>
      </c>
      <c r="K43" s="144">
        <v>19372609.470000003</v>
      </c>
      <c r="L43" s="145"/>
      <c r="M43" s="145" t="s">
        <v>39</v>
      </c>
      <c r="N43" s="143">
        <v>1751297.8200000003</v>
      </c>
      <c r="O43" s="146" t="s">
        <v>136</v>
      </c>
      <c r="P43" s="147">
        <v>90.560669144255229</v>
      </c>
      <c r="Q43" s="187"/>
      <c r="R43" s="187"/>
      <c r="S43" s="187"/>
      <c r="T43" s="144"/>
      <c r="U43" s="144"/>
      <c r="V43" s="144"/>
      <c r="W43" s="144"/>
      <c r="X43" s="144"/>
      <c r="Y43" s="144"/>
      <c r="Z43" s="144"/>
      <c r="AA43" s="144"/>
      <c r="AB43" s="144"/>
      <c r="AC43" s="144"/>
      <c r="AD43" s="144"/>
      <c r="AE43" s="144"/>
      <c r="AF43" s="144"/>
      <c r="AG43" s="144"/>
      <c r="AH43" s="144">
        <v>557349.75999999978</v>
      </c>
      <c r="AI43" s="166">
        <v>557349.75999999978</v>
      </c>
      <c r="AJ43" s="167"/>
      <c r="AK43" s="169" t="s">
        <v>137</v>
      </c>
    </row>
    <row r="44" spans="1:37" ht="42.75" customHeight="1" x14ac:dyDescent="0.25">
      <c r="A44" s="78" t="s">
        <v>138</v>
      </c>
      <c r="B44" s="149">
        <v>2468</v>
      </c>
      <c r="C44" s="149">
        <v>202681</v>
      </c>
      <c r="D44" s="210">
        <v>2001</v>
      </c>
      <c r="E44" s="132" t="s">
        <v>139</v>
      </c>
      <c r="F44" s="148">
        <v>29451813.809999999</v>
      </c>
      <c r="G44" s="143">
        <v>57755150.230000004</v>
      </c>
      <c r="H44" s="144">
        <v>87206964.040000007</v>
      </c>
      <c r="I44" s="144">
        <v>57193933.959999971</v>
      </c>
      <c r="J44" s="143">
        <v>0</v>
      </c>
      <c r="K44" s="144">
        <v>57193933.959999971</v>
      </c>
      <c r="L44" s="149" t="s">
        <v>39</v>
      </c>
      <c r="M44" s="149"/>
      <c r="N44" s="143">
        <v>30013030.080000035</v>
      </c>
      <c r="O44" s="150" t="s">
        <v>140</v>
      </c>
      <c r="P44" s="147">
        <v>65.58413607170904</v>
      </c>
      <c r="Q44" s="187"/>
      <c r="R44" s="187"/>
      <c r="S44" s="187"/>
      <c r="T44" s="144"/>
      <c r="U44" s="144"/>
      <c r="V44" s="144"/>
      <c r="W44" s="144"/>
      <c r="X44" s="144">
        <v>11480420.48</v>
      </c>
      <c r="Y44" s="144">
        <v>6814088.0199999996</v>
      </c>
      <c r="Z44" s="144">
        <v>1062411.1200000001</v>
      </c>
      <c r="AA44" s="144"/>
      <c r="AB44" s="144"/>
      <c r="AC44" s="144">
        <v>58.232610919999999</v>
      </c>
      <c r="AD44" s="144"/>
      <c r="AE44" s="144">
        <v>1596732.75</v>
      </c>
      <c r="AF44" s="144"/>
      <c r="AG44" s="144"/>
      <c r="AH44" s="144"/>
      <c r="AI44" s="166">
        <v>20953710.60261092</v>
      </c>
      <c r="AJ44" s="167" t="s">
        <v>7180</v>
      </c>
      <c r="AK44" s="169" t="s">
        <v>141</v>
      </c>
    </row>
    <row r="45" spans="1:37" ht="42.75" customHeight="1" x14ac:dyDescent="0.25">
      <c r="A45" s="78" t="s">
        <v>92</v>
      </c>
      <c r="B45" s="149">
        <v>4326</v>
      </c>
      <c r="C45" s="149">
        <v>194018</v>
      </c>
      <c r="D45" s="210">
        <v>2001</v>
      </c>
      <c r="E45" s="132" t="s">
        <v>778</v>
      </c>
      <c r="F45" s="148">
        <v>15824606</v>
      </c>
      <c r="G45" s="143">
        <v>28207263.039999999</v>
      </c>
      <c r="H45" s="144">
        <v>44031869.039999999</v>
      </c>
      <c r="I45" s="144">
        <v>33097046.59</v>
      </c>
      <c r="J45" s="143">
        <v>5116717.57</v>
      </c>
      <c r="K45" s="144">
        <v>38213764.159999996</v>
      </c>
      <c r="L45" s="149" t="s">
        <v>39</v>
      </c>
      <c r="M45" s="149"/>
      <c r="N45" s="143">
        <v>10934822.449999999</v>
      </c>
      <c r="O45" s="150" t="s">
        <v>142</v>
      </c>
      <c r="P45" s="147">
        <v>75.166117885964709</v>
      </c>
      <c r="Q45" s="187"/>
      <c r="R45" s="187"/>
      <c r="S45" s="187"/>
      <c r="T45" s="144"/>
      <c r="U45" s="144"/>
      <c r="V45" s="144"/>
      <c r="W45" s="144"/>
      <c r="X45" s="144"/>
      <c r="Y45" s="144"/>
      <c r="Z45" s="144"/>
      <c r="AA45" s="144"/>
      <c r="AB45" s="144"/>
      <c r="AC45" s="144"/>
      <c r="AD45" s="144"/>
      <c r="AE45" s="144"/>
      <c r="AF45" s="144"/>
      <c r="AG45" s="144">
        <v>175037.86</v>
      </c>
      <c r="AH45" s="144"/>
      <c r="AI45" s="166">
        <v>175037.86</v>
      </c>
      <c r="AJ45" s="170" t="s">
        <v>7181</v>
      </c>
      <c r="AK45" s="169" t="s">
        <v>143</v>
      </c>
    </row>
    <row r="46" spans="1:37" ht="42.75" customHeight="1" x14ac:dyDescent="0.25">
      <c r="A46" s="78" t="s">
        <v>144</v>
      </c>
      <c r="B46" s="149">
        <v>2426</v>
      </c>
      <c r="C46" s="149">
        <v>788066</v>
      </c>
      <c r="D46" s="210">
        <v>2001</v>
      </c>
      <c r="E46" s="132" t="s">
        <v>779</v>
      </c>
      <c r="F46" s="148">
        <v>4451733.01</v>
      </c>
      <c r="G46" s="143">
        <v>0</v>
      </c>
      <c r="H46" s="144">
        <v>4451733.01</v>
      </c>
      <c r="I46" s="144">
        <v>2354994.75</v>
      </c>
      <c r="J46" s="143">
        <v>127938.72999999998</v>
      </c>
      <c r="K46" s="144">
        <v>2482933.48</v>
      </c>
      <c r="L46" s="149"/>
      <c r="M46" s="149" t="s">
        <v>39</v>
      </c>
      <c r="N46" s="143">
        <v>2096738.2599999998</v>
      </c>
      <c r="O46" s="150" t="s">
        <v>145</v>
      </c>
      <c r="P46" s="147">
        <v>52.900628692465098</v>
      </c>
      <c r="Q46" s="187"/>
      <c r="R46" s="187"/>
      <c r="S46" s="187"/>
      <c r="T46" s="144"/>
      <c r="U46" s="144"/>
      <c r="V46" s="144"/>
      <c r="W46" s="144">
        <v>13531.67</v>
      </c>
      <c r="X46" s="144"/>
      <c r="Y46" s="144">
        <v>2122197.79</v>
      </c>
      <c r="Z46" s="144"/>
      <c r="AA46" s="144"/>
      <c r="AB46" s="144"/>
      <c r="AC46" s="144"/>
      <c r="AD46" s="144"/>
      <c r="AE46" s="144"/>
      <c r="AF46" s="144"/>
      <c r="AG46" s="144"/>
      <c r="AH46" s="144"/>
      <c r="AI46" s="166">
        <v>2135729.46</v>
      </c>
      <c r="AJ46" s="167" t="s">
        <v>7182</v>
      </c>
      <c r="AK46" s="169" t="s">
        <v>146</v>
      </c>
    </row>
    <row r="47" spans="1:37" ht="42.75" customHeight="1" x14ac:dyDescent="0.25">
      <c r="A47" s="78" t="s">
        <v>147</v>
      </c>
      <c r="B47" s="149">
        <v>4334</v>
      </c>
      <c r="C47" s="149">
        <v>811459</v>
      </c>
      <c r="D47" s="210">
        <v>2001</v>
      </c>
      <c r="E47" s="132" t="s">
        <v>148</v>
      </c>
      <c r="F47" s="148">
        <v>6257082</v>
      </c>
      <c r="G47" s="143">
        <v>0</v>
      </c>
      <c r="H47" s="144">
        <v>6257082</v>
      </c>
      <c r="I47" s="144">
        <v>1244688.3500000001</v>
      </c>
      <c r="J47" s="143">
        <v>22630.7</v>
      </c>
      <c r="K47" s="144">
        <v>1267319.05</v>
      </c>
      <c r="L47" s="149"/>
      <c r="M47" s="149" t="s">
        <v>39</v>
      </c>
      <c r="N47" s="143">
        <v>5012393.6500000004</v>
      </c>
      <c r="O47" s="150">
        <v>6652</v>
      </c>
      <c r="P47" s="147">
        <v>19.892473040947841</v>
      </c>
      <c r="Q47" s="187"/>
      <c r="R47" s="187"/>
      <c r="S47" s="187"/>
      <c r="T47" s="144"/>
      <c r="U47" s="144">
        <v>530903.93000000005</v>
      </c>
      <c r="V47" s="144"/>
      <c r="W47" s="144"/>
      <c r="X47" s="144"/>
      <c r="Y47" s="144"/>
      <c r="Z47" s="144"/>
      <c r="AA47" s="144"/>
      <c r="AB47" s="144"/>
      <c r="AC47" s="144"/>
      <c r="AD47" s="144"/>
      <c r="AE47" s="144"/>
      <c r="AF47" s="144"/>
      <c r="AG47" s="144"/>
      <c r="AH47" s="144"/>
      <c r="AI47" s="166">
        <v>530903.93000000005</v>
      </c>
      <c r="AJ47" s="167" t="s">
        <v>7183</v>
      </c>
      <c r="AK47" s="169" t="s">
        <v>149</v>
      </c>
    </row>
    <row r="48" spans="1:37" ht="42.75" customHeight="1" x14ac:dyDescent="0.25">
      <c r="A48" s="78" t="s">
        <v>150</v>
      </c>
      <c r="B48" s="149">
        <v>4336</v>
      </c>
      <c r="C48" s="149"/>
      <c r="D48" s="210">
        <v>2001</v>
      </c>
      <c r="E48" s="132" t="s">
        <v>780</v>
      </c>
      <c r="F48" s="148">
        <v>4733914</v>
      </c>
      <c r="G48" s="143">
        <v>0</v>
      </c>
      <c r="H48" s="144">
        <v>4733914</v>
      </c>
      <c r="I48" s="144">
        <v>3150807.76</v>
      </c>
      <c r="J48" s="143">
        <v>57287.42</v>
      </c>
      <c r="K48" s="144">
        <v>3208095.1799999997</v>
      </c>
      <c r="L48" s="149"/>
      <c r="M48" s="149" t="s">
        <v>39</v>
      </c>
      <c r="N48" s="143">
        <v>1583106.2400000002</v>
      </c>
      <c r="O48" s="150">
        <v>6654</v>
      </c>
      <c r="P48" s="147">
        <v>66.558196029754654</v>
      </c>
      <c r="Q48" s="187"/>
      <c r="R48" s="187"/>
      <c r="S48" s="187"/>
      <c r="T48" s="144"/>
      <c r="U48" s="144"/>
      <c r="V48" s="144"/>
      <c r="W48" s="144"/>
      <c r="X48" s="144"/>
      <c r="Y48" s="144"/>
      <c r="Z48" s="144"/>
      <c r="AA48" s="144">
        <v>1052940.6599999999</v>
      </c>
      <c r="AB48" s="144"/>
      <c r="AC48" s="144"/>
      <c r="AD48" s="144"/>
      <c r="AE48" s="144"/>
      <c r="AF48" s="144"/>
      <c r="AG48" s="144"/>
      <c r="AH48" s="144"/>
      <c r="AI48" s="166">
        <v>1052940.6599999999</v>
      </c>
      <c r="AJ48" s="167" t="s">
        <v>7184</v>
      </c>
      <c r="AK48" s="169" t="s">
        <v>151</v>
      </c>
    </row>
    <row r="49" spans="1:37" ht="42.75" customHeight="1" x14ac:dyDescent="0.25">
      <c r="A49" s="78" t="s">
        <v>152</v>
      </c>
      <c r="B49" s="149">
        <v>4345</v>
      </c>
      <c r="C49" s="149">
        <v>372625</v>
      </c>
      <c r="D49" s="210">
        <v>2001</v>
      </c>
      <c r="E49" s="132" t="s">
        <v>153</v>
      </c>
      <c r="F49" s="148">
        <v>8860152.8399999999</v>
      </c>
      <c r="G49" s="143">
        <v>13392755.34</v>
      </c>
      <c r="H49" s="144">
        <v>22252908.18</v>
      </c>
      <c r="I49" s="144">
        <v>20798301.66</v>
      </c>
      <c r="J49" s="143">
        <v>8859843.7599999979</v>
      </c>
      <c r="K49" s="144">
        <v>29658145.419999998</v>
      </c>
      <c r="L49" s="149"/>
      <c r="M49" s="149" t="s">
        <v>39</v>
      </c>
      <c r="N49" s="143">
        <v>1454606.5199999996</v>
      </c>
      <c r="O49" s="150" t="s">
        <v>154</v>
      </c>
      <c r="P49" s="147">
        <v>93.463296984673036</v>
      </c>
      <c r="Q49" s="187"/>
      <c r="R49" s="187"/>
      <c r="S49" s="187"/>
      <c r="T49" s="144"/>
      <c r="U49" s="144"/>
      <c r="V49" s="144"/>
      <c r="W49" s="144"/>
      <c r="X49" s="144"/>
      <c r="Y49" s="144">
        <v>2682.93</v>
      </c>
      <c r="Z49" s="144">
        <v>3118.71</v>
      </c>
      <c r="AA49" s="144">
        <v>24278.27</v>
      </c>
      <c r="AB49" s="144"/>
      <c r="AC49" s="144">
        <v>2639062.77</v>
      </c>
      <c r="AD49" s="144">
        <v>372978.46</v>
      </c>
      <c r="AE49" s="144"/>
      <c r="AF49" s="144"/>
      <c r="AG49" s="144"/>
      <c r="AH49" s="144"/>
      <c r="AI49" s="166">
        <v>3042121.14</v>
      </c>
      <c r="AJ49" s="170" t="s">
        <v>7185</v>
      </c>
      <c r="AK49" s="169" t="s">
        <v>155</v>
      </c>
    </row>
    <row r="50" spans="1:37" ht="42.75" customHeight="1" x14ac:dyDescent="0.25">
      <c r="A50" s="82" t="s">
        <v>156</v>
      </c>
      <c r="B50" s="145">
        <v>4320</v>
      </c>
      <c r="C50" s="145">
        <v>807796</v>
      </c>
      <c r="D50" s="210">
        <v>2001</v>
      </c>
      <c r="E50" s="132" t="s">
        <v>781</v>
      </c>
      <c r="F50" s="151">
        <v>6223562.4000000004</v>
      </c>
      <c r="G50" s="143">
        <v>0</v>
      </c>
      <c r="H50" s="144">
        <v>6223562.4000000004</v>
      </c>
      <c r="I50" s="152">
        <v>0</v>
      </c>
      <c r="J50" s="143">
        <v>0</v>
      </c>
      <c r="K50" s="144">
        <v>0</v>
      </c>
      <c r="L50" s="153"/>
      <c r="M50" s="153" t="s">
        <v>39</v>
      </c>
      <c r="N50" s="143">
        <v>6223562.4000000004</v>
      </c>
      <c r="O50" s="154">
        <v>3781</v>
      </c>
      <c r="P50" s="147">
        <v>0</v>
      </c>
      <c r="Q50" s="187"/>
      <c r="R50" s="187"/>
      <c r="S50" s="187"/>
      <c r="T50" s="144">
        <v>934358.09</v>
      </c>
      <c r="U50" s="144"/>
      <c r="V50" s="144"/>
      <c r="W50" s="144"/>
      <c r="X50" s="144"/>
      <c r="Y50" s="144"/>
      <c r="Z50" s="144"/>
      <c r="AA50" s="144"/>
      <c r="AB50" s="144"/>
      <c r="AC50" s="144"/>
      <c r="AD50" s="144"/>
      <c r="AE50" s="144"/>
      <c r="AF50" s="144"/>
      <c r="AG50" s="144"/>
      <c r="AH50" s="144"/>
      <c r="AI50" s="166">
        <v>934358.09</v>
      </c>
      <c r="AJ50" s="167" t="s">
        <v>7186</v>
      </c>
      <c r="AK50" s="169" t="s">
        <v>157</v>
      </c>
    </row>
    <row r="51" spans="1:37" ht="42.75" customHeight="1" x14ac:dyDescent="0.25">
      <c r="A51" s="82" t="s">
        <v>156</v>
      </c>
      <c r="B51" s="145">
        <v>6395</v>
      </c>
      <c r="C51" s="145">
        <v>778435</v>
      </c>
      <c r="D51" s="210">
        <v>2001</v>
      </c>
      <c r="E51" s="132" t="s">
        <v>158</v>
      </c>
      <c r="F51" s="151">
        <v>741308.98</v>
      </c>
      <c r="G51" s="143">
        <v>2938.25</v>
      </c>
      <c r="H51" s="144">
        <v>744247.23</v>
      </c>
      <c r="I51" s="152">
        <v>156875.07</v>
      </c>
      <c r="J51" s="143">
        <v>2852.2799999999988</v>
      </c>
      <c r="K51" s="144">
        <v>159727.35</v>
      </c>
      <c r="L51" s="153"/>
      <c r="M51" s="153" t="s">
        <v>39</v>
      </c>
      <c r="N51" s="143">
        <v>587372.15999999992</v>
      </c>
      <c r="O51" s="205">
        <v>6744</v>
      </c>
      <c r="P51" s="147">
        <v>21.078354567742227</v>
      </c>
      <c r="Q51" s="187"/>
      <c r="R51" s="187"/>
      <c r="S51" s="187"/>
      <c r="T51" s="144"/>
      <c r="U51" s="144">
        <v>4814.6650000000009</v>
      </c>
      <c r="V51" s="144"/>
      <c r="W51" s="144"/>
      <c r="X51" s="144"/>
      <c r="Y51" s="144"/>
      <c r="Z51" s="144"/>
      <c r="AA51" s="144"/>
      <c r="AB51" s="144"/>
      <c r="AC51" s="144"/>
      <c r="AD51" s="144"/>
      <c r="AE51" s="144"/>
      <c r="AF51" s="144"/>
      <c r="AG51" s="144"/>
      <c r="AH51" s="144"/>
      <c r="AI51" s="166">
        <v>4814.6650000000009</v>
      </c>
      <c r="AJ51" s="167" t="s">
        <v>7187</v>
      </c>
      <c r="AK51" s="169" t="s">
        <v>159</v>
      </c>
    </row>
    <row r="52" spans="1:37" ht="42.75" customHeight="1" x14ac:dyDescent="0.25">
      <c r="A52" s="78" t="s">
        <v>42</v>
      </c>
      <c r="B52" s="149">
        <v>11243</v>
      </c>
      <c r="C52" s="149">
        <v>311847</v>
      </c>
      <c r="D52" s="210">
        <v>2001</v>
      </c>
      <c r="E52" s="132" t="s">
        <v>782</v>
      </c>
      <c r="F52" s="148">
        <v>90498944.989999995</v>
      </c>
      <c r="G52" s="143">
        <v>52815184.840000018</v>
      </c>
      <c r="H52" s="144">
        <v>143314129.83000001</v>
      </c>
      <c r="I52" s="144">
        <v>72980302.520000011</v>
      </c>
      <c r="J52" s="143">
        <v>75596297.310000002</v>
      </c>
      <c r="K52" s="144">
        <v>148576599.83000001</v>
      </c>
      <c r="L52" s="149" t="s">
        <v>39</v>
      </c>
      <c r="M52" s="149"/>
      <c r="N52" s="143">
        <v>70333827.310000002</v>
      </c>
      <c r="O52" s="150" t="s">
        <v>160</v>
      </c>
      <c r="P52" s="147">
        <v>50.923312730272748</v>
      </c>
      <c r="Q52" s="187"/>
      <c r="R52" s="187"/>
      <c r="S52" s="187"/>
      <c r="T52" s="144"/>
      <c r="U52" s="144"/>
      <c r="V52" s="144"/>
      <c r="W52" s="144"/>
      <c r="X52" s="144"/>
      <c r="Y52" s="144"/>
      <c r="Z52" s="144"/>
      <c r="AA52" s="144">
        <v>355204.95</v>
      </c>
      <c r="AB52" s="144">
        <v>46402378.969999999</v>
      </c>
      <c r="AC52" s="144"/>
      <c r="AD52" s="144"/>
      <c r="AE52" s="144"/>
      <c r="AF52" s="144"/>
      <c r="AG52" s="144"/>
      <c r="AH52" s="144"/>
      <c r="AI52" s="166">
        <v>46757583.920000002</v>
      </c>
      <c r="AJ52" s="170" t="s">
        <v>7188</v>
      </c>
      <c r="AK52" s="169" t="s">
        <v>161</v>
      </c>
    </row>
    <row r="53" spans="1:37" ht="42.75" customHeight="1" x14ac:dyDescent="0.25">
      <c r="A53" s="78" t="s">
        <v>162</v>
      </c>
      <c r="B53" s="149" t="s">
        <v>47</v>
      </c>
      <c r="C53" s="149">
        <v>788104</v>
      </c>
      <c r="D53" s="210">
        <v>2001</v>
      </c>
      <c r="E53" s="132" t="s">
        <v>163</v>
      </c>
      <c r="F53" s="148">
        <v>6254500</v>
      </c>
      <c r="G53" s="143">
        <v>0</v>
      </c>
      <c r="H53" s="144">
        <v>6254500</v>
      </c>
      <c r="I53" s="144">
        <v>2326005.89</v>
      </c>
      <c r="J53" s="143">
        <v>37200.11</v>
      </c>
      <c r="K53" s="144">
        <v>2363206</v>
      </c>
      <c r="L53" s="149"/>
      <c r="M53" s="149" t="s">
        <v>39</v>
      </c>
      <c r="N53" s="143">
        <v>3928494.11</v>
      </c>
      <c r="O53" s="150">
        <v>2093</v>
      </c>
      <c r="P53" s="147">
        <v>37.189317931089619</v>
      </c>
      <c r="Q53" s="187"/>
      <c r="R53" s="187"/>
      <c r="S53" s="187"/>
      <c r="T53" s="144">
        <v>641402.71</v>
      </c>
      <c r="U53" s="144"/>
      <c r="V53" s="144"/>
      <c r="W53" s="144"/>
      <c r="X53" s="144"/>
      <c r="Y53" s="144"/>
      <c r="Z53" s="144"/>
      <c r="AA53" s="144"/>
      <c r="AB53" s="144"/>
      <c r="AC53" s="144"/>
      <c r="AD53" s="144"/>
      <c r="AE53" s="144"/>
      <c r="AF53" s="144"/>
      <c r="AG53" s="144"/>
      <c r="AH53" s="144"/>
      <c r="AI53" s="166">
        <v>641402.71</v>
      </c>
      <c r="AJ53" s="167" t="s">
        <v>7189</v>
      </c>
      <c r="AK53" s="169" t="s">
        <v>164</v>
      </c>
    </row>
    <row r="54" spans="1:37" ht="42.75" customHeight="1" x14ac:dyDescent="0.25">
      <c r="A54" s="78" t="s">
        <v>165</v>
      </c>
      <c r="B54" s="149">
        <v>10109</v>
      </c>
      <c r="C54" s="149">
        <v>247731</v>
      </c>
      <c r="D54" s="210">
        <v>2001</v>
      </c>
      <c r="E54" s="132" t="s">
        <v>783</v>
      </c>
      <c r="F54" s="148">
        <v>7192586.4199999999</v>
      </c>
      <c r="G54" s="143">
        <v>6043768.5</v>
      </c>
      <c r="H54" s="144">
        <v>13236354.92</v>
      </c>
      <c r="I54" s="144">
        <v>11274836.43</v>
      </c>
      <c r="J54" s="143">
        <v>18005149.5</v>
      </c>
      <c r="K54" s="144">
        <v>29279985.93</v>
      </c>
      <c r="L54" s="149" t="s">
        <v>39</v>
      </c>
      <c r="M54" s="149"/>
      <c r="N54" s="143">
        <v>1961518.4900000002</v>
      </c>
      <c r="O54" s="150" t="s">
        <v>166</v>
      </c>
      <c r="P54" s="147">
        <v>85.180825825120735</v>
      </c>
      <c r="Q54" s="187"/>
      <c r="R54" s="187"/>
      <c r="S54" s="187"/>
      <c r="T54" s="144"/>
      <c r="U54" s="144"/>
      <c r="V54" s="144"/>
      <c r="W54" s="144"/>
      <c r="X54" s="144"/>
      <c r="Y54" s="144"/>
      <c r="Z54" s="144"/>
      <c r="AA54" s="144"/>
      <c r="AB54" s="144"/>
      <c r="AC54" s="144">
        <v>238842.12</v>
      </c>
      <c r="AD54" s="144">
        <v>287253.82</v>
      </c>
      <c r="AE54" s="144"/>
      <c r="AF54" s="144"/>
      <c r="AG54" s="144"/>
      <c r="AH54" s="144"/>
      <c r="AI54" s="166">
        <v>526095.93999999994</v>
      </c>
      <c r="AJ54" s="167" t="s">
        <v>7190</v>
      </c>
      <c r="AK54" s="169" t="s">
        <v>167</v>
      </c>
    </row>
    <row r="55" spans="1:37" ht="42.75" customHeight="1" x14ac:dyDescent="0.25">
      <c r="A55" s="78" t="s">
        <v>168</v>
      </c>
      <c r="B55" s="149">
        <v>10098</v>
      </c>
      <c r="C55" s="149">
        <v>788112</v>
      </c>
      <c r="D55" s="210">
        <v>2001</v>
      </c>
      <c r="E55" s="132" t="s">
        <v>169</v>
      </c>
      <c r="F55" s="148">
        <v>7934004</v>
      </c>
      <c r="G55" s="143">
        <v>0</v>
      </c>
      <c r="H55" s="144">
        <v>7934004</v>
      </c>
      <c r="I55" s="144">
        <v>304464.28999999998</v>
      </c>
      <c r="J55" s="143">
        <v>5535.71</v>
      </c>
      <c r="K55" s="144">
        <v>310000</v>
      </c>
      <c r="L55" s="149"/>
      <c r="M55" s="149" t="s">
        <v>39</v>
      </c>
      <c r="N55" s="143">
        <v>7629539.71</v>
      </c>
      <c r="O55" s="150">
        <v>470</v>
      </c>
      <c r="P55" s="147">
        <v>3.8374607575191542</v>
      </c>
      <c r="Q55" s="187"/>
      <c r="R55" s="187"/>
      <c r="S55" s="187"/>
      <c r="T55" s="144">
        <v>497825.86</v>
      </c>
      <c r="U55" s="144"/>
      <c r="V55" s="144"/>
      <c r="W55" s="144"/>
      <c r="X55" s="144"/>
      <c r="Y55" s="144"/>
      <c r="Z55" s="144"/>
      <c r="AA55" s="144"/>
      <c r="AB55" s="144"/>
      <c r="AC55" s="144"/>
      <c r="AD55" s="144"/>
      <c r="AE55" s="144"/>
      <c r="AF55" s="144"/>
      <c r="AG55" s="144"/>
      <c r="AH55" s="144"/>
      <c r="AI55" s="166">
        <v>497825.86</v>
      </c>
      <c r="AJ55" s="167" t="s">
        <v>7191</v>
      </c>
      <c r="AK55" s="169" t="s">
        <v>170</v>
      </c>
    </row>
    <row r="56" spans="1:37" ht="42.75" customHeight="1" x14ac:dyDescent="0.25">
      <c r="A56" s="78" t="s">
        <v>171</v>
      </c>
      <c r="B56" s="149" t="s">
        <v>172</v>
      </c>
      <c r="C56" s="149">
        <v>194271</v>
      </c>
      <c r="D56" s="210">
        <v>2001</v>
      </c>
      <c r="E56" s="132" t="s">
        <v>173</v>
      </c>
      <c r="F56" s="148">
        <v>252741156.33000001</v>
      </c>
      <c r="G56" s="143">
        <v>279994336.84000003</v>
      </c>
      <c r="H56" s="144">
        <v>532735493.17000008</v>
      </c>
      <c r="I56" s="144">
        <v>430484551.92000002</v>
      </c>
      <c r="J56" s="143">
        <v>237276653.48000032</v>
      </c>
      <c r="K56" s="144">
        <v>667761205.40000033</v>
      </c>
      <c r="L56" s="149" t="s">
        <v>39</v>
      </c>
      <c r="M56" s="149"/>
      <c r="N56" s="143">
        <v>102250941.25000006</v>
      </c>
      <c r="O56" s="150" t="s">
        <v>174</v>
      </c>
      <c r="P56" s="147">
        <v>80.806433481357885</v>
      </c>
      <c r="Q56" s="187"/>
      <c r="R56" s="187"/>
      <c r="S56" s="187"/>
      <c r="T56" s="144"/>
      <c r="U56" s="144"/>
      <c r="V56" s="144"/>
      <c r="W56" s="144"/>
      <c r="X56" s="144"/>
      <c r="Y56" s="144"/>
      <c r="Z56" s="144">
        <v>14073.2</v>
      </c>
      <c r="AA56" s="144">
        <v>223201.02</v>
      </c>
      <c r="AB56" s="144">
        <v>399889.59</v>
      </c>
      <c r="AC56" s="144"/>
      <c r="AD56" s="144"/>
      <c r="AE56" s="144">
        <v>542565.84</v>
      </c>
      <c r="AF56" s="144"/>
      <c r="AG56" s="144"/>
      <c r="AH56" s="144"/>
      <c r="AI56" s="166">
        <v>1179729.6499999999</v>
      </c>
      <c r="AJ56" s="170" t="s">
        <v>7192</v>
      </c>
      <c r="AK56" s="169" t="s">
        <v>175</v>
      </c>
    </row>
    <row r="57" spans="1:37" ht="51" x14ac:dyDescent="0.25">
      <c r="A57" s="78" t="s">
        <v>171</v>
      </c>
      <c r="B57" s="149" t="s">
        <v>172</v>
      </c>
      <c r="C57" s="149">
        <v>194271</v>
      </c>
      <c r="D57" s="210">
        <v>2001</v>
      </c>
      <c r="E57" s="132" t="s">
        <v>176</v>
      </c>
      <c r="F57" s="148"/>
      <c r="G57" s="143">
        <v>0</v>
      </c>
      <c r="H57" s="144">
        <v>0</v>
      </c>
      <c r="I57" s="144"/>
      <c r="J57" s="143">
        <v>0</v>
      </c>
      <c r="K57" s="144">
        <v>0</v>
      </c>
      <c r="L57" s="149"/>
      <c r="M57" s="149"/>
      <c r="N57" s="143">
        <v>0</v>
      </c>
      <c r="O57" s="150"/>
      <c r="P57" s="147" t="e">
        <v>#DIV/0!</v>
      </c>
      <c r="Q57" s="187"/>
      <c r="R57" s="187"/>
      <c r="S57" s="187"/>
      <c r="T57" s="144"/>
      <c r="U57" s="144"/>
      <c r="V57" s="144"/>
      <c r="W57" s="144"/>
      <c r="X57" s="144"/>
      <c r="Y57" s="144">
        <v>28559.25</v>
      </c>
      <c r="Z57" s="144">
        <v>482740.31</v>
      </c>
      <c r="AA57" s="144">
        <v>35942239.5</v>
      </c>
      <c r="AB57" s="144">
        <v>10567.18</v>
      </c>
      <c r="AC57" s="144"/>
      <c r="AD57" s="144"/>
      <c r="AE57" s="144"/>
      <c r="AF57" s="144"/>
      <c r="AG57" s="144"/>
      <c r="AH57" s="144"/>
      <c r="AI57" s="166">
        <v>36464106.240000002</v>
      </c>
      <c r="AJ57" s="170" t="s">
        <v>7193</v>
      </c>
      <c r="AK57" s="169" t="s">
        <v>175</v>
      </c>
    </row>
    <row r="58" spans="1:37" ht="28.5" customHeight="1" x14ac:dyDescent="0.25">
      <c r="A58" s="78" t="s">
        <v>177</v>
      </c>
      <c r="B58" s="149">
        <v>10270</v>
      </c>
      <c r="C58" s="149"/>
      <c r="D58" s="210">
        <v>2002</v>
      </c>
      <c r="E58" s="133" t="s">
        <v>178</v>
      </c>
      <c r="F58" s="142">
        <v>7009101.0899999999</v>
      </c>
      <c r="G58" s="143">
        <v>1189833.4800000004</v>
      </c>
      <c r="H58" s="144">
        <v>8198934.5700000003</v>
      </c>
      <c r="I58" s="143">
        <v>7140284.6799999997</v>
      </c>
      <c r="J58" s="143">
        <v>635296.02000000048</v>
      </c>
      <c r="K58" s="144">
        <v>7775580.7000000002</v>
      </c>
      <c r="L58" s="145" t="s">
        <v>39</v>
      </c>
      <c r="M58" s="145"/>
      <c r="N58" s="143">
        <v>1058649.8900000006</v>
      </c>
      <c r="O58" s="146" t="s">
        <v>179</v>
      </c>
      <c r="P58" s="147">
        <v>87.087957819865849</v>
      </c>
      <c r="Q58" s="187"/>
      <c r="R58" s="187"/>
      <c r="S58" s="187"/>
      <c r="T58" s="144"/>
      <c r="U58" s="144"/>
      <c r="V58" s="144"/>
      <c r="W58" s="144"/>
      <c r="X58" s="144"/>
      <c r="Y58" s="144">
        <v>695516.39</v>
      </c>
      <c r="Z58" s="144"/>
      <c r="AA58" s="144"/>
      <c r="AB58" s="144"/>
      <c r="AC58" s="144"/>
      <c r="AD58" s="144"/>
      <c r="AE58" s="144"/>
      <c r="AF58" s="144"/>
      <c r="AG58" s="144"/>
      <c r="AH58" s="144"/>
      <c r="AI58" s="166">
        <v>695516.39</v>
      </c>
      <c r="AJ58" s="167" t="s">
        <v>7194</v>
      </c>
      <c r="AK58" s="169" t="s">
        <v>180</v>
      </c>
    </row>
    <row r="59" spans="1:37" ht="63.75" x14ac:dyDescent="0.25">
      <c r="A59" s="78" t="s">
        <v>127</v>
      </c>
      <c r="B59" s="149">
        <v>2446</v>
      </c>
      <c r="C59" s="149">
        <v>202320</v>
      </c>
      <c r="D59" s="210">
        <v>2002</v>
      </c>
      <c r="E59" s="132" t="s">
        <v>784</v>
      </c>
      <c r="F59" s="148">
        <v>2210000</v>
      </c>
      <c r="G59" s="143">
        <v>4296218.17</v>
      </c>
      <c r="H59" s="144">
        <v>6506218.1699999999</v>
      </c>
      <c r="I59" s="144">
        <v>5886408.5800000001</v>
      </c>
      <c r="J59" s="143">
        <v>926816.72999999952</v>
      </c>
      <c r="K59" s="144">
        <v>6813225.3099999996</v>
      </c>
      <c r="L59" s="149" t="s">
        <v>39</v>
      </c>
      <c r="M59" s="149"/>
      <c r="N59" s="143">
        <v>619809.58999999985</v>
      </c>
      <c r="O59" s="150" t="s">
        <v>181</v>
      </c>
      <c r="P59" s="147">
        <v>90.473581214077242</v>
      </c>
      <c r="Q59" s="187"/>
      <c r="R59" s="187"/>
      <c r="S59" s="187"/>
      <c r="T59" s="144"/>
      <c r="U59" s="144"/>
      <c r="V59" s="144"/>
      <c r="W59" s="144"/>
      <c r="X59" s="144"/>
      <c r="Y59" s="144">
        <v>44412.71</v>
      </c>
      <c r="Z59" s="144"/>
      <c r="AA59" s="144">
        <v>651912.30000000005</v>
      </c>
      <c r="AB59" s="144"/>
      <c r="AC59" s="144">
        <v>153810.51999999999</v>
      </c>
      <c r="AD59" s="144"/>
      <c r="AE59" s="144"/>
      <c r="AF59" s="144"/>
      <c r="AG59" s="144"/>
      <c r="AH59" s="144"/>
      <c r="AI59" s="166">
        <v>850135.53</v>
      </c>
      <c r="AJ59" s="170" t="s">
        <v>7195</v>
      </c>
      <c r="AK59" s="169" t="s">
        <v>182</v>
      </c>
    </row>
    <row r="60" spans="1:37" ht="63.75" x14ac:dyDescent="0.25">
      <c r="A60" s="82" t="s">
        <v>183</v>
      </c>
      <c r="B60" s="145">
        <v>24239</v>
      </c>
      <c r="C60" s="145">
        <v>247669</v>
      </c>
      <c r="D60" s="210">
        <v>2002</v>
      </c>
      <c r="E60" s="133" t="s">
        <v>785</v>
      </c>
      <c r="F60" s="142">
        <v>8531628</v>
      </c>
      <c r="G60" s="143">
        <v>10220534.670000002</v>
      </c>
      <c r="H60" s="144">
        <v>18752162.670000002</v>
      </c>
      <c r="I60" s="143">
        <v>16306067.650000002</v>
      </c>
      <c r="J60" s="143">
        <v>933794.83999999985</v>
      </c>
      <c r="K60" s="144">
        <v>17239862.490000002</v>
      </c>
      <c r="L60" s="145" t="s">
        <v>39</v>
      </c>
      <c r="M60" s="145"/>
      <c r="N60" s="143">
        <v>2446095.0199999996</v>
      </c>
      <c r="O60" s="146" t="s">
        <v>184</v>
      </c>
      <c r="P60" s="147">
        <v>86.955664458301115</v>
      </c>
      <c r="Q60" s="187"/>
      <c r="R60" s="187"/>
      <c r="S60" s="187"/>
      <c r="T60" s="144"/>
      <c r="U60" s="144"/>
      <c r="V60" s="144"/>
      <c r="W60" s="144"/>
      <c r="X60" s="144"/>
      <c r="Y60" s="144"/>
      <c r="Z60" s="144">
        <v>162578.99</v>
      </c>
      <c r="AA60" s="144"/>
      <c r="AB60" s="144">
        <v>2124578.02</v>
      </c>
      <c r="AC60" s="144"/>
      <c r="AD60" s="144"/>
      <c r="AE60" s="144"/>
      <c r="AF60" s="144"/>
      <c r="AG60" s="144"/>
      <c r="AH60" s="144"/>
      <c r="AI60" s="166">
        <v>2287157.0099999998</v>
      </c>
      <c r="AJ60" s="170" t="s">
        <v>7196</v>
      </c>
      <c r="AK60" s="169" t="s">
        <v>185</v>
      </c>
    </row>
    <row r="61" spans="1:37" ht="51" x14ac:dyDescent="0.25">
      <c r="A61" s="78" t="s">
        <v>186</v>
      </c>
      <c r="B61" s="149">
        <v>4217</v>
      </c>
      <c r="C61" s="149">
        <v>765864</v>
      </c>
      <c r="D61" s="210">
        <v>2002</v>
      </c>
      <c r="E61" s="132" t="s">
        <v>187</v>
      </c>
      <c r="F61" s="148">
        <v>85477582.760000005</v>
      </c>
      <c r="G61" s="143">
        <v>0</v>
      </c>
      <c r="H61" s="144">
        <v>85477582.760000005</v>
      </c>
      <c r="I61" s="144">
        <v>37075641.369999997</v>
      </c>
      <c r="J61" s="143">
        <v>2298584.19</v>
      </c>
      <c r="K61" s="144">
        <v>39374225.559999995</v>
      </c>
      <c r="L61" s="149" t="s">
        <v>39</v>
      </c>
      <c r="M61" s="149"/>
      <c r="N61" s="143">
        <v>48401941.390000008</v>
      </c>
      <c r="O61" s="150" t="s">
        <v>188</v>
      </c>
      <c r="P61" s="147">
        <v>43.374695648681673</v>
      </c>
      <c r="Q61" s="187"/>
      <c r="R61" s="187"/>
      <c r="S61" s="187"/>
      <c r="T61" s="144"/>
      <c r="U61" s="144"/>
      <c r="V61" s="144"/>
      <c r="W61" s="144">
        <v>9301013.1199999992</v>
      </c>
      <c r="X61" s="144">
        <v>266115.89</v>
      </c>
      <c r="Y61" s="144"/>
      <c r="Z61" s="144"/>
      <c r="AA61" s="144"/>
      <c r="AB61" s="144"/>
      <c r="AC61" s="144"/>
      <c r="AD61" s="144"/>
      <c r="AE61" s="144"/>
      <c r="AF61" s="144"/>
      <c r="AG61" s="144"/>
      <c r="AH61" s="144"/>
      <c r="AI61" s="166">
        <v>9567129.0099999998</v>
      </c>
      <c r="AJ61" s="170" t="s">
        <v>7197</v>
      </c>
      <c r="AK61" s="169" t="s">
        <v>189</v>
      </c>
    </row>
    <row r="62" spans="1:37" ht="35.25" customHeight="1" x14ac:dyDescent="0.25">
      <c r="A62" s="78" t="s">
        <v>81</v>
      </c>
      <c r="B62" s="149">
        <v>24239</v>
      </c>
      <c r="C62" s="149">
        <v>194611</v>
      </c>
      <c r="D62" s="210">
        <v>2002</v>
      </c>
      <c r="E62" s="132" t="s">
        <v>786</v>
      </c>
      <c r="F62" s="148">
        <v>94985919.5</v>
      </c>
      <c r="G62" s="143">
        <v>59258386.699999988</v>
      </c>
      <c r="H62" s="144">
        <v>154244306.19999999</v>
      </c>
      <c r="I62" s="144">
        <v>150429883.96999994</v>
      </c>
      <c r="J62" s="143">
        <v>18983313.210000001</v>
      </c>
      <c r="K62" s="144">
        <v>169413197.17999995</v>
      </c>
      <c r="L62" s="149" t="s">
        <v>39</v>
      </c>
      <c r="M62" s="149"/>
      <c r="N62" s="143">
        <v>3814422.2300000489</v>
      </c>
      <c r="O62" s="150" t="s">
        <v>190</v>
      </c>
      <c r="P62" s="147">
        <v>97.527025584299949</v>
      </c>
      <c r="Q62" s="187"/>
      <c r="R62" s="187"/>
      <c r="S62" s="187"/>
      <c r="T62" s="144"/>
      <c r="U62" s="144"/>
      <c r="V62" s="144"/>
      <c r="W62" s="144"/>
      <c r="X62" s="144"/>
      <c r="Y62" s="144">
        <v>70791.39</v>
      </c>
      <c r="Z62" s="144"/>
      <c r="AA62" s="144">
        <v>195695.86</v>
      </c>
      <c r="AB62" s="144"/>
      <c r="AC62" s="144"/>
      <c r="AD62" s="144"/>
      <c r="AE62" s="144"/>
      <c r="AF62" s="144"/>
      <c r="AG62" s="144"/>
      <c r="AH62" s="144"/>
      <c r="AI62" s="166">
        <v>266487.25</v>
      </c>
      <c r="AJ62" s="167" t="s">
        <v>7198</v>
      </c>
      <c r="AK62" s="169" t="s">
        <v>191</v>
      </c>
    </row>
    <row r="63" spans="1:37" ht="35.25" customHeight="1" x14ac:dyDescent="0.25">
      <c r="A63" s="78" t="s">
        <v>192</v>
      </c>
      <c r="B63" s="149">
        <v>4340</v>
      </c>
      <c r="C63" s="149">
        <v>194670</v>
      </c>
      <c r="D63" s="210">
        <v>2002</v>
      </c>
      <c r="E63" s="132" t="s">
        <v>193</v>
      </c>
      <c r="F63" s="148">
        <v>82472847.989999995</v>
      </c>
      <c r="G63" s="143">
        <v>89162894.079999998</v>
      </c>
      <c r="H63" s="144">
        <v>171635742.06999999</v>
      </c>
      <c r="I63" s="144">
        <v>161310561.61000001</v>
      </c>
      <c r="J63" s="143">
        <v>18759131.559999973</v>
      </c>
      <c r="K63" s="144">
        <v>180069693.16999999</v>
      </c>
      <c r="L63" s="149" t="s">
        <v>39</v>
      </c>
      <c r="M63" s="149"/>
      <c r="N63" s="143">
        <v>10325180.459999979</v>
      </c>
      <c r="O63" s="150" t="s">
        <v>194</v>
      </c>
      <c r="P63" s="147">
        <v>93.984248073580758</v>
      </c>
      <c r="Q63" s="187"/>
      <c r="R63" s="187"/>
      <c r="S63" s="187"/>
      <c r="T63" s="144"/>
      <c r="U63" s="144"/>
      <c r="V63" s="144"/>
      <c r="W63" s="144"/>
      <c r="X63" s="144"/>
      <c r="Y63" s="144"/>
      <c r="Z63" s="144">
        <v>719551.63</v>
      </c>
      <c r="AA63" s="144">
        <v>135395.92000000001</v>
      </c>
      <c r="AB63" s="144"/>
      <c r="AC63" s="144"/>
      <c r="AD63" s="144"/>
      <c r="AE63" s="144"/>
      <c r="AF63" s="144"/>
      <c r="AG63" s="144"/>
      <c r="AH63" s="144"/>
      <c r="AI63" s="166">
        <v>854947.55</v>
      </c>
      <c r="AJ63" s="170" t="s">
        <v>7199</v>
      </c>
      <c r="AK63" s="169" t="s">
        <v>195</v>
      </c>
    </row>
    <row r="64" spans="1:37" ht="35.25" customHeight="1" x14ac:dyDescent="0.25">
      <c r="A64" s="78" t="s">
        <v>196</v>
      </c>
      <c r="B64" s="149" t="s">
        <v>47</v>
      </c>
      <c r="C64" s="149"/>
      <c r="D64" s="210">
        <v>2002</v>
      </c>
      <c r="E64" s="132" t="s">
        <v>197</v>
      </c>
      <c r="F64" s="148">
        <v>8956499.6999999993</v>
      </c>
      <c r="G64" s="143">
        <v>0</v>
      </c>
      <c r="H64" s="144">
        <v>8956499.6999999993</v>
      </c>
      <c r="I64" s="144">
        <v>8952399.8499999996</v>
      </c>
      <c r="J64" s="143">
        <v>0</v>
      </c>
      <c r="K64" s="144">
        <v>8952399.8499999996</v>
      </c>
      <c r="L64" s="149"/>
      <c r="M64" s="149"/>
      <c r="N64" s="143">
        <v>4099.8499999996275</v>
      </c>
      <c r="O64" s="150"/>
      <c r="P64" s="147">
        <v>99.954224863090218</v>
      </c>
      <c r="Q64" s="187"/>
      <c r="R64" s="187"/>
      <c r="S64" s="187"/>
      <c r="T64" s="144"/>
      <c r="U64" s="144"/>
      <c r="V64" s="144">
        <v>4099.8499999999767</v>
      </c>
      <c r="W64" s="144"/>
      <c r="X64" s="144"/>
      <c r="Y64" s="144"/>
      <c r="Z64" s="144"/>
      <c r="AA64" s="144"/>
      <c r="AB64" s="144"/>
      <c r="AC64" s="144"/>
      <c r="AD64" s="144"/>
      <c r="AE64" s="144"/>
      <c r="AF64" s="144"/>
      <c r="AG64" s="144"/>
      <c r="AH64" s="144"/>
      <c r="AI64" s="166">
        <v>4099.8499999999767</v>
      </c>
      <c r="AJ64" s="167" t="s">
        <v>7200</v>
      </c>
      <c r="AK64" s="169" t="s">
        <v>198</v>
      </c>
    </row>
    <row r="65" spans="1:39" ht="35.25" customHeight="1" x14ac:dyDescent="0.25">
      <c r="A65" s="78" t="s">
        <v>61</v>
      </c>
      <c r="B65" s="149">
        <v>9948</v>
      </c>
      <c r="C65" s="149">
        <v>281662</v>
      </c>
      <c r="D65" s="210">
        <v>2002</v>
      </c>
      <c r="E65" s="132" t="s">
        <v>787</v>
      </c>
      <c r="F65" s="148">
        <v>5992806.4000000004</v>
      </c>
      <c r="G65" s="143">
        <v>7820233.8499999996</v>
      </c>
      <c r="H65" s="144">
        <v>13813040.25</v>
      </c>
      <c r="I65" s="144">
        <v>12185722.003000006</v>
      </c>
      <c r="J65" s="143">
        <v>1379963.76</v>
      </c>
      <c r="K65" s="144">
        <v>13565685.763000006</v>
      </c>
      <c r="L65" s="149" t="s">
        <v>39</v>
      </c>
      <c r="M65" s="149"/>
      <c r="N65" s="143">
        <v>1627318.2469999939</v>
      </c>
      <c r="O65" s="150"/>
      <c r="P65" s="147">
        <v>88.218971221777238</v>
      </c>
      <c r="Q65" s="187"/>
      <c r="R65" s="187"/>
      <c r="S65" s="187"/>
      <c r="T65" s="144"/>
      <c r="U65" s="144"/>
      <c r="V65" s="144"/>
      <c r="W65" s="144"/>
      <c r="X65" s="144">
        <v>12391.78</v>
      </c>
      <c r="Y65" s="144"/>
      <c r="Z65" s="144"/>
      <c r="AA65" s="144"/>
      <c r="AB65" s="144"/>
      <c r="AC65" s="144"/>
      <c r="AD65" s="144"/>
      <c r="AE65" s="144"/>
      <c r="AF65" s="144"/>
      <c r="AG65" s="144"/>
      <c r="AH65" s="144"/>
      <c r="AI65" s="166">
        <v>12391.78</v>
      </c>
      <c r="AJ65" s="170" t="s">
        <v>7201</v>
      </c>
      <c r="AK65" s="171" t="s">
        <v>199</v>
      </c>
      <c r="AL65" s="1"/>
      <c r="AM65" s="1"/>
    </row>
    <row r="66" spans="1:39" ht="35.25" customHeight="1" x14ac:dyDescent="0.25">
      <c r="A66" s="78" t="s">
        <v>200</v>
      </c>
      <c r="B66" s="149" t="s">
        <v>47</v>
      </c>
      <c r="C66" s="149">
        <v>766828</v>
      </c>
      <c r="D66" s="210">
        <v>2002</v>
      </c>
      <c r="E66" s="132" t="s">
        <v>201</v>
      </c>
      <c r="F66" s="148">
        <v>4464244.75</v>
      </c>
      <c r="G66" s="143">
        <v>575745.27000000048</v>
      </c>
      <c r="H66" s="144">
        <v>5039990.0200000005</v>
      </c>
      <c r="I66" s="144">
        <v>5010989.87</v>
      </c>
      <c r="J66" s="143">
        <v>0</v>
      </c>
      <c r="K66" s="144">
        <v>5010989.87</v>
      </c>
      <c r="L66" s="149" t="s">
        <v>39</v>
      </c>
      <c r="M66" s="149"/>
      <c r="N66" s="143">
        <v>29000.150000000373</v>
      </c>
      <c r="O66" s="150">
        <v>6638</v>
      </c>
      <c r="P66" s="147">
        <v>99.4245990590275</v>
      </c>
      <c r="Q66" s="187"/>
      <c r="R66" s="187"/>
      <c r="S66" s="187"/>
      <c r="T66" s="144"/>
      <c r="U66" s="144">
        <v>29000.14</v>
      </c>
      <c r="V66" s="144"/>
      <c r="W66" s="144"/>
      <c r="X66" s="144"/>
      <c r="Y66" s="144"/>
      <c r="Z66" s="144"/>
      <c r="AA66" s="144"/>
      <c r="AB66" s="144"/>
      <c r="AC66" s="144"/>
      <c r="AD66" s="144"/>
      <c r="AE66" s="144"/>
      <c r="AF66" s="144"/>
      <c r="AG66" s="144"/>
      <c r="AH66" s="144"/>
      <c r="AI66" s="166">
        <v>29000.14</v>
      </c>
      <c r="AJ66" s="167" t="s">
        <v>7202</v>
      </c>
      <c r="AK66" s="169" t="s">
        <v>202</v>
      </c>
      <c r="AL66" s="1"/>
      <c r="AM66" s="1"/>
    </row>
    <row r="67" spans="1:39" ht="35.25" customHeight="1" x14ac:dyDescent="0.25">
      <c r="A67" s="78" t="s">
        <v>165</v>
      </c>
      <c r="B67" s="149">
        <v>2469</v>
      </c>
      <c r="C67" s="149">
        <v>766291</v>
      </c>
      <c r="D67" s="210">
        <v>2002</v>
      </c>
      <c r="E67" s="132" t="s">
        <v>788</v>
      </c>
      <c r="F67" s="148">
        <v>9613750</v>
      </c>
      <c r="G67" s="143">
        <v>5111304.0999999996</v>
      </c>
      <c r="H67" s="144">
        <v>14725054.1</v>
      </c>
      <c r="I67" s="144">
        <v>14075177.859999999</v>
      </c>
      <c r="J67" s="143">
        <v>1296619.2100000009</v>
      </c>
      <c r="K67" s="144">
        <v>15371797.07</v>
      </c>
      <c r="L67" s="149" t="s">
        <v>39</v>
      </c>
      <c r="M67" s="149"/>
      <c r="N67" s="143">
        <v>649876.24000000022</v>
      </c>
      <c r="O67" s="150" t="s">
        <v>203</v>
      </c>
      <c r="P67" s="147">
        <v>95.586595230234167</v>
      </c>
      <c r="Q67" s="187"/>
      <c r="R67" s="187"/>
      <c r="S67" s="187"/>
      <c r="T67" s="144"/>
      <c r="U67" s="144"/>
      <c r="V67" s="144"/>
      <c r="W67" s="144">
        <v>22049.59</v>
      </c>
      <c r="X67" s="144"/>
      <c r="Y67" s="144"/>
      <c r="Z67" s="144"/>
      <c r="AA67" s="144"/>
      <c r="AB67" s="144"/>
      <c r="AC67" s="144"/>
      <c r="AD67" s="144"/>
      <c r="AE67" s="144"/>
      <c r="AF67" s="144"/>
      <c r="AG67" s="144"/>
      <c r="AH67" s="144"/>
      <c r="AI67" s="166">
        <v>22049.59</v>
      </c>
      <c r="AJ67" s="167" t="s">
        <v>7203</v>
      </c>
      <c r="AK67" s="169" t="s">
        <v>204</v>
      </c>
      <c r="AL67" s="1"/>
      <c r="AM67" s="1"/>
    </row>
    <row r="68" spans="1:39" ht="35.25" customHeight="1" x14ac:dyDescent="0.25">
      <c r="A68" s="78" t="s">
        <v>205</v>
      </c>
      <c r="B68" s="149">
        <v>2453</v>
      </c>
      <c r="C68" s="149">
        <v>194697</v>
      </c>
      <c r="D68" s="210">
        <v>2003</v>
      </c>
      <c r="E68" s="132" t="s">
        <v>206</v>
      </c>
      <c r="F68" s="148">
        <v>49756993.329999998</v>
      </c>
      <c r="G68" s="143">
        <v>-10482518.049999997</v>
      </c>
      <c r="H68" s="144">
        <v>39274475.280000001</v>
      </c>
      <c r="I68" s="144">
        <v>31196229.649999999</v>
      </c>
      <c r="J68" s="143">
        <v>14804025.840000004</v>
      </c>
      <c r="K68" s="144">
        <v>46000255.490000002</v>
      </c>
      <c r="L68" s="149" t="s">
        <v>39</v>
      </c>
      <c r="M68" s="149"/>
      <c r="N68" s="143">
        <v>8078245.6300000027</v>
      </c>
      <c r="O68" s="150" t="s">
        <v>207</v>
      </c>
      <c r="P68" s="147">
        <v>79.431308572787628</v>
      </c>
      <c r="Q68" s="187"/>
      <c r="R68" s="187"/>
      <c r="S68" s="187"/>
      <c r="T68" s="144"/>
      <c r="U68" s="144"/>
      <c r="V68" s="144"/>
      <c r="W68" s="144"/>
      <c r="X68" s="144"/>
      <c r="Y68" s="144">
        <v>147665.04999999999</v>
      </c>
      <c r="Z68" s="144"/>
      <c r="AA68" s="144">
        <v>9554893.8499999996</v>
      </c>
      <c r="AB68" s="144"/>
      <c r="AC68" s="144"/>
      <c r="AD68" s="144"/>
      <c r="AE68" s="144"/>
      <c r="AF68" s="144"/>
      <c r="AG68" s="144"/>
      <c r="AH68" s="144"/>
      <c r="AI68" s="166">
        <v>9702558.9000000004</v>
      </c>
      <c r="AJ68" s="170" t="s">
        <v>7204</v>
      </c>
      <c r="AK68" s="169" t="s">
        <v>208</v>
      </c>
      <c r="AL68" s="1"/>
      <c r="AM68" s="1"/>
    </row>
    <row r="69" spans="1:39" ht="35.25" customHeight="1" x14ac:dyDescent="0.25">
      <c r="A69" s="78" t="s">
        <v>186</v>
      </c>
      <c r="B69" s="149">
        <v>2468</v>
      </c>
      <c r="C69" s="149">
        <v>745235</v>
      </c>
      <c r="D69" s="210">
        <v>2003</v>
      </c>
      <c r="E69" s="132" t="s">
        <v>209</v>
      </c>
      <c r="F69" s="148">
        <v>84619463.540000007</v>
      </c>
      <c r="G69" s="143">
        <v>0</v>
      </c>
      <c r="H69" s="144">
        <v>84619463.540000007</v>
      </c>
      <c r="I69" s="144">
        <v>34234231.910000004</v>
      </c>
      <c r="J69" s="143">
        <v>2897986.6999999955</v>
      </c>
      <c r="K69" s="144">
        <v>37132218.609999999</v>
      </c>
      <c r="L69" s="149" t="s">
        <v>39</v>
      </c>
      <c r="M69" s="149"/>
      <c r="N69" s="143">
        <v>50385231.630000003</v>
      </c>
      <c r="O69" s="150" t="s">
        <v>210</v>
      </c>
      <c r="P69" s="147">
        <v>40.45668747807332</v>
      </c>
      <c r="Q69" s="187"/>
      <c r="R69" s="187"/>
      <c r="S69" s="187"/>
      <c r="T69" s="144"/>
      <c r="U69" s="144"/>
      <c r="V69" s="144"/>
      <c r="W69" s="144">
        <v>11781187.85</v>
      </c>
      <c r="X69" s="144">
        <v>161252.78</v>
      </c>
      <c r="Y69" s="144"/>
      <c r="Z69" s="144"/>
      <c r="AA69" s="144"/>
      <c r="AB69" s="144"/>
      <c r="AC69" s="144"/>
      <c r="AD69" s="144"/>
      <c r="AE69" s="144"/>
      <c r="AF69" s="144"/>
      <c r="AG69" s="144"/>
      <c r="AH69" s="144"/>
      <c r="AI69" s="166">
        <v>11942440.629999999</v>
      </c>
      <c r="AJ69" s="170" t="s">
        <v>7205</v>
      </c>
      <c r="AK69" s="169" t="s">
        <v>211</v>
      </c>
      <c r="AL69" s="1"/>
      <c r="AM69" s="1"/>
    </row>
    <row r="70" spans="1:39" ht="35.25" customHeight="1" x14ac:dyDescent="0.25">
      <c r="A70" s="78" t="s">
        <v>38</v>
      </c>
      <c r="B70" s="149">
        <v>4340</v>
      </c>
      <c r="C70" s="149">
        <v>193984</v>
      </c>
      <c r="D70" s="210">
        <v>2003</v>
      </c>
      <c r="E70" s="132" t="s">
        <v>789</v>
      </c>
      <c r="F70" s="148">
        <v>5149891.67</v>
      </c>
      <c r="G70" s="143">
        <v>12651803.290000001</v>
      </c>
      <c r="H70" s="144">
        <v>17801694.960000001</v>
      </c>
      <c r="I70" s="144">
        <v>10145289.789999999</v>
      </c>
      <c r="J70" s="143">
        <v>3726251.66</v>
      </c>
      <c r="K70" s="144">
        <v>13871541.449999999</v>
      </c>
      <c r="L70" s="149"/>
      <c r="M70" s="149" t="s">
        <v>39</v>
      </c>
      <c r="N70" s="143">
        <v>7656405.1700000018</v>
      </c>
      <c r="O70" s="150" t="s">
        <v>212</v>
      </c>
      <c r="P70" s="147">
        <v>56.990583271965008</v>
      </c>
      <c r="Q70" s="187"/>
      <c r="R70" s="187"/>
      <c r="S70" s="187"/>
      <c r="T70" s="144"/>
      <c r="U70" s="144"/>
      <c r="V70" s="144"/>
      <c r="W70" s="144"/>
      <c r="X70" s="144"/>
      <c r="Y70" s="144"/>
      <c r="Z70" s="144">
        <v>51507.360000000001</v>
      </c>
      <c r="AA70" s="144">
        <v>518116.16</v>
      </c>
      <c r="AB70" s="144">
        <v>1506387.9</v>
      </c>
      <c r="AC70" s="144"/>
      <c r="AD70" s="144"/>
      <c r="AE70" s="144"/>
      <c r="AF70" s="144"/>
      <c r="AG70" s="144"/>
      <c r="AH70" s="144"/>
      <c r="AI70" s="166">
        <v>2076011.42</v>
      </c>
      <c r="AJ70" s="170" t="s">
        <v>7206</v>
      </c>
      <c r="AK70" s="169" t="s">
        <v>213</v>
      </c>
      <c r="AL70" s="1"/>
      <c r="AM70" s="1"/>
    </row>
    <row r="71" spans="1:39" ht="35.25" customHeight="1" x14ac:dyDescent="0.25">
      <c r="A71" s="78" t="s">
        <v>205</v>
      </c>
      <c r="B71" s="149">
        <v>37499</v>
      </c>
      <c r="C71" s="149">
        <v>120359</v>
      </c>
      <c r="D71" s="210">
        <v>2005</v>
      </c>
      <c r="E71" s="132" t="s">
        <v>214</v>
      </c>
      <c r="F71" s="148">
        <v>18578051.629999999</v>
      </c>
      <c r="G71" s="143">
        <v>9873055.9400000013</v>
      </c>
      <c r="H71" s="144">
        <v>28451107.57</v>
      </c>
      <c r="I71" s="144">
        <v>25498537.859999999</v>
      </c>
      <c r="J71" s="143">
        <v>3101459.59</v>
      </c>
      <c r="K71" s="144">
        <v>28599997.449999999</v>
      </c>
      <c r="L71" s="149" t="s">
        <v>39</v>
      </c>
      <c r="M71" s="149"/>
      <c r="N71" s="143">
        <v>2952569.7100000009</v>
      </c>
      <c r="O71" s="150">
        <v>7097</v>
      </c>
      <c r="P71" s="147">
        <v>89.622303094051389</v>
      </c>
      <c r="Q71" s="187"/>
      <c r="R71" s="187"/>
      <c r="S71" s="187"/>
      <c r="T71" s="144"/>
      <c r="U71" s="144"/>
      <c r="V71" s="144"/>
      <c r="W71" s="144"/>
      <c r="X71" s="144"/>
      <c r="Y71" s="144"/>
      <c r="Z71" s="144"/>
      <c r="AA71" s="144"/>
      <c r="AB71" s="144"/>
      <c r="AC71" s="144"/>
      <c r="AD71" s="144"/>
      <c r="AE71" s="144"/>
      <c r="AF71" s="144"/>
      <c r="AG71" s="144"/>
      <c r="AH71" s="144">
        <v>862981.9</v>
      </c>
      <c r="AI71" s="166">
        <v>862981.9</v>
      </c>
      <c r="AJ71" s="167" t="s">
        <v>7207</v>
      </c>
      <c r="AK71" s="169" t="s">
        <v>215</v>
      </c>
      <c r="AL71" s="1"/>
      <c r="AM71" s="1"/>
    </row>
    <row r="72" spans="1:39" ht="35.25" customHeight="1" x14ac:dyDescent="0.25">
      <c r="A72" s="78" t="s">
        <v>216</v>
      </c>
      <c r="B72" s="149">
        <v>2449</v>
      </c>
      <c r="C72" s="149">
        <v>194948</v>
      </c>
      <c r="D72" s="210">
        <v>2005</v>
      </c>
      <c r="E72" s="132" t="s">
        <v>217</v>
      </c>
      <c r="F72" s="148">
        <v>9140167.5945957303</v>
      </c>
      <c r="G72" s="143">
        <v>23822771.84</v>
      </c>
      <c r="H72" s="144">
        <v>32962939.43459573</v>
      </c>
      <c r="I72" s="144">
        <v>26121535.960000001</v>
      </c>
      <c r="J72" s="143">
        <v>12425911.57</v>
      </c>
      <c r="K72" s="144">
        <v>38547447.530000001</v>
      </c>
      <c r="L72" s="149" t="s">
        <v>39</v>
      </c>
      <c r="M72" s="149"/>
      <c r="N72" s="143">
        <v>6841403.4745957293</v>
      </c>
      <c r="O72" s="150" t="s">
        <v>218</v>
      </c>
      <c r="P72" s="147">
        <v>79.2451656559019</v>
      </c>
      <c r="Q72" s="187"/>
      <c r="R72" s="187"/>
      <c r="S72" s="187"/>
      <c r="T72" s="144"/>
      <c r="U72" s="144"/>
      <c r="V72" s="144"/>
      <c r="W72" s="144"/>
      <c r="X72" s="144"/>
      <c r="Y72" s="144"/>
      <c r="Z72" s="144"/>
      <c r="AA72" s="144"/>
      <c r="AB72" s="144"/>
      <c r="AC72" s="144"/>
      <c r="AD72" s="144"/>
      <c r="AE72" s="144"/>
      <c r="AF72" s="144">
        <v>46673.189999999944</v>
      </c>
      <c r="AG72" s="144">
        <v>2453346.8099999996</v>
      </c>
      <c r="AH72" s="144">
        <v>5045222.92</v>
      </c>
      <c r="AI72" s="166">
        <v>7545242.9199999999</v>
      </c>
      <c r="AJ72" s="167" t="s">
        <v>7208</v>
      </c>
      <c r="AK72" s="169" t="s">
        <v>219</v>
      </c>
      <c r="AL72" s="5"/>
      <c r="AM72" s="6"/>
    </row>
    <row r="73" spans="1:39" ht="35.25" customHeight="1" x14ac:dyDescent="0.25">
      <c r="A73" s="78" t="s">
        <v>81</v>
      </c>
      <c r="B73" s="149">
        <v>2449</v>
      </c>
      <c r="C73" s="149">
        <v>27677</v>
      </c>
      <c r="D73" s="210">
        <v>2005</v>
      </c>
      <c r="E73" s="132" t="s">
        <v>220</v>
      </c>
      <c r="F73" s="148">
        <v>58235419.549999997</v>
      </c>
      <c r="G73" s="143">
        <v>282882002.86000001</v>
      </c>
      <c r="H73" s="144">
        <v>341117422.41000003</v>
      </c>
      <c r="I73" s="144">
        <v>199899629.26000002</v>
      </c>
      <c r="J73" s="143">
        <v>13984067.4</v>
      </c>
      <c r="K73" s="144">
        <v>213883696.66000003</v>
      </c>
      <c r="L73" s="149" t="s">
        <v>39</v>
      </c>
      <c r="M73" s="149"/>
      <c r="N73" s="143">
        <v>141217793.15000001</v>
      </c>
      <c r="O73" s="150" t="s">
        <v>221</v>
      </c>
      <c r="P73" s="147">
        <v>58.601412923358161</v>
      </c>
      <c r="Q73" s="187"/>
      <c r="R73" s="187"/>
      <c r="S73" s="187"/>
      <c r="T73" s="144"/>
      <c r="U73" s="144"/>
      <c r="V73" s="144"/>
      <c r="W73" s="144"/>
      <c r="X73" s="144"/>
      <c r="Y73" s="144">
        <v>5280928.9400000004</v>
      </c>
      <c r="Z73" s="144"/>
      <c r="AA73" s="144"/>
      <c r="AB73" s="144"/>
      <c r="AC73" s="144"/>
      <c r="AD73" s="144"/>
      <c r="AE73" s="144"/>
      <c r="AF73" s="144"/>
      <c r="AG73" s="144"/>
      <c r="AH73" s="144">
        <v>29098997.969999999</v>
      </c>
      <c r="AI73" s="166">
        <v>34379926.909999996</v>
      </c>
      <c r="AJ73" s="167" t="s">
        <v>7209</v>
      </c>
      <c r="AK73" s="169" t="s">
        <v>222</v>
      </c>
      <c r="AL73" s="1"/>
      <c r="AM73" s="1"/>
    </row>
    <row r="74" spans="1:39" ht="35.25" customHeight="1" x14ac:dyDescent="0.25">
      <c r="A74" s="78" t="s">
        <v>223</v>
      </c>
      <c r="B74" s="149">
        <v>37499</v>
      </c>
      <c r="C74" s="149">
        <v>120790</v>
      </c>
      <c r="D74" s="210">
        <v>2005</v>
      </c>
      <c r="E74" s="132" t="s">
        <v>790</v>
      </c>
      <c r="F74" s="148">
        <v>4175004.97</v>
      </c>
      <c r="G74" s="143">
        <v>6748448.4399999995</v>
      </c>
      <c r="H74" s="144">
        <v>10923453.41</v>
      </c>
      <c r="I74" s="144">
        <v>10671670.91</v>
      </c>
      <c r="J74" s="143">
        <v>0</v>
      </c>
      <c r="K74" s="144">
        <v>10671670.91</v>
      </c>
      <c r="L74" s="149" t="s">
        <v>39</v>
      </c>
      <c r="M74" s="149"/>
      <c r="N74" s="143">
        <v>251782.5</v>
      </c>
      <c r="O74" s="150" t="s">
        <v>224</v>
      </c>
      <c r="P74" s="147">
        <v>97.695028389378194</v>
      </c>
      <c r="Q74" s="187"/>
      <c r="R74" s="187"/>
      <c r="S74" s="187"/>
      <c r="T74" s="144"/>
      <c r="U74" s="144"/>
      <c r="V74" s="144"/>
      <c r="W74" s="144"/>
      <c r="X74" s="144"/>
      <c r="Y74" s="144"/>
      <c r="Z74" s="144"/>
      <c r="AA74" s="144"/>
      <c r="AB74" s="144"/>
      <c r="AC74" s="144"/>
      <c r="AD74" s="144"/>
      <c r="AE74" s="144"/>
      <c r="AF74" s="144"/>
      <c r="AG74" s="144"/>
      <c r="AH74" s="144"/>
      <c r="AI74" s="166">
        <v>0</v>
      </c>
      <c r="AJ74" s="167"/>
      <c r="AK74" s="169" t="s">
        <v>225</v>
      </c>
      <c r="AL74" s="1"/>
      <c r="AM74" s="1"/>
    </row>
    <row r="75" spans="1:39" ht="35.25" customHeight="1" x14ac:dyDescent="0.25">
      <c r="A75" s="78" t="s">
        <v>226</v>
      </c>
      <c r="B75" s="149">
        <v>2479</v>
      </c>
      <c r="C75" s="149">
        <v>194824</v>
      </c>
      <c r="D75" s="210">
        <v>2005</v>
      </c>
      <c r="E75" s="132" t="s">
        <v>791</v>
      </c>
      <c r="F75" s="148">
        <v>7871204.8200000003</v>
      </c>
      <c r="G75" s="143">
        <v>9861469.1499999985</v>
      </c>
      <c r="H75" s="144">
        <v>17732673.969999999</v>
      </c>
      <c r="I75" s="144">
        <v>16799104.09</v>
      </c>
      <c r="J75" s="143">
        <v>3385922.1099999994</v>
      </c>
      <c r="K75" s="144">
        <v>20185026.199999999</v>
      </c>
      <c r="L75" s="149" t="s">
        <v>39</v>
      </c>
      <c r="M75" s="149"/>
      <c r="N75" s="143">
        <v>933569.87999999896</v>
      </c>
      <c r="O75" s="150" t="s">
        <v>227</v>
      </c>
      <c r="P75" s="147">
        <v>94.735312443123888</v>
      </c>
      <c r="Q75" s="187"/>
      <c r="R75" s="187"/>
      <c r="S75" s="187"/>
      <c r="T75" s="144"/>
      <c r="U75" s="144"/>
      <c r="V75" s="144"/>
      <c r="W75" s="144"/>
      <c r="X75" s="144">
        <v>17943.72</v>
      </c>
      <c r="Y75" s="144">
        <v>207170.23</v>
      </c>
      <c r="Z75" s="144">
        <v>98329.16</v>
      </c>
      <c r="AA75" s="144"/>
      <c r="AB75" s="144">
        <v>30029.73</v>
      </c>
      <c r="AC75" s="144"/>
      <c r="AD75" s="144"/>
      <c r="AE75" s="144"/>
      <c r="AF75" s="144"/>
      <c r="AG75" s="144"/>
      <c r="AH75" s="144"/>
      <c r="AI75" s="166">
        <v>353472.83999999997</v>
      </c>
      <c r="AJ75" s="170" t="s">
        <v>7210</v>
      </c>
      <c r="AK75" s="169" t="s">
        <v>228</v>
      </c>
      <c r="AL75" s="1"/>
      <c r="AM75" s="1"/>
    </row>
    <row r="76" spans="1:39" ht="35.25" customHeight="1" x14ac:dyDescent="0.25">
      <c r="A76" s="78" t="s">
        <v>226</v>
      </c>
      <c r="B76" s="149">
        <v>2480</v>
      </c>
      <c r="C76" s="149">
        <v>194824</v>
      </c>
      <c r="D76" s="210">
        <v>2005</v>
      </c>
      <c r="E76" s="132" t="s">
        <v>792</v>
      </c>
      <c r="F76" s="148"/>
      <c r="G76" s="143">
        <v>0</v>
      </c>
      <c r="H76" s="144">
        <v>0</v>
      </c>
      <c r="I76" s="144"/>
      <c r="J76" s="143">
        <v>0</v>
      </c>
      <c r="K76" s="144">
        <v>0</v>
      </c>
      <c r="L76" s="149"/>
      <c r="M76" s="149"/>
      <c r="N76" s="143">
        <v>0</v>
      </c>
      <c r="O76" s="150"/>
      <c r="P76" s="147" t="e">
        <v>#DIV/0!</v>
      </c>
      <c r="Q76" s="187"/>
      <c r="R76" s="187"/>
      <c r="S76" s="187"/>
      <c r="T76" s="144"/>
      <c r="U76" s="144"/>
      <c r="V76" s="144"/>
      <c r="W76" s="144"/>
      <c r="X76" s="144">
        <v>18541.84</v>
      </c>
      <c r="Y76" s="144">
        <v>112376.19</v>
      </c>
      <c r="Z76" s="144">
        <v>34319.69</v>
      </c>
      <c r="AA76" s="144"/>
      <c r="AB76" s="144">
        <v>134.51</v>
      </c>
      <c r="AC76" s="144"/>
      <c r="AD76" s="144"/>
      <c r="AE76" s="144"/>
      <c r="AF76" s="144"/>
      <c r="AG76" s="144"/>
      <c r="AH76" s="144"/>
      <c r="AI76" s="166">
        <v>165372.23000000001</v>
      </c>
      <c r="AJ76" s="170" t="s">
        <v>7211</v>
      </c>
      <c r="AK76" s="169" t="s">
        <v>228</v>
      </c>
      <c r="AL76" s="1"/>
      <c r="AM76" s="1"/>
    </row>
    <row r="77" spans="1:39" ht="35.25" customHeight="1" x14ac:dyDescent="0.25">
      <c r="A77" s="78" t="s">
        <v>226</v>
      </c>
      <c r="B77" s="149">
        <v>2478</v>
      </c>
      <c r="C77" s="149">
        <v>194824</v>
      </c>
      <c r="D77" s="210">
        <v>2005</v>
      </c>
      <c r="E77" s="132" t="s">
        <v>793</v>
      </c>
      <c r="F77" s="148"/>
      <c r="G77" s="143">
        <v>0</v>
      </c>
      <c r="H77" s="144">
        <v>0</v>
      </c>
      <c r="I77" s="144"/>
      <c r="J77" s="143">
        <v>0</v>
      </c>
      <c r="K77" s="144">
        <v>0</v>
      </c>
      <c r="L77" s="149"/>
      <c r="M77" s="149"/>
      <c r="N77" s="143">
        <v>0</v>
      </c>
      <c r="O77" s="150"/>
      <c r="P77" s="147" t="e">
        <v>#DIV/0!</v>
      </c>
      <c r="Q77" s="187"/>
      <c r="R77" s="187"/>
      <c r="S77" s="187"/>
      <c r="T77" s="144"/>
      <c r="U77" s="144"/>
      <c r="V77" s="144"/>
      <c r="W77" s="144"/>
      <c r="X77" s="144">
        <v>7814.54</v>
      </c>
      <c r="Y77" s="144"/>
      <c r="Z77" s="144">
        <v>126423.21</v>
      </c>
      <c r="AA77" s="144"/>
      <c r="AB77" s="144">
        <v>49427.85</v>
      </c>
      <c r="AC77" s="144"/>
      <c r="AD77" s="144"/>
      <c r="AE77" s="144"/>
      <c r="AF77" s="144"/>
      <c r="AG77" s="144"/>
      <c r="AH77" s="144"/>
      <c r="AI77" s="166">
        <v>183665.6</v>
      </c>
      <c r="AJ77" s="167" t="s">
        <v>7212</v>
      </c>
      <c r="AK77" s="169" t="s">
        <v>228</v>
      </c>
      <c r="AL77" s="1"/>
      <c r="AM77" s="1"/>
    </row>
    <row r="78" spans="1:39" ht="42.75" customHeight="1" x14ac:dyDescent="0.25">
      <c r="A78" s="78" t="s">
        <v>229</v>
      </c>
      <c r="B78" s="149" t="s">
        <v>47</v>
      </c>
      <c r="C78" s="149"/>
      <c r="D78" s="210">
        <v>2005</v>
      </c>
      <c r="E78" s="133" t="s">
        <v>794</v>
      </c>
      <c r="F78" s="142">
        <v>0</v>
      </c>
      <c r="G78" s="143">
        <v>866444</v>
      </c>
      <c r="H78" s="144">
        <v>866444</v>
      </c>
      <c r="I78" s="206">
        <v>0</v>
      </c>
      <c r="J78" s="143">
        <v>0</v>
      </c>
      <c r="K78" s="144">
        <v>0</v>
      </c>
      <c r="L78" s="145"/>
      <c r="M78" s="145" t="s">
        <v>39</v>
      </c>
      <c r="N78" s="143">
        <v>866444</v>
      </c>
      <c r="O78" s="146" t="s">
        <v>230</v>
      </c>
      <c r="P78" s="147">
        <v>0</v>
      </c>
      <c r="Q78" s="187"/>
      <c r="R78" s="187"/>
      <c r="S78" s="187"/>
      <c r="T78" s="144"/>
      <c r="U78" s="144"/>
      <c r="V78" s="144"/>
      <c r="W78" s="144"/>
      <c r="X78" s="144"/>
      <c r="Y78" s="144"/>
      <c r="Z78" s="144"/>
      <c r="AA78" s="144"/>
      <c r="AB78" s="144"/>
      <c r="AC78" s="144"/>
      <c r="AD78" s="144">
        <v>866444</v>
      </c>
      <c r="AE78" s="144"/>
      <c r="AF78" s="144"/>
      <c r="AG78" s="144"/>
      <c r="AH78" s="144"/>
      <c r="AI78" s="166">
        <v>866444</v>
      </c>
      <c r="AJ78" s="167" t="s">
        <v>7213</v>
      </c>
      <c r="AK78" s="169" t="s">
        <v>231</v>
      </c>
      <c r="AL78" s="1"/>
      <c r="AM78" s="1"/>
    </row>
    <row r="79" spans="1:39" ht="35.25" customHeight="1" x14ac:dyDescent="0.25">
      <c r="A79" s="82" t="s">
        <v>232</v>
      </c>
      <c r="B79" s="145">
        <v>37476</v>
      </c>
      <c r="C79" s="145">
        <v>90778</v>
      </c>
      <c r="D79" s="210">
        <v>2005</v>
      </c>
      <c r="E79" s="133" t="s">
        <v>233</v>
      </c>
      <c r="F79" s="142">
        <v>29010899.170000002</v>
      </c>
      <c r="G79" s="143">
        <v>16632945.719999991</v>
      </c>
      <c r="H79" s="144">
        <v>45643844.889999993</v>
      </c>
      <c r="I79" s="143">
        <v>34734538.969999999</v>
      </c>
      <c r="J79" s="143">
        <v>3044354.96</v>
      </c>
      <c r="K79" s="144">
        <v>37778893.93</v>
      </c>
      <c r="L79" s="145" t="s">
        <v>39</v>
      </c>
      <c r="M79" s="145"/>
      <c r="N79" s="143">
        <v>10909305.919999994</v>
      </c>
      <c r="O79" s="146">
        <v>6707</v>
      </c>
      <c r="P79" s="147">
        <v>76.099064515070935</v>
      </c>
      <c r="Q79" s="187"/>
      <c r="R79" s="187"/>
      <c r="S79" s="187"/>
      <c r="T79" s="144"/>
      <c r="U79" s="144"/>
      <c r="V79" s="144"/>
      <c r="W79" s="144"/>
      <c r="X79" s="144"/>
      <c r="Y79" s="144"/>
      <c r="Z79" s="144"/>
      <c r="AA79" s="144">
        <v>116288.93</v>
      </c>
      <c r="AB79" s="144"/>
      <c r="AC79" s="144"/>
      <c r="AD79" s="144"/>
      <c r="AE79" s="144"/>
      <c r="AF79" s="144"/>
      <c r="AG79" s="144"/>
      <c r="AH79" s="144"/>
      <c r="AI79" s="166">
        <v>116288.93</v>
      </c>
      <c r="AJ79" s="167" t="s">
        <v>7214</v>
      </c>
      <c r="AK79" s="169" t="s">
        <v>234</v>
      </c>
      <c r="AL79" s="1"/>
      <c r="AM79" s="1"/>
    </row>
    <row r="80" spans="1:39" ht="35.25" customHeight="1" x14ac:dyDescent="0.25">
      <c r="A80" s="82" t="s">
        <v>232</v>
      </c>
      <c r="B80" s="145">
        <v>37475</v>
      </c>
      <c r="C80" s="145">
        <v>97314</v>
      </c>
      <c r="D80" s="210">
        <v>2005</v>
      </c>
      <c r="E80" s="133" t="s">
        <v>235</v>
      </c>
      <c r="F80" s="142">
        <v>67836406</v>
      </c>
      <c r="G80" s="143">
        <v>22734194.780000001</v>
      </c>
      <c r="H80" s="144">
        <v>90570600.780000001</v>
      </c>
      <c r="I80" s="143">
        <v>21164406</v>
      </c>
      <c r="J80" s="143">
        <v>0</v>
      </c>
      <c r="K80" s="144">
        <v>21164406</v>
      </c>
      <c r="L80" s="145" t="s">
        <v>39</v>
      </c>
      <c r="M80" s="145"/>
      <c r="N80" s="143">
        <v>69406194.780000001</v>
      </c>
      <c r="O80" s="146">
        <v>7193</v>
      </c>
      <c r="P80" s="147">
        <v>23.367854268085601</v>
      </c>
      <c r="Q80" s="187"/>
      <c r="R80" s="187"/>
      <c r="S80" s="187"/>
      <c r="T80" s="144"/>
      <c r="U80" s="144"/>
      <c r="V80" s="144"/>
      <c r="W80" s="144"/>
      <c r="X80" s="144"/>
      <c r="Y80" s="144"/>
      <c r="Z80" s="144"/>
      <c r="AA80" s="144">
        <v>5041344.03</v>
      </c>
      <c r="AB80" s="144">
        <v>20526542.449999999</v>
      </c>
      <c r="AC80" s="144"/>
      <c r="AD80" s="144"/>
      <c r="AE80" s="144"/>
      <c r="AF80" s="144"/>
      <c r="AG80" s="144"/>
      <c r="AH80" s="144"/>
      <c r="AI80" s="166">
        <v>25567886.48</v>
      </c>
      <c r="AJ80" s="170" t="s">
        <v>7215</v>
      </c>
      <c r="AK80" s="169" t="s">
        <v>236</v>
      </c>
      <c r="AL80" s="1"/>
      <c r="AM80" s="1"/>
    </row>
    <row r="81" spans="1:39" ht="35.25" customHeight="1" x14ac:dyDescent="0.25">
      <c r="A81" s="78" t="s">
        <v>237</v>
      </c>
      <c r="B81" s="149">
        <v>2476</v>
      </c>
      <c r="C81" s="149">
        <v>65552</v>
      </c>
      <c r="D81" s="210">
        <v>2005</v>
      </c>
      <c r="E81" s="132" t="s">
        <v>238</v>
      </c>
      <c r="F81" s="148">
        <v>76951701.879999995</v>
      </c>
      <c r="G81" s="143">
        <v>41775184.370000005</v>
      </c>
      <c r="H81" s="144">
        <v>118726886.25</v>
      </c>
      <c r="I81" s="144">
        <v>109443761.33</v>
      </c>
      <c r="J81" s="143">
        <v>0</v>
      </c>
      <c r="K81" s="144">
        <v>109443761.33</v>
      </c>
      <c r="L81" s="155" t="s">
        <v>39</v>
      </c>
      <c r="M81" s="155"/>
      <c r="N81" s="143">
        <v>9283124.9200000018</v>
      </c>
      <c r="O81" s="156" t="s">
        <v>239</v>
      </c>
      <c r="P81" s="147">
        <v>92.181109761058849</v>
      </c>
      <c r="Q81" s="187"/>
      <c r="R81" s="187"/>
      <c r="S81" s="187"/>
      <c r="T81" s="144"/>
      <c r="U81" s="144"/>
      <c r="V81" s="144"/>
      <c r="W81" s="144"/>
      <c r="X81" s="144"/>
      <c r="Y81" s="144"/>
      <c r="Z81" s="144">
        <v>9283127.5199999996</v>
      </c>
      <c r="AA81" s="144"/>
      <c r="AB81" s="144"/>
      <c r="AC81" s="144"/>
      <c r="AD81" s="144"/>
      <c r="AE81" s="144"/>
      <c r="AF81" s="144"/>
      <c r="AG81" s="144"/>
      <c r="AH81" s="144"/>
      <c r="AI81" s="166">
        <v>9283127.5199999996</v>
      </c>
      <c r="AJ81" s="167" t="s">
        <v>7216</v>
      </c>
      <c r="AK81" s="169" t="s">
        <v>240</v>
      </c>
      <c r="AL81" s="1"/>
      <c r="AM81" s="1"/>
    </row>
    <row r="82" spans="1:39" ht="35.25" customHeight="1" x14ac:dyDescent="0.25">
      <c r="A82" s="78" t="s">
        <v>61</v>
      </c>
      <c r="B82" s="149">
        <v>37475</v>
      </c>
      <c r="C82" s="149">
        <v>97322</v>
      </c>
      <c r="D82" s="210">
        <v>2005</v>
      </c>
      <c r="E82" s="132" t="s">
        <v>795</v>
      </c>
      <c r="F82" s="148">
        <v>5694075</v>
      </c>
      <c r="G82" s="143">
        <v>3434666.34</v>
      </c>
      <c r="H82" s="144">
        <v>9128741.3399999999</v>
      </c>
      <c r="I82" s="144">
        <v>8762602.8399999999</v>
      </c>
      <c r="J82" s="143">
        <v>1927849.4399999995</v>
      </c>
      <c r="K82" s="144">
        <v>10690452.279999999</v>
      </c>
      <c r="L82" s="149" t="s">
        <v>39</v>
      </c>
      <c r="M82" s="149"/>
      <c r="N82" s="143">
        <v>366138.5</v>
      </c>
      <c r="O82" s="150" t="s">
        <v>241</v>
      </c>
      <c r="P82" s="147">
        <v>95.989167768445057</v>
      </c>
      <c r="Q82" s="187"/>
      <c r="R82" s="187"/>
      <c r="S82" s="187"/>
      <c r="T82" s="144"/>
      <c r="U82" s="144"/>
      <c r="V82" s="144"/>
      <c r="W82" s="144"/>
      <c r="X82" s="144"/>
      <c r="Y82" s="144"/>
      <c r="Z82" s="144"/>
      <c r="AA82" s="144"/>
      <c r="AB82" s="144">
        <v>273460.86000000004</v>
      </c>
      <c r="AC82" s="144"/>
      <c r="AD82" s="144"/>
      <c r="AE82" s="144"/>
      <c r="AF82" s="144"/>
      <c r="AG82" s="144"/>
      <c r="AH82" s="144"/>
      <c r="AI82" s="166">
        <v>273460.86000000004</v>
      </c>
      <c r="AJ82" s="170" t="s">
        <v>7217</v>
      </c>
      <c r="AK82" s="169" t="s">
        <v>242</v>
      </c>
      <c r="AL82" s="1"/>
      <c r="AM82" s="1"/>
    </row>
    <row r="83" spans="1:39" ht="35.25" customHeight="1" x14ac:dyDescent="0.25">
      <c r="A83" s="82" t="s">
        <v>243</v>
      </c>
      <c r="B83" s="145">
        <v>15149</v>
      </c>
      <c r="C83" s="145">
        <v>83704</v>
      </c>
      <c r="D83" s="210">
        <v>2005</v>
      </c>
      <c r="E83" s="133" t="s">
        <v>796</v>
      </c>
      <c r="F83" s="142">
        <v>12759924.65</v>
      </c>
      <c r="G83" s="143">
        <v>30142297.370000005</v>
      </c>
      <c r="H83" s="144">
        <v>42902222.020000003</v>
      </c>
      <c r="I83" s="143">
        <v>31579785.98</v>
      </c>
      <c r="J83" s="143">
        <v>2767419.7699999996</v>
      </c>
      <c r="K83" s="144">
        <v>34347205.75</v>
      </c>
      <c r="L83" s="145" t="s">
        <v>39</v>
      </c>
      <c r="M83" s="145"/>
      <c r="N83" s="143">
        <v>11322436.040000003</v>
      </c>
      <c r="O83" s="146" t="s">
        <v>244</v>
      </c>
      <c r="P83" s="147">
        <v>73.608742142256062</v>
      </c>
      <c r="Q83" s="187"/>
      <c r="R83" s="187"/>
      <c r="S83" s="187"/>
      <c r="T83" s="144"/>
      <c r="U83" s="144"/>
      <c r="V83" s="144"/>
      <c r="W83" s="144"/>
      <c r="X83" s="144"/>
      <c r="Y83" s="144"/>
      <c r="Z83" s="144">
        <v>34655.83</v>
      </c>
      <c r="AA83" s="144"/>
      <c r="AB83" s="144"/>
      <c r="AC83" s="144"/>
      <c r="AD83" s="144"/>
      <c r="AE83" s="144"/>
      <c r="AF83" s="144"/>
      <c r="AG83" s="144"/>
      <c r="AH83" s="144"/>
      <c r="AI83" s="166">
        <v>34655.83</v>
      </c>
      <c r="AJ83" s="167" t="s">
        <v>7218</v>
      </c>
      <c r="AK83" s="169" t="s">
        <v>245</v>
      </c>
      <c r="AL83" s="1"/>
      <c r="AM83" s="1"/>
    </row>
    <row r="84" spans="1:39" ht="35.25" customHeight="1" x14ac:dyDescent="0.25">
      <c r="A84" s="78" t="s">
        <v>246</v>
      </c>
      <c r="B84" s="149">
        <v>2479</v>
      </c>
      <c r="C84" s="149">
        <v>28770</v>
      </c>
      <c r="D84" s="210">
        <v>2005</v>
      </c>
      <c r="E84" s="132" t="s">
        <v>247</v>
      </c>
      <c r="F84" s="148">
        <v>17971726.670000002</v>
      </c>
      <c r="G84" s="143">
        <v>14623449.710000001</v>
      </c>
      <c r="H84" s="144">
        <v>32595176.380000003</v>
      </c>
      <c r="I84" s="144">
        <v>31625758.02</v>
      </c>
      <c r="J84" s="143">
        <v>946419.18</v>
      </c>
      <c r="K84" s="144">
        <v>32572177.199999999</v>
      </c>
      <c r="L84" s="149" t="s">
        <v>39</v>
      </c>
      <c r="M84" s="149"/>
      <c r="N84" s="143">
        <v>969418.36000000313</v>
      </c>
      <c r="O84" s="150" t="s">
        <v>248</v>
      </c>
      <c r="P84" s="147">
        <v>97.025883987561954</v>
      </c>
      <c r="Q84" s="187"/>
      <c r="R84" s="187"/>
      <c r="S84" s="187"/>
      <c r="T84" s="144"/>
      <c r="U84" s="144"/>
      <c r="V84" s="144"/>
      <c r="W84" s="144"/>
      <c r="X84" s="144"/>
      <c r="Y84" s="144">
        <v>64424.890000000007</v>
      </c>
      <c r="Z84" s="144"/>
      <c r="AA84" s="144"/>
      <c r="AB84" s="144"/>
      <c r="AC84" s="144"/>
      <c r="AD84" s="144"/>
      <c r="AE84" s="144"/>
      <c r="AF84" s="144"/>
      <c r="AG84" s="144"/>
      <c r="AH84" s="144"/>
      <c r="AI84" s="166">
        <v>64424.890000000007</v>
      </c>
      <c r="AJ84" s="170" t="s">
        <v>7219</v>
      </c>
      <c r="AK84" s="169" t="s">
        <v>249</v>
      </c>
      <c r="AL84" s="1"/>
      <c r="AM84" s="1"/>
    </row>
    <row r="85" spans="1:39" ht="35.25" customHeight="1" x14ac:dyDescent="0.25">
      <c r="A85" s="78" t="s">
        <v>246</v>
      </c>
      <c r="B85" s="149">
        <v>2478</v>
      </c>
      <c r="C85" s="149">
        <v>28878</v>
      </c>
      <c r="D85" s="210">
        <v>2005</v>
      </c>
      <c r="E85" s="132" t="s">
        <v>250</v>
      </c>
      <c r="F85" s="148">
        <v>27716248.190000001</v>
      </c>
      <c r="G85" s="143">
        <v>29839906.099999998</v>
      </c>
      <c r="H85" s="144">
        <v>57556154.289999999</v>
      </c>
      <c r="I85" s="144">
        <v>56190065.130000003</v>
      </c>
      <c r="J85" s="143">
        <v>1924327.1</v>
      </c>
      <c r="K85" s="144">
        <v>58114392.230000004</v>
      </c>
      <c r="L85" s="149" t="s">
        <v>39</v>
      </c>
      <c r="M85" s="149"/>
      <c r="N85" s="143">
        <v>1366089.1599999964</v>
      </c>
      <c r="O85" s="150" t="s">
        <v>251</v>
      </c>
      <c r="P85" s="147">
        <v>97.626510706193329</v>
      </c>
      <c r="Q85" s="187"/>
      <c r="R85" s="187"/>
      <c r="S85" s="187"/>
      <c r="T85" s="144"/>
      <c r="U85" s="144"/>
      <c r="V85" s="144"/>
      <c r="W85" s="144"/>
      <c r="X85" s="144"/>
      <c r="Y85" s="144">
        <v>23537.279999999999</v>
      </c>
      <c r="Z85" s="144"/>
      <c r="AA85" s="144"/>
      <c r="AB85" s="144"/>
      <c r="AC85" s="144"/>
      <c r="AD85" s="144"/>
      <c r="AE85" s="144"/>
      <c r="AF85" s="144"/>
      <c r="AG85" s="144"/>
      <c r="AH85" s="144"/>
      <c r="AI85" s="166">
        <v>23537.279999999999</v>
      </c>
      <c r="AJ85" s="167" t="s">
        <v>7220</v>
      </c>
      <c r="AK85" s="169" t="s">
        <v>252</v>
      </c>
      <c r="AL85" s="1"/>
      <c r="AM85" s="1"/>
    </row>
    <row r="86" spans="1:39" ht="35.25" customHeight="1" x14ac:dyDescent="0.25">
      <c r="A86" s="78" t="s">
        <v>253</v>
      </c>
      <c r="B86" s="149"/>
      <c r="C86" s="149"/>
      <c r="D86" s="210">
        <v>2005</v>
      </c>
      <c r="E86" s="132" t="s">
        <v>254</v>
      </c>
      <c r="F86" s="148"/>
      <c r="G86" s="143"/>
      <c r="H86" s="144"/>
      <c r="I86" s="144"/>
      <c r="J86" s="143"/>
      <c r="K86" s="144"/>
      <c r="L86" s="149"/>
      <c r="M86" s="149"/>
      <c r="N86" s="143"/>
      <c r="O86" s="150"/>
      <c r="P86" s="147"/>
      <c r="Q86" s="187"/>
      <c r="R86" s="187"/>
      <c r="S86" s="187"/>
      <c r="T86" s="144"/>
      <c r="U86" s="144"/>
      <c r="V86" s="144"/>
      <c r="W86" s="144"/>
      <c r="X86" s="144"/>
      <c r="Y86" s="144"/>
      <c r="Z86" s="144"/>
      <c r="AA86" s="144"/>
      <c r="AB86" s="144"/>
      <c r="AC86" s="144">
        <v>153.47999999999999</v>
      </c>
      <c r="AD86" s="144"/>
      <c r="AE86" s="144"/>
      <c r="AF86" s="144"/>
      <c r="AG86" s="144"/>
      <c r="AH86" s="144">
        <v>22993891.140000001</v>
      </c>
      <c r="AI86" s="166">
        <v>22994044.620000001</v>
      </c>
      <c r="AJ86" s="167"/>
      <c r="AK86" s="169" t="s">
        <v>255</v>
      </c>
      <c r="AL86" s="1"/>
      <c r="AM86" s="1"/>
    </row>
    <row r="87" spans="1:39" ht="35.25" customHeight="1" x14ac:dyDescent="0.25">
      <c r="A87" s="78" t="s">
        <v>256</v>
      </c>
      <c r="B87" s="149">
        <v>2393</v>
      </c>
      <c r="C87" s="149">
        <v>197556</v>
      </c>
      <c r="D87" s="210">
        <v>2006</v>
      </c>
      <c r="E87" s="132" t="s">
        <v>797</v>
      </c>
      <c r="F87" s="148">
        <v>5553840</v>
      </c>
      <c r="G87" s="143">
        <v>0</v>
      </c>
      <c r="H87" s="144">
        <v>5553840</v>
      </c>
      <c r="I87" s="144">
        <v>4353813.8499999996</v>
      </c>
      <c r="J87" s="143">
        <v>0</v>
      </c>
      <c r="K87" s="144">
        <v>4353813.8499999996</v>
      </c>
      <c r="L87" s="149" t="s">
        <v>39</v>
      </c>
      <c r="M87" s="149"/>
      <c r="N87" s="143">
        <v>1200026.1500000004</v>
      </c>
      <c r="O87" s="150">
        <v>2067</v>
      </c>
      <c r="P87" s="147">
        <v>78.392857014246005</v>
      </c>
      <c r="Q87" s="187"/>
      <c r="R87" s="187"/>
      <c r="S87" s="187"/>
      <c r="T87" s="144"/>
      <c r="U87" s="144"/>
      <c r="V87" s="144"/>
      <c r="W87" s="144"/>
      <c r="X87" s="144"/>
      <c r="Y87" s="144"/>
      <c r="Z87" s="144">
        <v>1175144.94</v>
      </c>
      <c r="AA87" s="144"/>
      <c r="AB87" s="144"/>
      <c r="AC87" s="144"/>
      <c r="AD87" s="144"/>
      <c r="AE87" s="144"/>
      <c r="AF87" s="144"/>
      <c r="AG87" s="144"/>
      <c r="AH87" s="144"/>
      <c r="AI87" s="166">
        <v>1175144.94</v>
      </c>
      <c r="AJ87" s="167" t="s">
        <v>7221</v>
      </c>
      <c r="AK87" s="169" t="s">
        <v>257</v>
      </c>
      <c r="AL87" s="1"/>
      <c r="AM87" s="1"/>
    </row>
    <row r="88" spans="1:39" ht="35.25" customHeight="1" x14ac:dyDescent="0.25">
      <c r="A88" s="78" t="s">
        <v>81</v>
      </c>
      <c r="B88" s="149" t="s">
        <v>258</v>
      </c>
      <c r="C88" s="149">
        <v>208787</v>
      </c>
      <c r="D88" s="210">
        <v>2006</v>
      </c>
      <c r="E88" s="132" t="s">
        <v>259</v>
      </c>
      <c r="F88" s="148">
        <v>349150740</v>
      </c>
      <c r="G88" s="143">
        <v>376316178.75</v>
      </c>
      <c r="H88" s="144">
        <v>725466918.75</v>
      </c>
      <c r="I88" s="144">
        <v>696292953.59095943</v>
      </c>
      <c r="J88" s="143">
        <v>115696455.05914548</v>
      </c>
      <c r="K88" s="144">
        <v>811989408.65010488</v>
      </c>
      <c r="L88" s="149" t="s">
        <v>39</v>
      </c>
      <c r="M88" s="149"/>
      <c r="N88" s="143">
        <v>29173965.15904057</v>
      </c>
      <c r="O88" s="150">
        <v>7256</v>
      </c>
      <c r="P88" s="147">
        <v>95.978594694668061</v>
      </c>
      <c r="Q88" s="187"/>
      <c r="R88" s="187"/>
      <c r="S88" s="187"/>
      <c r="T88" s="144"/>
      <c r="U88" s="144"/>
      <c r="V88" s="144"/>
      <c r="W88" s="144"/>
      <c r="X88" s="144"/>
      <c r="Y88" s="144"/>
      <c r="Z88" s="144"/>
      <c r="AA88" s="144">
        <v>1794937.47</v>
      </c>
      <c r="AB88" s="144">
        <v>246852.38</v>
      </c>
      <c r="AC88" s="144">
        <v>2199410.1399999987</v>
      </c>
      <c r="AD88" s="144"/>
      <c r="AE88" s="144"/>
      <c r="AF88" s="144"/>
      <c r="AG88" s="144"/>
      <c r="AH88" s="144">
        <v>5738054.5999999996</v>
      </c>
      <c r="AI88" s="166">
        <v>9979254.589999998</v>
      </c>
      <c r="AJ88" s="170" t="s">
        <v>7222</v>
      </c>
      <c r="AK88" s="169" t="s">
        <v>260</v>
      </c>
      <c r="AL88" s="5"/>
      <c r="AM88" s="6"/>
    </row>
    <row r="89" spans="1:39" ht="33.75" customHeight="1" x14ac:dyDescent="0.25">
      <c r="A89" s="78" t="s">
        <v>81</v>
      </c>
      <c r="B89" s="149">
        <v>76081</v>
      </c>
      <c r="C89" s="149">
        <v>194557</v>
      </c>
      <c r="D89" s="210">
        <v>2006</v>
      </c>
      <c r="E89" s="132" t="s">
        <v>798</v>
      </c>
      <c r="F89" s="148">
        <v>109497389.77</v>
      </c>
      <c r="G89" s="143">
        <v>105895854.5</v>
      </c>
      <c r="H89" s="144">
        <v>215393244.26999998</v>
      </c>
      <c r="I89" s="144">
        <v>211945517.68000004</v>
      </c>
      <c r="J89" s="143">
        <v>13781894.119999999</v>
      </c>
      <c r="K89" s="144">
        <v>225727411.80000004</v>
      </c>
      <c r="L89" s="149" t="s">
        <v>39</v>
      </c>
      <c r="M89" s="149"/>
      <c r="N89" s="143">
        <v>3447726.589999944</v>
      </c>
      <c r="O89" s="150" t="s">
        <v>261</v>
      </c>
      <c r="P89" s="147">
        <v>98.399333924476224</v>
      </c>
      <c r="Q89" s="187"/>
      <c r="R89" s="187"/>
      <c r="S89" s="187"/>
      <c r="T89" s="144"/>
      <c r="U89" s="144"/>
      <c r="V89" s="144"/>
      <c r="W89" s="144"/>
      <c r="X89" s="144"/>
      <c r="Y89" s="144"/>
      <c r="Z89" s="144"/>
      <c r="AA89" s="144"/>
      <c r="AB89" s="144"/>
      <c r="AC89" s="144"/>
      <c r="AD89" s="144"/>
      <c r="AE89" s="144"/>
      <c r="AF89" s="144">
        <v>1121522.26</v>
      </c>
      <c r="AG89" s="144"/>
      <c r="AH89" s="144"/>
      <c r="AI89" s="166">
        <v>1121522.26</v>
      </c>
      <c r="AJ89" s="167" t="s">
        <v>7223</v>
      </c>
      <c r="AK89" s="169" t="s">
        <v>262</v>
      </c>
      <c r="AL89" s="1"/>
      <c r="AM89" s="1"/>
    </row>
    <row r="90" spans="1:39" ht="33.75" customHeight="1" x14ac:dyDescent="0.25">
      <c r="A90" s="78" t="s">
        <v>226</v>
      </c>
      <c r="B90" s="149">
        <v>37474</v>
      </c>
      <c r="C90" s="149">
        <v>219126</v>
      </c>
      <c r="D90" s="210">
        <v>2006</v>
      </c>
      <c r="E90" s="132" t="s">
        <v>799</v>
      </c>
      <c r="F90" s="148">
        <v>13141000</v>
      </c>
      <c r="G90" s="143">
        <v>22261279.82</v>
      </c>
      <c r="H90" s="144">
        <v>35402279.82</v>
      </c>
      <c r="I90" s="144">
        <v>23817552.829999998</v>
      </c>
      <c r="J90" s="143">
        <v>2692809.5599999987</v>
      </c>
      <c r="K90" s="144">
        <v>26510362.389999997</v>
      </c>
      <c r="L90" s="149" t="s">
        <v>39</v>
      </c>
      <c r="M90" s="149"/>
      <c r="N90" s="143">
        <v>11584726.990000002</v>
      </c>
      <c r="O90" s="150" t="s">
        <v>263</v>
      </c>
      <c r="P90" s="147">
        <v>67.276889937875183</v>
      </c>
      <c r="Q90" s="187"/>
      <c r="R90" s="187"/>
      <c r="S90" s="187"/>
      <c r="T90" s="144"/>
      <c r="U90" s="144"/>
      <c r="V90" s="144"/>
      <c r="W90" s="144"/>
      <c r="X90" s="144"/>
      <c r="Y90" s="144"/>
      <c r="Z90" s="144"/>
      <c r="AA90" s="144"/>
      <c r="AB90" s="144"/>
      <c r="AC90" s="144"/>
      <c r="AD90" s="144"/>
      <c r="AE90" s="144"/>
      <c r="AF90" s="144"/>
      <c r="AG90" s="144"/>
      <c r="AH90" s="144"/>
      <c r="AI90" s="166">
        <v>0</v>
      </c>
      <c r="AJ90" s="167"/>
      <c r="AK90" s="169" t="s">
        <v>264</v>
      </c>
      <c r="AL90" s="1"/>
      <c r="AM90" s="1"/>
    </row>
    <row r="91" spans="1:39" ht="33.75" customHeight="1" x14ac:dyDescent="0.25">
      <c r="A91" s="78" t="s">
        <v>237</v>
      </c>
      <c r="B91" s="149">
        <v>37474</v>
      </c>
      <c r="C91" s="149">
        <v>208868</v>
      </c>
      <c r="D91" s="210">
        <v>2006</v>
      </c>
      <c r="E91" s="132" t="s">
        <v>800</v>
      </c>
      <c r="F91" s="148">
        <v>309187895.83999997</v>
      </c>
      <c r="G91" s="143">
        <v>102557364.42999989</v>
      </c>
      <c r="H91" s="144">
        <v>411745260.26999986</v>
      </c>
      <c r="I91" s="144">
        <v>342407592.62</v>
      </c>
      <c r="J91" s="143">
        <v>26994936.989999998</v>
      </c>
      <c r="K91" s="144">
        <v>369402529.61000001</v>
      </c>
      <c r="L91" s="149" t="s">
        <v>39</v>
      </c>
      <c r="M91" s="149"/>
      <c r="N91" s="143">
        <v>69337667.649999857</v>
      </c>
      <c r="O91" s="150">
        <v>5955</v>
      </c>
      <c r="P91" s="147">
        <v>83.160056874842468</v>
      </c>
      <c r="Q91" s="187"/>
      <c r="R91" s="187"/>
      <c r="S91" s="187"/>
      <c r="T91" s="144"/>
      <c r="U91" s="144"/>
      <c r="V91" s="144"/>
      <c r="W91" s="144"/>
      <c r="X91" s="144"/>
      <c r="Y91" s="144"/>
      <c r="Z91" s="144"/>
      <c r="AA91" s="144"/>
      <c r="AB91" s="144">
        <v>9833452.6999999993</v>
      </c>
      <c r="AC91" s="144">
        <v>8848694.3900000006</v>
      </c>
      <c r="AD91" s="144"/>
      <c r="AE91" s="144">
        <v>1161152.79</v>
      </c>
      <c r="AF91" s="144">
        <v>26477260.609999999</v>
      </c>
      <c r="AG91" s="144"/>
      <c r="AH91" s="144"/>
      <c r="AI91" s="166">
        <v>46320560.489999995</v>
      </c>
      <c r="AJ91" s="170" t="s">
        <v>7224</v>
      </c>
      <c r="AK91" s="169" t="s">
        <v>265</v>
      </c>
      <c r="AL91" s="1"/>
      <c r="AM91" s="1"/>
    </row>
    <row r="92" spans="1:39" ht="33.75" customHeight="1" x14ac:dyDescent="0.25">
      <c r="A92" s="78" t="s">
        <v>266</v>
      </c>
      <c r="B92" s="149">
        <v>37480</v>
      </c>
      <c r="C92" s="149">
        <v>128643</v>
      </c>
      <c r="D92" s="210">
        <v>2006</v>
      </c>
      <c r="E92" s="132" t="s">
        <v>801</v>
      </c>
      <c r="F92" s="148">
        <v>5169854.12</v>
      </c>
      <c r="G92" s="143">
        <v>3850776.5599999996</v>
      </c>
      <c r="H92" s="144">
        <v>9020630.6799999997</v>
      </c>
      <c r="I92" s="144">
        <v>8781253.1100000031</v>
      </c>
      <c r="J92" s="143">
        <v>1211682.5299999956</v>
      </c>
      <c r="K92" s="144">
        <v>9992935.6399999987</v>
      </c>
      <c r="L92" s="149" t="s">
        <v>39</v>
      </c>
      <c r="M92" s="149"/>
      <c r="N92" s="143">
        <v>239377.56999999657</v>
      </c>
      <c r="O92" s="150" t="s">
        <v>267</v>
      </c>
      <c r="P92" s="147">
        <v>97.346332218979654</v>
      </c>
      <c r="Q92" s="187"/>
      <c r="R92" s="187"/>
      <c r="S92" s="187"/>
      <c r="T92" s="144"/>
      <c r="U92" s="144"/>
      <c r="V92" s="144"/>
      <c r="W92" s="144"/>
      <c r="X92" s="144"/>
      <c r="Y92" s="144"/>
      <c r="Z92" s="144"/>
      <c r="AA92" s="144"/>
      <c r="AB92" s="144">
        <v>256908.43</v>
      </c>
      <c r="AC92" s="144"/>
      <c r="AD92" s="144"/>
      <c r="AE92" s="144"/>
      <c r="AF92" s="144"/>
      <c r="AG92" s="144"/>
      <c r="AH92" s="144"/>
      <c r="AI92" s="166">
        <v>256908.43</v>
      </c>
      <c r="AJ92" s="170" t="s">
        <v>7225</v>
      </c>
      <c r="AK92" s="169" t="s">
        <v>268</v>
      </c>
      <c r="AL92" s="1"/>
      <c r="AM92" s="1"/>
    </row>
    <row r="93" spans="1:39" ht="33.75" customHeight="1" x14ac:dyDescent="0.25">
      <c r="A93" s="78" t="s">
        <v>269</v>
      </c>
      <c r="B93" s="149" t="s">
        <v>47</v>
      </c>
      <c r="C93" s="149">
        <v>209627</v>
      </c>
      <c r="D93" s="210">
        <v>2006</v>
      </c>
      <c r="E93" s="132" t="s">
        <v>270</v>
      </c>
      <c r="F93" s="148">
        <v>14503519.93</v>
      </c>
      <c r="G93" s="143">
        <v>2087791.4399999995</v>
      </c>
      <c r="H93" s="144">
        <v>16591311.369999999</v>
      </c>
      <c r="I93" s="144">
        <v>16365283.803000001</v>
      </c>
      <c r="J93" s="143">
        <v>0</v>
      </c>
      <c r="K93" s="144">
        <v>16365283.803000001</v>
      </c>
      <c r="L93" s="149" t="s">
        <v>39</v>
      </c>
      <c r="M93" s="149"/>
      <c r="N93" s="143">
        <v>226027.56699999794</v>
      </c>
      <c r="O93" s="150">
        <v>5524</v>
      </c>
      <c r="P93" s="147">
        <v>98.637675094153821</v>
      </c>
      <c r="Q93" s="187"/>
      <c r="R93" s="187"/>
      <c r="S93" s="187"/>
      <c r="T93" s="144"/>
      <c r="U93" s="144"/>
      <c r="V93" s="144"/>
      <c r="W93" s="144"/>
      <c r="X93" s="144"/>
      <c r="Y93" s="144"/>
      <c r="Z93" s="144"/>
      <c r="AA93" s="144"/>
      <c r="AB93" s="144">
        <v>226027.37000000011</v>
      </c>
      <c r="AC93" s="144"/>
      <c r="AD93" s="144"/>
      <c r="AE93" s="144"/>
      <c r="AF93" s="144"/>
      <c r="AG93" s="144"/>
      <c r="AH93" s="144"/>
      <c r="AI93" s="166">
        <v>226027.37000000011</v>
      </c>
      <c r="AJ93" s="167" t="s">
        <v>7226</v>
      </c>
      <c r="AK93" s="169" t="s">
        <v>271</v>
      </c>
      <c r="AL93" s="1"/>
      <c r="AM93" s="1"/>
    </row>
    <row r="94" spans="1:39" ht="33.75" customHeight="1" x14ac:dyDescent="0.25">
      <c r="A94" s="78" t="s">
        <v>272</v>
      </c>
      <c r="B94" s="149" t="s">
        <v>273</v>
      </c>
      <c r="C94" s="149">
        <v>154962</v>
      </c>
      <c r="D94" s="210">
        <v>2006</v>
      </c>
      <c r="E94" s="132" t="s">
        <v>802</v>
      </c>
      <c r="F94" s="148">
        <v>33766196.18</v>
      </c>
      <c r="G94" s="143">
        <v>20138325.869999997</v>
      </c>
      <c r="H94" s="144">
        <v>53904522.049999997</v>
      </c>
      <c r="I94" s="144">
        <v>39370168.459999986</v>
      </c>
      <c r="J94" s="143">
        <v>19269315.809999999</v>
      </c>
      <c r="K94" s="144">
        <v>58639484.269999981</v>
      </c>
      <c r="L94" s="149" t="s">
        <v>39</v>
      </c>
      <c r="M94" s="149"/>
      <c r="N94" s="143">
        <v>14534353.590000011</v>
      </c>
      <c r="O94" s="150" t="s">
        <v>274</v>
      </c>
      <c r="P94" s="147">
        <v>73.03685658038404</v>
      </c>
      <c r="Q94" s="187"/>
      <c r="R94" s="187"/>
      <c r="S94" s="187"/>
      <c r="T94" s="144"/>
      <c r="U94" s="144"/>
      <c r="V94" s="144"/>
      <c r="W94" s="144"/>
      <c r="X94" s="144"/>
      <c r="Y94" s="144"/>
      <c r="Z94" s="144"/>
      <c r="AA94" s="144"/>
      <c r="AB94" s="144"/>
      <c r="AC94" s="144"/>
      <c r="AD94" s="144"/>
      <c r="AE94" s="144"/>
      <c r="AF94" s="144"/>
      <c r="AG94" s="144"/>
      <c r="AH94" s="144">
        <v>386598.30000000005</v>
      </c>
      <c r="AI94" s="166">
        <v>386598.30000000005</v>
      </c>
      <c r="AJ94" s="167" t="s">
        <v>7227</v>
      </c>
      <c r="AK94" s="168" t="s">
        <v>275</v>
      </c>
      <c r="AL94" s="1"/>
      <c r="AM94" s="1"/>
    </row>
    <row r="95" spans="1:39" ht="33.75" customHeight="1" x14ac:dyDescent="0.25">
      <c r="A95" s="78" t="s">
        <v>276</v>
      </c>
      <c r="B95" s="149">
        <v>34968</v>
      </c>
      <c r="C95" s="149">
        <v>272620</v>
      </c>
      <c r="D95" s="210">
        <v>2006</v>
      </c>
      <c r="E95" s="132" t="s">
        <v>803</v>
      </c>
      <c r="F95" s="148">
        <v>71737213.400000006</v>
      </c>
      <c r="G95" s="143">
        <v>81966648.949999988</v>
      </c>
      <c r="H95" s="144">
        <v>153703862.34999999</v>
      </c>
      <c r="I95" s="144">
        <v>134691250.75</v>
      </c>
      <c r="J95" s="143">
        <v>0</v>
      </c>
      <c r="K95" s="144">
        <v>134691250.75</v>
      </c>
      <c r="L95" s="149" t="s">
        <v>39</v>
      </c>
      <c r="M95" s="149"/>
      <c r="N95" s="143">
        <v>19012611.599999994</v>
      </c>
      <c r="O95" s="150" t="s">
        <v>277</v>
      </c>
      <c r="P95" s="147">
        <v>87.630361846922057</v>
      </c>
      <c r="Q95" s="187"/>
      <c r="R95" s="187"/>
      <c r="S95" s="187"/>
      <c r="T95" s="144"/>
      <c r="U95" s="144"/>
      <c r="V95" s="144"/>
      <c r="W95" s="144"/>
      <c r="X95" s="144"/>
      <c r="Y95" s="144"/>
      <c r="Z95" s="144"/>
      <c r="AA95" s="144"/>
      <c r="AB95" s="144"/>
      <c r="AC95" s="144"/>
      <c r="AD95" s="144"/>
      <c r="AE95" s="144"/>
      <c r="AF95" s="144">
        <v>2014098.6</v>
      </c>
      <c r="AG95" s="144">
        <v>0</v>
      </c>
      <c r="AH95" s="144"/>
      <c r="AI95" s="166">
        <v>2014098.6</v>
      </c>
      <c r="AJ95" s="167" t="s">
        <v>7228</v>
      </c>
      <c r="AK95" s="169" t="s">
        <v>278</v>
      </c>
      <c r="AL95" s="1"/>
      <c r="AM95" s="1"/>
    </row>
    <row r="96" spans="1:39" ht="33.75" customHeight="1" x14ac:dyDescent="0.25">
      <c r="A96" s="78" t="s">
        <v>276</v>
      </c>
      <c r="B96" s="149">
        <v>34972</v>
      </c>
      <c r="C96" s="149">
        <v>272620</v>
      </c>
      <c r="D96" s="210">
        <v>2006</v>
      </c>
      <c r="E96" s="132" t="s">
        <v>804</v>
      </c>
      <c r="F96" s="148"/>
      <c r="G96" s="143">
        <v>0</v>
      </c>
      <c r="H96" s="144">
        <v>0</v>
      </c>
      <c r="I96" s="144">
        <v>0</v>
      </c>
      <c r="J96" s="143">
        <v>0</v>
      </c>
      <c r="K96" s="144">
        <v>0</v>
      </c>
      <c r="L96" s="149"/>
      <c r="M96" s="149"/>
      <c r="N96" s="143">
        <v>0</v>
      </c>
      <c r="O96" s="150" t="s">
        <v>279</v>
      </c>
      <c r="P96" s="147" t="e">
        <v>#DIV/0!</v>
      </c>
      <c r="Q96" s="187"/>
      <c r="R96" s="187"/>
      <c r="S96" s="187"/>
      <c r="T96" s="144"/>
      <c r="U96" s="144"/>
      <c r="V96" s="144"/>
      <c r="W96" s="144"/>
      <c r="X96" s="144"/>
      <c r="Y96" s="144"/>
      <c r="Z96" s="144"/>
      <c r="AA96" s="144"/>
      <c r="AB96" s="144"/>
      <c r="AC96" s="144"/>
      <c r="AD96" s="144"/>
      <c r="AE96" s="144"/>
      <c r="AF96" s="144"/>
      <c r="AG96" s="144">
        <v>452639.66</v>
      </c>
      <c r="AH96" s="144"/>
      <c r="AI96" s="166">
        <v>452639.66</v>
      </c>
      <c r="AJ96" s="167" t="s">
        <v>7229</v>
      </c>
      <c r="AK96" s="169" t="s">
        <v>278</v>
      </c>
      <c r="AL96" s="1"/>
      <c r="AM96" s="1"/>
    </row>
    <row r="97" spans="1:39" ht="33.75" customHeight="1" x14ac:dyDescent="0.25">
      <c r="A97" s="78" t="s">
        <v>276</v>
      </c>
      <c r="B97" s="149">
        <v>34973</v>
      </c>
      <c r="C97" s="149">
        <v>272620</v>
      </c>
      <c r="D97" s="210">
        <v>2006</v>
      </c>
      <c r="E97" s="132" t="s">
        <v>805</v>
      </c>
      <c r="F97" s="148"/>
      <c r="G97" s="143">
        <v>0</v>
      </c>
      <c r="H97" s="144">
        <v>0</v>
      </c>
      <c r="I97" s="144">
        <v>0</v>
      </c>
      <c r="J97" s="143">
        <v>0</v>
      </c>
      <c r="K97" s="144">
        <v>0</v>
      </c>
      <c r="L97" s="149"/>
      <c r="M97" s="149"/>
      <c r="N97" s="143">
        <v>0</v>
      </c>
      <c r="O97" s="150"/>
      <c r="P97" s="147" t="e">
        <v>#DIV/0!</v>
      </c>
      <c r="Q97" s="187"/>
      <c r="R97" s="187"/>
      <c r="S97" s="187"/>
      <c r="T97" s="144"/>
      <c r="U97" s="144"/>
      <c r="V97" s="144"/>
      <c r="W97" s="144"/>
      <c r="X97" s="144"/>
      <c r="Y97" s="144"/>
      <c r="Z97" s="144"/>
      <c r="AA97" s="144"/>
      <c r="AB97" s="144"/>
      <c r="AC97" s="144"/>
      <c r="AD97" s="144"/>
      <c r="AE97" s="144"/>
      <c r="AF97" s="144"/>
      <c r="AG97" s="144">
        <v>5164909.0999999996</v>
      </c>
      <c r="AH97" s="144"/>
      <c r="AI97" s="166">
        <v>5164909.0999999996</v>
      </c>
      <c r="AJ97" s="167" t="s">
        <v>7230</v>
      </c>
      <c r="AK97" s="169" t="s">
        <v>278</v>
      </c>
      <c r="AL97" s="1"/>
      <c r="AM97" s="1"/>
    </row>
    <row r="98" spans="1:39" ht="33.75" customHeight="1" x14ac:dyDescent="0.25">
      <c r="A98" s="78" t="s">
        <v>276</v>
      </c>
      <c r="B98" s="149">
        <v>34976</v>
      </c>
      <c r="C98" s="149">
        <v>272620</v>
      </c>
      <c r="D98" s="210">
        <v>2006</v>
      </c>
      <c r="E98" s="132" t="s">
        <v>806</v>
      </c>
      <c r="F98" s="148"/>
      <c r="G98" s="143">
        <v>0</v>
      </c>
      <c r="H98" s="144">
        <v>0</v>
      </c>
      <c r="I98" s="144">
        <v>0</v>
      </c>
      <c r="J98" s="143">
        <v>0</v>
      </c>
      <c r="K98" s="144">
        <v>0</v>
      </c>
      <c r="L98" s="149"/>
      <c r="M98" s="149"/>
      <c r="N98" s="143">
        <v>0</v>
      </c>
      <c r="O98" s="150"/>
      <c r="P98" s="147" t="e">
        <v>#DIV/0!</v>
      </c>
      <c r="Q98" s="187"/>
      <c r="R98" s="187"/>
      <c r="S98" s="187"/>
      <c r="T98" s="144"/>
      <c r="U98" s="144"/>
      <c r="V98" s="144"/>
      <c r="W98" s="144"/>
      <c r="X98" s="144"/>
      <c r="Y98" s="144"/>
      <c r="Z98" s="144"/>
      <c r="AA98" s="144">
        <v>33856.79</v>
      </c>
      <c r="AB98" s="144"/>
      <c r="AC98" s="144"/>
      <c r="AD98" s="144"/>
      <c r="AE98" s="144"/>
      <c r="AF98" s="144">
        <v>453382.89</v>
      </c>
      <c r="AG98" s="144">
        <v>1299997.32</v>
      </c>
      <c r="AH98" s="144"/>
      <c r="AI98" s="166">
        <v>1787237</v>
      </c>
      <c r="AJ98" s="170" t="s">
        <v>7231</v>
      </c>
      <c r="AK98" s="169" t="s">
        <v>278</v>
      </c>
      <c r="AL98" s="1"/>
      <c r="AM98" s="1"/>
    </row>
    <row r="99" spans="1:39" ht="33.75" customHeight="1" x14ac:dyDescent="0.25">
      <c r="A99" s="78" t="s">
        <v>42</v>
      </c>
      <c r="B99" s="149">
        <v>37470</v>
      </c>
      <c r="C99" s="149">
        <v>409782</v>
      </c>
      <c r="D99" s="210">
        <v>2006</v>
      </c>
      <c r="E99" s="132" t="s">
        <v>280</v>
      </c>
      <c r="F99" s="148">
        <v>114065751.06</v>
      </c>
      <c r="G99" s="143">
        <v>51823048.370000005</v>
      </c>
      <c r="H99" s="144">
        <v>165888799.43000001</v>
      </c>
      <c r="I99" s="144">
        <v>63000245.280000009</v>
      </c>
      <c r="J99" s="143">
        <v>48157819.339999981</v>
      </c>
      <c r="K99" s="144">
        <v>111158064.61999999</v>
      </c>
      <c r="L99" s="149" t="s">
        <v>39</v>
      </c>
      <c r="M99" s="149"/>
      <c r="N99" s="143">
        <v>102888554.15000001</v>
      </c>
      <c r="O99" s="150">
        <v>5287</v>
      </c>
      <c r="P99" s="147">
        <v>37.977395397682756</v>
      </c>
      <c r="Q99" s="187"/>
      <c r="R99" s="187"/>
      <c r="S99" s="187"/>
      <c r="T99" s="144"/>
      <c r="U99" s="144"/>
      <c r="V99" s="144"/>
      <c r="W99" s="144"/>
      <c r="X99" s="144"/>
      <c r="Y99" s="144"/>
      <c r="Z99" s="144"/>
      <c r="AA99" s="144"/>
      <c r="AB99" s="144">
        <v>255795.79</v>
      </c>
      <c r="AC99" s="144">
        <v>10313521.380000001</v>
      </c>
      <c r="AD99" s="144"/>
      <c r="AE99" s="144"/>
      <c r="AF99" s="144"/>
      <c r="AG99" s="144"/>
      <c r="AH99" s="144"/>
      <c r="AI99" s="166">
        <v>10569317.17</v>
      </c>
      <c r="AJ99" s="170" t="s">
        <v>7232</v>
      </c>
      <c r="AK99" s="169" t="s">
        <v>281</v>
      </c>
      <c r="AL99" s="1"/>
      <c r="AM99" s="1"/>
    </row>
    <row r="100" spans="1:39" ht="33.75" customHeight="1" x14ac:dyDescent="0.25">
      <c r="A100" s="78" t="s">
        <v>42</v>
      </c>
      <c r="B100" s="149">
        <v>2431</v>
      </c>
      <c r="C100" s="149">
        <v>409758</v>
      </c>
      <c r="D100" s="210">
        <v>2006</v>
      </c>
      <c r="E100" s="132" t="s">
        <v>282</v>
      </c>
      <c r="F100" s="148">
        <v>93086038.980000004</v>
      </c>
      <c r="G100" s="143">
        <v>14992093.900000006</v>
      </c>
      <c r="H100" s="144">
        <v>108078132.88000001</v>
      </c>
      <c r="I100" s="144">
        <v>21212800.009999998</v>
      </c>
      <c r="J100" s="143">
        <v>21141537.23</v>
      </c>
      <c r="K100" s="144">
        <v>42354337.239999995</v>
      </c>
      <c r="L100" s="149" t="s">
        <v>39</v>
      </c>
      <c r="M100" s="149"/>
      <c r="N100" s="143">
        <v>86865332.870000005</v>
      </c>
      <c r="O100" s="150">
        <v>7130</v>
      </c>
      <c r="P100" s="147">
        <v>19.627282082632512</v>
      </c>
      <c r="Q100" s="187"/>
      <c r="R100" s="187"/>
      <c r="S100" s="187"/>
      <c r="T100" s="144"/>
      <c r="U100" s="144"/>
      <c r="V100" s="144"/>
      <c r="W100" s="144"/>
      <c r="X100" s="144"/>
      <c r="Y100" s="144"/>
      <c r="Z100" s="144"/>
      <c r="AA100" s="144"/>
      <c r="AB100" s="144">
        <v>22703691.07</v>
      </c>
      <c r="AC100" s="144"/>
      <c r="AD100" s="144"/>
      <c r="AE100" s="144"/>
      <c r="AF100" s="144"/>
      <c r="AG100" s="144"/>
      <c r="AH100" s="144"/>
      <c r="AI100" s="166">
        <v>22703691.07</v>
      </c>
      <c r="AJ100" s="170" t="s">
        <v>7233</v>
      </c>
      <c r="AK100" s="169" t="s">
        <v>283</v>
      </c>
      <c r="AL100" s="1"/>
      <c r="AM100" s="1"/>
    </row>
    <row r="101" spans="1:39" ht="33.75" customHeight="1" x14ac:dyDescent="0.25">
      <c r="A101" s="78" t="s">
        <v>42</v>
      </c>
      <c r="B101" s="149">
        <v>37469</v>
      </c>
      <c r="C101" s="149">
        <v>409766</v>
      </c>
      <c r="D101" s="210">
        <v>2006</v>
      </c>
      <c r="E101" s="132" t="s">
        <v>807</v>
      </c>
      <c r="F101" s="148">
        <v>26758052.16</v>
      </c>
      <c r="G101" s="143">
        <v>5314162.09</v>
      </c>
      <c r="H101" s="144">
        <v>32072214.25</v>
      </c>
      <c r="I101" s="144">
        <v>21969929.66</v>
      </c>
      <c r="J101" s="143">
        <v>37929967.010000005</v>
      </c>
      <c r="K101" s="144">
        <v>59899896.670000002</v>
      </c>
      <c r="L101" s="149" t="s">
        <v>39</v>
      </c>
      <c r="M101" s="149"/>
      <c r="N101" s="143">
        <v>10102284.59</v>
      </c>
      <c r="O101" s="150">
        <v>4754</v>
      </c>
      <c r="P101" s="147">
        <v>68.501443301502022</v>
      </c>
      <c r="Q101" s="187"/>
      <c r="R101" s="187"/>
      <c r="S101" s="187"/>
      <c r="T101" s="144"/>
      <c r="U101" s="144"/>
      <c r="V101" s="144"/>
      <c r="W101" s="144"/>
      <c r="X101" s="144"/>
      <c r="Y101" s="144"/>
      <c r="Z101" s="144"/>
      <c r="AA101" s="144">
        <v>0.63</v>
      </c>
      <c r="AB101" s="144">
        <v>36236257.409999996</v>
      </c>
      <c r="AC101" s="144"/>
      <c r="AD101" s="144"/>
      <c r="AE101" s="144"/>
      <c r="AF101" s="144"/>
      <c r="AG101" s="144"/>
      <c r="AH101" s="144"/>
      <c r="AI101" s="166">
        <v>36236258.039999999</v>
      </c>
      <c r="AJ101" s="170" t="s">
        <v>7234</v>
      </c>
      <c r="AK101" s="169" t="s">
        <v>284</v>
      </c>
      <c r="AL101" s="1"/>
      <c r="AM101" s="1"/>
    </row>
    <row r="102" spans="1:39" ht="33.75" customHeight="1" x14ac:dyDescent="0.25">
      <c r="A102" s="78" t="s">
        <v>246</v>
      </c>
      <c r="B102" s="149">
        <v>37497</v>
      </c>
      <c r="C102" s="149">
        <v>208795</v>
      </c>
      <c r="D102" s="210">
        <v>2006</v>
      </c>
      <c r="E102" s="132" t="s">
        <v>808</v>
      </c>
      <c r="F102" s="148">
        <v>320056613.04000002</v>
      </c>
      <c r="G102" s="143">
        <v>52684999.519999981</v>
      </c>
      <c r="H102" s="144">
        <v>372741612.56</v>
      </c>
      <c r="I102" s="144">
        <v>360346535.92999995</v>
      </c>
      <c r="J102" s="143">
        <v>21442942.229999959</v>
      </c>
      <c r="K102" s="144">
        <v>381789478.15999991</v>
      </c>
      <c r="L102" s="149" t="s">
        <v>39</v>
      </c>
      <c r="M102" s="149"/>
      <c r="N102" s="143">
        <v>12395076.630000055</v>
      </c>
      <c r="O102" s="150">
        <v>6525</v>
      </c>
      <c r="P102" s="147">
        <v>96.674619572290226</v>
      </c>
      <c r="Q102" s="187"/>
      <c r="R102" s="187"/>
      <c r="S102" s="187"/>
      <c r="T102" s="144"/>
      <c r="U102" s="144"/>
      <c r="V102" s="144"/>
      <c r="W102" s="144"/>
      <c r="X102" s="144"/>
      <c r="Y102" s="144"/>
      <c r="Z102" s="144"/>
      <c r="AA102" s="144"/>
      <c r="AB102" s="144">
        <v>2584330.4300000002</v>
      </c>
      <c r="AC102" s="144">
        <v>12815674.859999999</v>
      </c>
      <c r="AD102" s="144"/>
      <c r="AE102" s="144"/>
      <c r="AF102" s="144"/>
      <c r="AG102" s="144"/>
      <c r="AH102" s="144"/>
      <c r="AI102" s="166">
        <v>15400005.289999999</v>
      </c>
      <c r="AJ102" s="170" t="s">
        <v>7235</v>
      </c>
      <c r="AK102" s="169" t="s">
        <v>285</v>
      </c>
      <c r="AL102" s="1"/>
      <c r="AM102" s="1"/>
    </row>
    <row r="103" spans="1:39" ht="33.75" customHeight="1" x14ac:dyDescent="0.25">
      <c r="A103" s="78" t="s">
        <v>286</v>
      </c>
      <c r="B103" s="149">
        <v>37498</v>
      </c>
      <c r="C103" s="149">
        <v>208817</v>
      </c>
      <c r="D103" s="210">
        <v>2006</v>
      </c>
      <c r="E103" s="132" t="s">
        <v>809</v>
      </c>
      <c r="F103" s="148">
        <v>340047535.85000002</v>
      </c>
      <c r="G103" s="143">
        <v>86524641.560000002</v>
      </c>
      <c r="H103" s="144">
        <v>426572177.41000003</v>
      </c>
      <c r="I103" s="144">
        <v>426572177.45999998</v>
      </c>
      <c r="J103" s="143">
        <v>31349664.280000031</v>
      </c>
      <c r="K103" s="144">
        <v>457921841.74000001</v>
      </c>
      <c r="L103" s="149" t="s">
        <v>39</v>
      </c>
      <c r="M103" s="149"/>
      <c r="N103" s="143">
        <v>-4.999995231628418E-2</v>
      </c>
      <c r="O103" s="150" t="s">
        <v>287</v>
      </c>
      <c r="P103" s="147">
        <v>100.00000001172134</v>
      </c>
      <c r="Q103" s="187"/>
      <c r="R103" s="187"/>
      <c r="S103" s="187"/>
      <c r="T103" s="144"/>
      <c r="U103" s="144"/>
      <c r="V103" s="144"/>
      <c r="W103" s="144"/>
      <c r="X103" s="144"/>
      <c r="Y103" s="144"/>
      <c r="Z103" s="144"/>
      <c r="AA103" s="144"/>
      <c r="AB103" s="144">
        <v>1217527.44</v>
      </c>
      <c r="AC103" s="144">
        <v>627481.35</v>
      </c>
      <c r="AD103" s="144"/>
      <c r="AE103" s="144"/>
      <c r="AF103" s="144"/>
      <c r="AG103" s="144"/>
      <c r="AH103" s="144"/>
      <c r="AI103" s="166">
        <v>1845008.79</v>
      </c>
      <c r="AJ103" s="170" t="s">
        <v>7236</v>
      </c>
      <c r="AK103" s="169" t="s">
        <v>288</v>
      </c>
      <c r="AL103" s="1"/>
      <c r="AM103" s="1"/>
    </row>
    <row r="104" spans="1:39" ht="33.75" customHeight="1" x14ac:dyDescent="0.25">
      <c r="A104" s="78" t="s">
        <v>289</v>
      </c>
      <c r="B104" s="149" t="s">
        <v>290</v>
      </c>
      <c r="C104" s="149">
        <v>218936</v>
      </c>
      <c r="D104" s="210">
        <v>2006</v>
      </c>
      <c r="E104" s="132" t="s">
        <v>810</v>
      </c>
      <c r="F104" s="148">
        <v>14841000.01</v>
      </c>
      <c r="G104" s="143">
        <v>43108263.300000004</v>
      </c>
      <c r="H104" s="144">
        <v>57949263.310000002</v>
      </c>
      <c r="I104" s="144">
        <v>50603565.340000033</v>
      </c>
      <c r="J104" s="143">
        <v>0</v>
      </c>
      <c r="K104" s="144">
        <v>50603565.340000033</v>
      </c>
      <c r="L104" s="149" t="s">
        <v>39</v>
      </c>
      <c r="M104" s="149"/>
      <c r="N104" s="143">
        <v>7345697.969999969</v>
      </c>
      <c r="O104" s="150" t="s">
        <v>291</v>
      </c>
      <c r="P104" s="147">
        <v>87.323914834423164</v>
      </c>
      <c r="Q104" s="187"/>
      <c r="R104" s="187"/>
      <c r="S104" s="187"/>
      <c r="T104" s="144"/>
      <c r="U104" s="144"/>
      <c r="V104" s="144"/>
      <c r="W104" s="144"/>
      <c r="X104" s="144"/>
      <c r="Y104" s="144"/>
      <c r="Z104" s="144"/>
      <c r="AA104" s="144"/>
      <c r="AB104" s="144"/>
      <c r="AC104" s="144"/>
      <c r="AD104" s="144"/>
      <c r="AE104" s="144"/>
      <c r="AF104" s="144">
        <v>286802.48</v>
      </c>
      <c r="AG104" s="144"/>
      <c r="AH104" s="144"/>
      <c r="AI104" s="166">
        <v>286802.48</v>
      </c>
      <c r="AJ104" s="167" t="s">
        <v>7237</v>
      </c>
      <c r="AK104" s="169" t="s">
        <v>292</v>
      </c>
      <c r="AL104" s="1"/>
      <c r="AM104" s="1"/>
    </row>
    <row r="105" spans="1:39" ht="33.75" customHeight="1" x14ac:dyDescent="0.25">
      <c r="A105" s="78" t="s">
        <v>289</v>
      </c>
      <c r="B105" s="149">
        <v>34982</v>
      </c>
      <c r="C105" s="149">
        <v>255025</v>
      </c>
      <c r="D105" s="210">
        <v>2006</v>
      </c>
      <c r="E105" s="132" t="s">
        <v>811</v>
      </c>
      <c r="F105" s="148">
        <v>2150341</v>
      </c>
      <c r="G105" s="143">
        <v>0</v>
      </c>
      <c r="H105" s="144">
        <v>2150341</v>
      </c>
      <c r="I105" s="144">
        <v>1125062.3</v>
      </c>
      <c r="J105" s="143">
        <v>0</v>
      </c>
      <c r="K105" s="144">
        <v>1125062.3</v>
      </c>
      <c r="L105" s="149" t="s">
        <v>39</v>
      </c>
      <c r="M105" s="149"/>
      <c r="N105" s="143">
        <v>1025278.7</v>
      </c>
      <c r="O105" s="150">
        <v>670</v>
      </c>
      <c r="P105" s="147">
        <v>52.320180845735635</v>
      </c>
      <c r="Q105" s="187"/>
      <c r="R105" s="187"/>
      <c r="S105" s="187"/>
      <c r="T105" s="144"/>
      <c r="U105" s="144"/>
      <c r="V105" s="144"/>
      <c r="W105" s="144"/>
      <c r="X105" s="144"/>
      <c r="Y105" s="144"/>
      <c r="Z105" s="144">
        <v>16882.07</v>
      </c>
      <c r="AA105" s="144"/>
      <c r="AB105" s="144"/>
      <c r="AC105" s="144"/>
      <c r="AD105" s="144"/>
      <c r="AE105" s="144"/>
      <c r="AF105" s="144"/>
      <c r="AG105" s="144"/>
      <c r="AH105" s="144"/>
      <c r="AI105" s="166">
        <v>16882.07</v>
      </c>
      <c r="AJ105" s="167" t="s">
        <v>7194</v>
      </c>
      <c r="AK105" s="169" t="s">
        <v>293</v>
      </c>
      <c r="AL105" s="1"/>
      <c r="AM105" s="1"/>
    </row>
    <row r="106" spans="1:39" ht="33.75" customHeight="1" x14ac:dyDescent="0.25">
      <c r="A106" s="78" t="s">
        <v>294</v>
      </c>
      <c r="B106" s="149">
        <v>37481</v>
      </c>
      <c r="C106" s="149">
        <v>207276</v>
      </c>
      <c r="D106" s="210">
        <v>2006</v>
      </c>
      <c r="E106" s="132" t="s">
        <v>812</v>
      </c>
      <c r="F106" s="148">
        <v>94723667.269999996</v>
      </c>
      <c r="G106" s="143">
        <v>26641296.420000002</v>
      </c>
      <c r="H106" s="144">
        <v>121364963.69</v>
      </c>
      <c r="I106" s="144">
        <v>80099124.969999999</v>
      </c>
      <c r="J106" s="143">
        <v>2106981.65</v>
      </c>
      <c r="K106" s="144">
        <v>82206106.620000005</v>
      </c>
      <c r="L106" s="149" t="s">
        <v>39</v>
      </c>
      <c r="M106" s="149"/>
      <c r="N106" s="143">
        <v>41265838.719999999</v>
      </c>
      <c r="O106" s="150">
        <v>3641</v>
      </c>
      <c r="P106" s="147">
        <v>65.998557190356465</v>
      </c>
      <c r="Q106" s="187"/>
      <c r="R106" s="187"/>
      <c r="S106" s="187"/>
      <c r="T106" s="144"/>
      <c r="U106" s="144"/>
      <c r="V106" s="144"/>
      <c r="W106" s="144"/>
      <c r="X106" s="144"/>
      <c r="Y106" s="144"/>
      <c r="Z106" s="144"/>
      <c r="AA106" s="144"/>
      <c r="AB106" s="144"/>
      <c r="AC106" s="144">
        <v>2772703.0100000002</v>
      </c>
      <c r="AD106" s="144"/>
      <c r="AE106" s="144"/>
      <c r="AF106" s="144"/>
      <c r="AG106" s="144"/>
      <c r="AH106" s="144"/>
      <c r="AI106" s="166">
        <v>2772703.0100000002</v>
      </c>
      <c r="AJ106" s="167" t="s">
        <v>7238</v>
      </c>
      <c r="AK106" s="169" t="s">
        <v>295</v>
      </c>
      <c r="AL106" s="1"/>
      <c r="AM106" s="1"/>
    </row>
    <row r="107" spans="1:39" ht="33.75" customHeight="1" x14ac:dyDescent="0.25">
      <c r="A107" s="78" t="s">
        <v>296</v>
      </c>
      <c r="B107" s="149">
        <v>18412</v>
      </c>
      <c r="C107" s="149">
        <v>289388</v>
      </c>
      <c r="D107" s="210">
        <v>2007</v>
      </c>
      <c r="E107" s="132" t="s">
        <v>813</v>
      </c>
      <c r="F107" s="148">
        <v>6364046.3700000001</v>
      </c>
      <c r="G107" s="143">
        <v>2281860.3899999997</v>
      </c>
      <c r="H107" s="144">
        <v>8645906.7599999998</v>
      </c>
      <c r="I107" s="144">
        <v>7714046.3699999992</v>
      </c>
      <c r="J107" s="143">
        <v>139565.37000000011</v>
      </c>
      <c r="K107" s="144">
        <v>7853611.7399999993</v>
      </c>
      <c r="L107" s="149" t="s">
        <v>39</v>
      </c>
      <c r="M107" s="149"/>
      <c r="N107" s="143">
        <v>931860.3900000006</v>
      </c>
      <c r="O107" s="150">
        <v>7090</v>
      </c>
      <c r="P107" s="147">
        <v>89.221947265135668</v>
      </c>
      <c r="Q107" s="187"/>
      <c r="R107" s="187"/>
      <c r="S107" s="187"/>
      <c r="T107" s="144"/>
      <c r="U107" s="144"/>
      <c r="V107" s="144"/>
      <c r="W107" s="144"/>
      <c r="X107" s="144"/>
      <c r="Y107" s="144"/>
      <c r="Z107" s="144"/>
      <c r="AA107" s="144"/>
      <c r="AB107" s="144"/>
      <c r="AC107" s="144">
        <v>711267.3</v>
      </c>
      <c r="AD107" s="144"/>
      <c r="AE107" s="144"/>
      <c r="AF107" s="144"/>
      <c r="AG107" s="144"/>
      <c r="AH107" s="144">
        <v>335567.7</v>
      </c>
      <c r="AI107" s="166">
        <v>1046835</v>
      </c>
      <c r="AJ107" s="170" t="s">
        <v>7239</v>
      </c>
      <c r="AK107" s="169" t="s">
        <v>297</v>
      </c>
      <c r="AL107" s="1"/>
      <c r="AM107" s="1"/>
    </row>
    <row r="108" spans="1:39" ht="33.75" customHeight="1" x14ac:dyDescent="0.25">
      <c r="A108" s="82" t="s">
        <v>298</v>
      </c>
      <c r="B108" s="145">
        <v>18412</v>
      </c>
      <c r="C108" s="145">
        <v>372358</v>
      </c>
      <c r="D108" s="210">
        <v>2007</v>
      </c>
      <c r="E108" s="133" t="s">
        <v>814</v>
      </c>
      <c r="F108" s="142">
        <v>70711629.349999994</v>
      </c>
      <c r="G108" s="143">
        <v>54521317.179999977</v>
      </c>
      <c r="H108" s="144">
        <v>125232946.52999997</v>
      </c>
      <c r="I108" s="143">
        <v>92229809.079999998</v>
      </c>
      <c r="J108" s="143">
        <v>3569635.7299999967</v>
      </c>
      <c r="K108" s="144">
        <v>95799444.810000002</v>
      </c>
      <c r="L108" s="145" t="s">
        <v>39</v>
      </c>
      <c r="M108" s="145"/>
      <c r="N108" s="143">
        <v>33003137.449999973</v>
      </c>
      <c r="O108" s="146">
        <v>7263</v>
      </c>
      <c r="P108" s="147">
        <v>73.646601501870791</v>
      </c>
      <c r="Q108" s="187"/>
      <c r="R108" s="187"/>
      <c r="S108" s="187"/>
      <c r="T108" s="144"/>
      <c r="U108" s="144"/>
      <c r="V108" s="144"/>
      <c r="W108" s="144"/>
      <c r="X108" s="144"/>
      <c r="Y108" s="144"/>
      <c r="Z108" s="144"/>
      <c r="AA108" s="144"/>
      <c r="AB108" s="144"/>
      <c r="AC108" s="144"/>
      <c r="AD108" s="144"/>
      <c r="AE108" s="144"/>
      <c r="AF108" s="144"/>
      <c r="AG108" s="144"/>
      <c r="AH108" s="144"/>
      <c r="AI108" s="166">
        <v>0</v>
      </c>
      <c r="AJ108" s="167" t="s">
        <v>7240</v>
      </c>
      <c r="AK108" s="168" t="s">
        <v>299</v>
      </c>
      <c r="AL108" s="1"/>
      <c r="AM108" s="6"/>
    </row>
    <row r="109" spans="1:39" ht="33.75" customHeight="1" x14ac:dyDescent="0.25">
      <c r="A109" s="78" t="s">
        <v>92</v>
      </c>
      <c r="B109" s="149" t="s">
        <v>300</v>
      </c>
      <c r="C109" s="149">
        <v>243914</v>
      </c>
      <c r="D109" s="210">
        <v>2007</v>
      </c>
      <c r="E109" s="132" t="s">
        <v>815</v>
      </c>
      <c r="F109" s="148">
        <v>2389595.8199999998</v>
      </c>
      <c r="G109" s="143">
        <v>866945.36000000034</v>
      </c>
      <c r="H109" s="144">
        <v>3256541.18</v>
      </c>
      <c r="I109" s="144">
        <v>865033.69</v>
      </c>
      <c r="J109" s="143">
        <v>0</v>
      </c>
      <c r="K109" s="144">
        <v>865033.69</v>
      </c>
      <c r="L109" s="149"/>
      <c r="M109" s="149" t="s">
        <v>39</v>
      </c>
      <c r="N109" s="143">
        <v>2391507.4900000002</v>
      </c>
      <c r="O109" s="150">
        <v>6733</v>
      </c>
      <c r="P109" s="147">
        <v>26.562958740168611</v>
      </c>
      <c r="Q109" s="187"/>
      <c r="R109" s="187"/>
      <c r="S109" s="187"/>
      <c r="T109" s="144"/>
      <c r="U109" s="144"/>
      <c r="V109" s="144"/>
      <c r="W109" s="144"/>
      <c r="X109" s="144"/>
      <c r="Y109" s="144"/>
      <c r="Z109" s="144"/>
      <c r="AA109" s="144"/>
      <c r="AB109" s="144"/>
      <c r="AC109" s="144">
        <v>889658.28</v>
      </c>
      <c r="AD109" s="144">
        <v>888057.48</v>
      </c>
      <c r="AE109" s="144"/>
      <c r="AF109" s="144"/>
      <c r="AG109" s="144"/>
      <c r="AH109" s="144"/>
      <c r="AI109" s="166">
        <v>1777715.76</v>
      </c>
      <c r="AJ109" s="167" t="s">
        <v>7241</v>
      </c>
      <c r="AK109" s="169" t="s">
        <v>301</v>
      </c>
      <c r="AL109" s="1"/>
      <c r="AM109" s="1"/>
    </row>
    <row r="110" spans="1:39" ht="33.75" customHeight="1" x14ac:dyDescent="0.25">
      <c r="A110" s="78" t="s">
        <v>302</v>
      </c>
      <c r="B110" s="149" t="s">
        <v>47</v>
      </c>
      <c r="C110" s="149"/>
      <c r="D110" s="210">
        <v>2007</v>
      </c>
      <c r="E110" s="133" t="s">
        <v>816</v>
      </c>
      <c r="F110" s="142">
        <v>0</v>
      </c>
      <c r="G110" s="143">
        <v>207721.67</v>
      </c>
      <c r="H110" s="144">
        <v>207721.67</v>
      </c>
      <c r="I110" s="206">
        <v>0</v>
      </c>
      <c r="J110" s="143">
        <v>0</v>
      </c>
      <c r="K110" s="144">
        <v>0</v>
      </c>
      <c r="L110" s="145"/>
      <c r="M110" s="145" t="s">
        <v>39</v>
      </c>
      <c r="N110" s="143">
        <v>207721.67</v>
      </c>
      <c r="O110" s="146" t="s">
        <v>230</v>
      </c>
      <c r="P110" s="147">
        <v>0</v>
      </c>
      <c r="Q110" s="187"/>
      <c r="R110" s="187"/>
      <c r="S110" s="187"/>
      <c r="T110" s="144"/>
      <c r="U110" s="144"/>
      <c r="V110" s="144"/>
      <c r="W110" s="144"/>
      <c r="X110" s="144"/>
      <c r="Y110" s="144"/>
      <c r="Z110" s="144"/>
      <c r="AA110" s="144"/>
      <c r="AB110" s="144"/>
      <c r="AC110" s="144"/>
      <c r="AD110" s="144">
        <v>207721.67</v>
      </c>
      <c r="AE110" s="144"/>
      <c r="AF110" s="144"/>
      <c r="AG110" s="144"/>
      <c r="AH110" s="144"/>
      <c r="AI110" s="166">
        <v>207721.67</v>
      </c>
      <c r="AJ110" s="167" t="s">
        <v>7213</v>
      </c>
      <c r="AK110" s="169" t="s">
        <v>303</v>
      </c>
      <c r="AL110" s="1"/>
      <c r="AM110" s="1"/>
    </row>
    <row r="111" spans="1:39" ht="33.75" customHeight="1" x14ac:dyDescent="0.25">
      <c r="A111" s="78" t="s">
        <v>302</v>
      </c>
      <c r="B111" s="149" t="s">
        <v>47</v>
      </c>
      <c r="C111" s="149"/>
      <c r="D111" s="210">
        <v>2007</v>
      </c>
      <c r="E111" s="133" t="s">
        <v>817</v>
      </c>
      <c r="F111" s="142">
        <v>0</v>
      </c>
      <c r="G111" s="143">
        <v>202899.67</v>
      </c>
      <c r="H111" s="144">
        <v>202899.67</v>
      </c>
      <c r="I111" s="206"/>
      <c r="J111" s="143">
        <v>0</v>
      </c>
      <c r="K111" s="144">
        <v>0</v>
      </c>
      <c r="L111" s="145"/>
      <c r="M111" s="145" t="s">
        <v>39</v>
      </c>
      <c r="N111" s="143">
        <v>202899.67</v>
      </c>
      <c r="O111" s="146" t="s">
        <v>230</v>
      </c>
      <c r="P111" s="147">
        <v>0</v>
      </c>
      <c r="Q111" s="187"/>
      <c r="R111" s="187"/>
      <c r="S111" s="187"/>
      <c r="T111" s="144"/>
      <c r="U111" s="144"/>
      <c r="V111" s="144"/>
      <c r="W111" s="144"/>
      <c r="X111" s="144"/>
      <c r="Y111" s="144"/>
      <c r="Z111" s="144"/>
      <c r="AA111" s="144"/>
      <c r="AB111" s="144"/>
      <c r="AC111" s="144"/>
      <c r="AD111" s="144">
        <v>202899.67</v>
      </c>
      <c r="AE111" s="144"/>
      <c r="AF111" s="144"/>
      <c r="AG111" s="144"/>
      <c r="AH111" s="144"/>
      <c r="AI111" s="166">
        <v>202899.67</v>
      </c>
      <c r="AJ111" s="167" t="s">
        <v>7213</v>
      </c>
      <c r="AK111" s="169" t="s">
        <v>304</v>
      </c>
      <c r="AL111" s="1"/>
      <c r="AM111" s="1"/>
    </row>
    <row r="112" spans="1:39" ht="33.75" customHeight="1" x14ac:dyDescent="0.25">
      <c r="A112" s="78" t="s">
        <v>305</v>
      </c>
      <c r="B112" s="149" t="s">
        <v>47</v>
      </c>
      <c r="C112" s="149"/>
      <c r="D112" s="210">
        <v>2007</v>
      </c>
      <c r="E112" s="132" t="s">
        <v>818</v>
      </c>
      <c r="F112" s="148">
        <v>0</v>
      </c>
      <c r="G112" s="143">
        <v>497210.58</v>
      </c>
      <c r="H112" s="144">
        <v>497210.58</v>
      </c>
      <c r="I112" s="206"/>
      <c r="J112" s="143">
        <v>0</v>
      </c>
      <c r="K112" s="144">
        <v>0</v>
      </c>
      <c r="L112" s="149"/>
      <c r="M112" s="149" t="s">
        <v>39</v>
      </c>
      <c r="N112" s="143">
        <v>497210.58</v>
      </c>
      <c r="O112" s="150" t="s">
        <v>230</v>
      </c>
      <c r="P112" s="147">
        <v>0</v>
      </c>
      <c r="Q112" s="187"/>
      <c r="R112" s="187"/>
      <c r="S112" s="187"/>
      <c r="T112" s="144"/>
      <c r="U112" s="144"/>
      <c r="V112" s="144"/>
      <c r="W112" s="144"/>
      <c r="X112" s="144"/>
      <c r="Y112" s="144"/>
      <c r="Z112" s="144"/>
      <c r="AA112" s="144"/>
      <c r="AB112" s="144"/>
      <c r="AC112" s="144"/>
      <c r="AD112" s="144">
        <v>497210.58</v>
      </c>
      <c r="AE112" s="144"/>
      <c r="AF112" s="144"/>
      <c r="AG112" s="144"/>
      <c r="AH112" s="144"/>
      <c r="AI112" s="166">
        <v>497210.58</v>
      </c>
      <c r="AJ112" s="167" t="s">
        <v>7213</v>
      </c>
      <c r="AK112" s="169" t="s">
        <v>306</v>
      </c>
      <c r="AL112" s="1"/>
      <c r="AM112" s="1"/>
    </row>
    <row r="113" spans="1:37" ht="63.75" customHeight="1" x14ac:dyDescent="0.25">
      <c r="A113" s="78" t="s">
        <v>305</v>
      </c>
      <c r="B113" s="149" t="s">
        <v>47</v>
      </c>
      <c r="C113" s="149"/>
      <c r="D113" s="210">
        <v>2007</v>
      </c>
      <c r="E113" s="132" t="s">
        <v>819</v>
      </c>
      <c r="F113" s="148">
        <v>0</v>
      </c>
      <c r="G113" s="143">
        <v>141845.4</v>
      </c>
      <c r="H113" s="144">
        <v>141845.4</v>
      </c>
      <c r="I113" s="144">
        <v>0</v>
      </c>
      <c r="J113" s="143">
        <v>0</v>
      </c>
      <c r="K113" s="144">
        <v>0</v>
      </c>
      <c r="L113" s="149"/>
      <c r="M113" s="149" t="s">
        <v>39</v>
      </c>
      <c r="N113" s="143">
        <v>141845.4</v>
      </c>
      <c r="O113" s="150" t="s">
        <v>230</v>
      </c>
      <c r="P113" s="147">
        <v>0</v>
      </c>
      <c r="Q113" s="187"/>
      <c r="R113" s="187"/>
      <c r="S113" s="187"/>
      <c r="T113" s="144"/>
      <c r="U113" s="144"/>
      <c r="V113" s="144"/>
      <c r="W113" s="144"/>
      <c r="X113" s="144"/>
      <c r="Y113" s="144"/>
      <c r="Z113" s="144"/>
      <c r="AA113" s="144"/>
      <c r="AB113" s="144"/>
      <c r="AC113" s="144"/>
      <c r="AD113" s="144">
        <v>141845.4</v>
      </c>
      <c r="AE113" s="144"/>
      <c r="AF113" s="144"/>
      <c r="AG113" s="144"/>
      <c r="AH113" s="144"/>
      <c r="AI113" s="166">
        <v>141845.4</v>
      </c>
      <c r="AJ113" s="167" t="s">
        <v>7213</v>
      </c>
      <c r="AK113" s="169" t="s">
        <v>307</v>
      </c>
    </row>
    <row r="114" spans="1:37" ht="63.75" customHeight="1" x14ac:dyDescent="0.25">
      <c r="A114" s="78" t="s">
        <v>308</v>
      </c>
      <c r="B114" s="149" t="s">
        <v>47</v>
      </c>
      <c r="C114" s="149"/>
      <c r="D114" s="210">
        <v>2007</v>
      </c>
      <c r="E114" s="132" t="s">
        <v>820</v>
      </c>
      <c r="F114" s="148">
        <v>0</v>
      </c>
      <c r="G114" s="143">
        <v>316528.43</v>
      </c>
      <c r="H114" s="144">
        <v>316528.43</v>
      </c>
      <c r="I114" s="206"/>
      <c r="J114" s="143">
        <v>0</v>
      </c>
      <c r="K114" s="144">
        <v>0</v>
      </c>
      <c r="L114" s="149"/>
      <c r="M114" s="149" t="s">
        <v>39</v>
      </c>
      <c r="N114" s="143">
        <v>316528.43</v>
      </c>
      <c r="O114" s="150" t="s">
        <v>230</v>
      </c>
      <c r="P114" s="147">
        <v>0</v>
      </c>
      <c r="Q114" s="187"/>
      <c r="R114" s="187"/>
      <c r="S114" s="187"/>
      <c r="T114" s="144"/>
      <c r="U114" s="144"/>
      <c r="V114" s="144"/>
      <c r="W114" s="144"/>
      <c r="X114" s="144"/>
      <c r="Y114" s="144"/>
      <c r="Z114" s="144"/>
      <c r="AA114" s="144"/>
      <c r="AB114" s="144"/>
      <c r="AC114" s="144"/>
      <c r="AD114" s="144">
        <v>316528.43</v>
      </c>
      <c r="AE114" s="144"/>
      <c r="AF114" s="144"/>
      <c r="AG114" s="144"/>
      <c r="AH114" s="144"/>
      <c r="AI114" s="166">
        <v>316528.43</v>
      </c>
      <c r="AJ114" s="167" t="s">
        <v>7213</v>
      </c>
      <c r="AK114" s="169" t="s">
        <v>309</v>
      </c>
    </row>
    <row r="115" spans="1:37" ht="63.75" customHeight="1" x14ac:dyDescent="0.25">
      <c r="A115" s="78" t="s">
        <v>310</v>
      </c>
      <c r="B115" s="149" t="s">
        <v>47</v>
      </c>
      <c r="C115" s="149"/>
      <c r="D115" s="210">
        <v>2007</v>
      </c>
      <c r="E115" s="133" t="s">
        <v>821</v>
      </c>
      <c r="F115" s="142">
        <v>0</v>
      </c>
      <c r="G115" s="143">
        <v>342758.6</v>
      </c>
      <c r="H115" s="144">
        <v>342758.6</v>
      </c>
      <c r="I115" s="206"/>
      <c r="J115" s="143">
        <v>0</v>
      </c>
      <c r="K115" s="144">
        <v>0</v>
      </c>
      <c r="L115" s="145"/>
      <c r="M115" s="145" t="s">
        <v>39</v>
      </c>
      <c r="N115" s="143">
        <v>342758.6</v>
      </c>
      <c r="O115" s="146" t="s">
        <v>230</v>
      </c>
      <c r="P115" s="147">
        <v>0</v>
      </c>
      <c r="Q115" s="187"/>
      <c r="R115" s="187"/>
      <c r="S115" s="187"/>
      <c r="T115" s="144"/>
      <c r="U115" s="144"/>
      <c r="V115" s="144"/>
      <c r="W115" s="144"/>
      <c r="X115" s="144"/>
      <c r="Y115" s="144"/>
      <c r="Z115" s="144"/>
      <c r="AA115" s="144"/>
      <c r="AB115" s="144"/>
      <c r="AC115" s="144"/>
      <c r="AD115" s="144">
        <v>342758.6</v>
      </c>
      <c r="AE115" s="144"/>
      <c r="AF115" s="144"/>
      <c r="AG115" s="144"/>
      <c r="AH115" s="144"/>
      <c r="AI115" s="166">
        <v>342758.6</v>
      </c>
      <c r="AJ115" s="167" t="s">
        <v>7213</v>
      </c>
      <c r="AK115" s="169" t="s">
        <v>311</v>
      </c>
    </row>
    <row r="116" spans="1:37" ht="63.75" customHeight="1" x14ac:dyDescent="0.25">
      <c r="A116" s="78" t="s">
        <v>310</v>
      </c>
      <c r="B116" s="149" t="s">
        <v>47</v>
      </c>
      <c r="C116" s="149"/>
      <c r="D116" s="210">
        <v>2007</v>
      </c>
      <c r="E116" s="133" t="s">
        <v>822</v>
      </c>
      <c r="F116" s="142">
        <v>0</v>
      </c>
      <c r="G116" s="143">
        <v>229098.78</v>
      </c>
      <c r="H116" s="144">
        <v>229098.78</v>
      </c>
      <c r="I116" s="143">
        <v>0</v>
      </c>
      <c r="J116" s="143">
        <v>0</v>
      </c>
      <c r="K116" s="144">
        <v>0</v>
      </c>
      <c r="L116" s="145"/>
      <c r="M116" s="145" t="s">
        <v>39</v>
      </c>
      <c r="N116" s="143">
        <v>229098.78</v>
      </c>
      <c r="O116" s="146" t="s">
        <v>230</v>
      </c>
      <c r="P116" s="147">
        <v>0</v>
      </c>
      <c r="Q116" s="187"/>
      <c r="R116" s="187"/>
      <c r="S116" s="187"/>
      <c r="T116" s="144"/>
      <c r="U116" s="144"/>
      <c r="V116" s="144"/>
      <c r="W116" s="144"/>
      <c r="X116" s="144"/>
      <c r="Y116" s="144"/>
      <c r="Z116" s="144"/>
      <c r="AA116" s="144"/>
      <c r="AB116" s="144"/>
      <c r="AC116" s="144"/>
      <c r="AD116" s="144">
        <v>229098.78</v>
      </c>
      <c r="AE116" s="144"/>
      <c r="AF116" s="144"/>
      <c r="AG116" s="144"/>
      <c r="AH116" s="144"/>
      <c r="AI116" s="166">
        <v>229098.78</v>
      </c>
      <c r="AJ116" s="167" t="s">
        <v>7213</v>
      </c>
      <c r="AK116" s="169" t="s">
        <v>312</v>
      </c>
    </row>
    <row r="117" spans="1:37" ht="63.75" customHeight="1" x14ac:dyDescent="0.25">
      <c r="A117" s="78" t="s">
        <v>313</v>
      </c>
      <c r="B117" s="149" t="s">
        <v>47</v>
      </c>
      <c r="C117" s="149"/>
      <c r="D117" s="210">
        <v>2007</v>
      </c>
      <c r="E117" s="132" t="s">
        <v>314</v>
      </c>
      <c r="F117" s="148">
        <v>0</v>
      </c>
      <c r="G117" s="143">
        <v>537936.06000000006</v>
      </c>
      <c r="H117" s="144">
        <v>537936.06000000006</v>
      </c>
      <c r="I117" s="144">
        <v>0</v>
      </c>
      <c r="J117" s="143">
        <v>0</v>
      </c>
      <c r="K117" s="144">
        <v>0</v>
      </c>
      <c r="L117" s="149"/>
      <c r="M117" s="149" t="s">
        <v>39</v>
      </c>
      <c r="N117" s="143">
        <v>537936.06000000006</v>
      </c>
      <c r="O117" s="150" t="s">
        <v>230</v>
      </c>
      <c r="P117" s="147">
        <v>0</v>
      </c>
      <c r="Q117" s="187"/>
      <c r="R117" s="187"/>
      <c r="S117" s="187"/>
      <c r="T117" s="144"/>
      <c r="U117" s="144"/>
      <c r="V117" s="144"/>
      <c r="W117" s="144"/>
      <c r="X117" s="144"/>
      <c r="Y117" s="144"/>
      <c r="Z117" s="144"/>
      <c r="AA117" s="144"/>
      <c r="AB117" s="144"/>
      <c r="AC117" s="144"/>
      <c r="AD117" s="144">
        <v>537936.06000000006</v>
      </c>
      <c r="AE117" s="144"/>
      <c r="AF117" s="144"/>
      <c r="AG117" s="144"/>
      <c r="AH117" s="144"/>
      <c r="AI117" s="166">
        <v>537936.06000000006</v>
      </c>
      <c r="AJ117" s="167" t="s">
        <v>7213</v>
      </c>
      <c r="AK117" s="169" t="s">
        <v>315</v>
      </c>
    </row>
    <row r="118" spans="1:37" ht="63.75" customHeight="1" x14ac:dyDescent="0.25">
      <c r="A118" s="78" t="s">
        <v>316</v>
      </c>
      <c r="B118" s="149" t="s">
        <v>47</v>
      </c>
      <c r="C118" s="149"/>
      <c r="D118" s="210">
        <v>2007</v>
      </c>
      <c r="E118" s="133" t="s">
        <v>823</v>
      </c>
      <c r="F118" s="142">
        <v>0</v>
      </c>
      <c r="G118" s="143">
        <v>578054.40000000002</v>
      </c>
      <c r="H118" s="144">
        <v>578054.40000000002</v>
      </c>
      <c r="I118" s="206"/>
      <c r="J118" s="143">
        <v>0</v>
      </c>
      <c r="K118" s="144">
        <v>0</v>
      </c>
      <c r="L118" s="145"/>
      <c r="M118" s="145" t="s">
        <v>39</v>
      </c>
      <c r="N118" s="143">
        <v>578054.40000000002</v>
      </c>
      <c r="O118" s="146" t="s">
        <v>230</v>
      </c>
      <c r="P118" s="147">
        <v>0</v>
      </c>
      <c r="Q118" s="187"/>
      <c r="R118" s="187"/>
      <c r="S118" s="187"/>
      <c r="T118" s="144"/>
      <c r="U118" s="144"/>
      <c r="V118" s="144"/>
      <c r="W118" s="144"/>
      <c r="X118" s="144"/>
      <c r="Y118" s="144"/>
      <c r="Z118" s="144"/>
      <c r="AA118" s="144"/>
      <c r="AB118" s="144"/>
      <c r="AC118" s="144"/>
      <c r="AD118" s="144">
        <v>578054.40000000002</v>
      </c>
      <c r="AE118" s="144"/>
      <c r="AF118" s="144"/>
      <c r="AG118" s="144"/>
      <c r="AH118" s="144"/>
      <c r="AI118" s="166">
        <v>578054.40000000002</v>
      </c>
      <c r="AJ118" s="167" t="s">
        <v>7213</v>
      </c>
      <c r="AK118" s="169" t="s">
        <v>317</v>
      </c>
    </row>
    <row r="119" spans="1:37" ht="63.75" customHeight="1" x14ac:dyDescent="0.25">
      <c r="A119" s="78" t="s">
        <v>318</v>
      </c>
      <c r="B119" s="149" t="s">
        <v>47</v>
      </c>
      <c r="C119" s="149"/>
      <c r="D119" s="210">
        <v>2007</v>
      </c>
      <c r="E119" s="133" t="s">
        <v>824</v>
      </c>
      <c r="F119" s="142">
        <v>0</v>
      </c>
      <c r="G119" s="143">
        <v>403149.78</v>
      </c>
      <c r="H119" s="144">
        <v>403149.78</v>
      </c>
      <c r="I119" s="143">
        <v>0</v>
      </c>
      <c r="J119" s="143">
        <v>0</v>
      </c>
      <c r="K119" s="144">
        <v>0</v>
      </c>
      <c r="L119" s="145"/>
      <c r="M119" s="145" t="s">
        <v>39</v>
      </c>
      <c r="N119" s="143">
        <v>403149.78</v>
      </c>
      <c r="O119" s="146" t="s">
        <v>230</v>
      </c>
      <c r="P119" s="147">
        <v>0</v>
      </c>
      <c r="Q119" s="187"/>
      <c r="R119" s="187"/>
      <c r="S119" s="187"/>
      <c r="T119" s="144"/>
      <c r="U119" s="144"/>
      <c r="V119" s="144"/>
      <c r="W119" s="144"/>
      <c r="X119" s="144"/>
      <c r="Y119" s="144"/>
      <c r="Z119" s="144"/>
      <c r="AA119" s="144"/>
      <c r="AB119" s="144"/>
      <c r="AC119" s="144"/>
      <c r="AD119" s="144">
        <v>403149.78</v>
      </c>
      <c r="AE119" s="144"/>
      <c r="AF119" s="144"/>
      <c r="AG119" s="144"/>
      <c r="AH119" s="144"/>
      <c r="AI119" s="166">
        <v>403149.78</v>
      </c>
      <c r="AJ119" s="167" t="s">
        <v>7213</v>
      </c>
      <c r="AK119" s="169" t="s">
        <v>319</v>
      </c>
    </row>
    <row r="120" spans="1:37" ht="63.75" customHeight="1" x14ac:dyDescent="0.25">
      <c r="A120" s="78" t="s">
        <v>42</v>
      </c>
      <c r="B120" s="149" t="s">
        <v>47</v>
      </c>
      <c r="C120" s="149">
        <v>690988</v>
      </c>
      <c r="D120" s="210">
        <v>2007</v>
      </c>
      <c r="E120" s="132" t="s">
        <v>42</v>
      </c>
      <c r="F120" s="148">
        <v>265974615.52000001</v>
      </c>
      <c r="G120" s="143">
        <v>10565815.929999977</v>
      </c>
      <c r="H120" s="144">
        <v>276540431.44999999</v>
      </c>
      <c r="I120" s="144">
        <v>58866044.270000003</v>
      </c>
      <c r="J120" s="143">
        <v>57167546.590000004</v>
      </c>
      <c r="K120" s="144">
        <v>116033590.86000001</v>
      </c>
      <c r="L120" s="149"/>
      <c r="M120" s="149" t="s">
        <v>39</v>
      </c>
      <c r="N120" s="143">
        <v>217674387.17999998</v>
      </c>
      <c r="O120" s="150">
        <v>6861</v>
      </c>
      <c r="P120" s="147">
        <v>21.286595945968685</v>
      </c>
      <c r="Q120" s="187"/>
      <c r="R120" s="187"/>
      <c r="S120" s="187"/>
      <c r="T120" s="144"/>
      <c r="U120" s="144"/>
      <c r="V120" s="144"/>
      <c r="W120" s="144"/>
      <c r="X120" s="144"/>
      <c r="Y120" s="144"/>
      <c r="Z120" s="144"/>
      <c r="AA120" s="144"/>
      <c r="AB120" s="144"/>
      <c r="AC120" s="144">
        <v>6372130.540000001</v>
      </c>
      <c r="AD120" s="144"/>
      <c r="AE120" s="144"/>
      <c r="AF120" s="144"/>
      <c r="AG120" s="144"/>
      <c r="AH120" s="144"/>
      <c r="AI120" s="166">
        <v>6372130.540000001</v>
      </c>
      <c r="AJ120" s="170" t="s">
        <v>7242</v>
      </c>
      <c r="AK120" s="169" t="s">
        <v>320</v>
      </c>
    </row>
    <row r="121" spans="1:37" ht="63.75" customHeight="1" x14ac:dyDescent="0.25">
      <c r="A121" s="82" t="s">
        <v>321</v>
      </c>
      <c r="B121" s="149">
        <v>60132</v>
      </c>
      <c r="C121" s="149">
        <v>257346</v>
      </c>
      <c r="D121" s="210">
        <v>2007</v>
      </c>
      <c r="E121" s="132" t="s">
        <v>322</v>
      </c>
      <c r="F121" s="148">
        <v>1748923939.3199999</v>
      </c>
      <c r="G121" s="143">
        <v>0</v>
      </c>
      <c r="H121" s="144">
        <v>1748923939.3199999</v>
      </c>
      <c r="I121" s="144">
        <v>1342978480.9400001</v>
      </c>
      <c r="J121" s="143">
        <v>241931455.99000001</v>
      </c>
      <c r="K121" s="144">
        <v>1584909936.9300001</v>
      </c>
      <c r="L121" s="149" t="s">
        <v>39</v>
      </c>
      <c r="M121" s="149"/>
      <c r="N121" s="143">
        <v>405945458.37999988</v>
      </c>
      <c r="O121" s="150" t="s">
        <v>323</v>
      </c>
      <c r="P121" s="147">
        <v>76.788844314302452</v>
      </c>
      <c r="Q121" s="187"/>
      <c r="R121" s="187"/>
      <c r="S121" s="187"/>
      <c r="T121" s="144"/>
      <c r="U121" s="144"/>
      <c r="V121" s="144"/>
      <c r="W121" s="144"/>
      <c r="X121" s="144"/>
      <c r="Y121" s="144"/>
      <c r="Z121" s="144"/>
      <c r="AA121" s="144"/>
      <c r="AB121" s="144"/>
      <c r="AC121" s="144">
        <v>295531.76</v>
      </c>
      <c r="AD121" s="144">
        <v>1581275.92</v>
      </c>
      <c r="AE121" s="144">
        <v>321099.34999999998</v>
      </c>
      <c r="AF121" s="144">
        <v>65255019.890000001</v>
      </c>
      <c r="AG121" s="144">
        <v>35359597.719999999</v>
      </c>
      <c r="AH121" s="144">
        <v>24059517.199999999</v>
      </c>
      <c r="AI121" s="166">
        <v>126872041.84</v>
      </c>
      <c r="AJ121" s="170" t="s">
        <v>7243</v>
      </c>
      <c r="AK121" s="169" t="s">
        <v>324</v>
      </c>
    </row>
    <row r="122" spans="1:37" ht="63.75" customHeight="1" x14ac:dyDescent="0.25">
      <c r="A122" s="78" t="s">
        <v>165</v>
      </c>
      <c r="B122" s="149">
        <v>37470</v>
      </c>
      <c r="C122" s="149">
        <v>593664</v>
      </c>
      <c r="D122" s="210">
        <v>2007</v>
      </c>
      <c r="E122" s="132" t="s">
        <v>825</v>
      </c>
      <c r="F122" s="148">
        <v>10792082.640000001</v>
      </c>
      <c r="G122" s="143">
        <v>0</v>
      </c>
      <c r="H122" s="144">
        <v>10792082.640000001</v>
      </c>
      <c r="I122" s="144">
        <v>7640138.0700000003</v>
      </c>
      <c r="J122" s="143">
        <v>173306.00999999978</v>
      </c>
      <c r="K122" s="144">
        <v>7813444.0800000001</v>
      </c>
      <c r="L122" s="149"/>
      <c r="M122" s="149" t="s">
        <v>39</v>
      </c>
      <c r="N122" s="143">
        <v>3151944.5700000003</v>
      </c>
      <c r="O122" s="203">
        <v>6051</v>
      </c>
      <c r="P122" s="147">
        <v>70.793917400914196</v>
      </c>
      <c r="Q122" s="187"/>
      <c r="R122" s="187"/>
      <c r="S122" s="187"/>
      <c r="T122" s="144"/>
      <c r="U122" s="144"/>
      <c r="V122" s="144"/>
      <c r="W122" s="144"/>
      <c r="X122" s="144"/>
      <c r="Y122" s="144"/>
      <c r="Z122" s="144"/>
      <c r="AA122" s="144"/>
      <c r="AB122" s="144">
        <v>1479327.32</v>
      </c>
      <c r="AC122" s="144">
        <v>494576.16</v>
      </c>
      <c r="AD122" s="144"/>
      <c r="AE122" s="144"/>
      <c r="AF122" s="144"/>
      <c r="AG122" s="144"/>
      <c r="AH122" s="144"/>
      <c r="AI122" s="166">
        <v>1973903.48</v>
      </c>
      <c r="AJ122" s="170" t="s">
        <v>7244</v>
      </c>
      <c r="AK122" s="169" t="s">
        <v>325</v>
      </c>
    </row>
    <row r="123" spans="1:37" ht="63.75" customHeight="1" x14ac:dyDescent="0.25">
      <c r="A123" s="78" t="s">
        <v>165</v>
      </c>
      <c r="B123" s="149">
        <v>2431</v>
      </c>
      <c r="C123" s="149">
        <v>687170</v>
      </c>
      <c r="D123" s="210">
        <v>2007</v>
      </c>
      <c r="E123" s="132" t="s">
        <v>826</v>
      </c>
      <c r="F123" s="148">
        <v>9014827.7400000002</v>
      </c>
      <c r="G123" s="143">
        <v>3303279.9000000004</v>
      </c>
      <c r="H123" s="144">
        <v>12318107.640000001</v>
      </c>
      <c r="I123" s="144">
        <v>9575220.8599999994</v>
      </c>
      <c r="J123" s="143">
        <v>546575.8200000003</v>
      </c>
      <c r="K123" s="144">
        <v>10121796.68</v>
      </c>
      <c r="L123" s="149" t="s">
        <v>39</v>
      </c>
      <c r="M123" s="149"/>
      <c r="N123" s="143">
        <v>2742886.7800000012</v>
      </c>
      <c r="O123" s="203" t="s">
        <v>326</v>
      </c>
      <c r="P123" s="147">
        <v>77.732888361089195</v>
      </c>
      <c r="Q123" s="187"/>
      <c r="R123" s="187"/>
      <c r="S123" s="187"/>
      <c r="T123" s="144"/>
      <c r="U123" s="144"/>
      <c r="V123" s="144"/>
      <c r="W123" s="144"/>
      <c r="X123" s="144"/>
      <c r="Y123" s="144"/>
      <c r="Z123" s="144"/>
      <c r="AA123" s="144"/>
      <c r="AB123" s="144"/>
      <c r="AC123" s="144">
        <v>13355.199999999983</v>
      </c>
      <c r="AD123" s="144">
        <v>344480.71</v>
      </c>
      <c r="AE123" s="144">
        <v>103370.63</v>
      </c>
      <c r="AF123" s="144"/>
      <c r="AG123" s="144"/>
      <c r="AH123" s="144"/>
      <c r="AI123" s="166">
        <v>461206.54000000004</v>
      </c>
      <c r="AJ123" s="170" t="s">
        <v>7245</v>
      </c>
      <c r="AK123" s="169" t="s">
        <v>327</v>
      </c>
    </row>
    <row r="124" spans="1:37" ht="63.75" customHeight="1" x14ac:dyDescent="0.25">
      <c r="A124" s="78" t="s">
        <v>328</v>
      </c>
      <c r="B124" s="149">
        <v>37502</v>
      </c>
      <c r="C124" s="149">
        <v>372714</v>
      </c>
      <c r="D124" s="210">
        <v>2007</v>
      </c>
      <c r="E124" s="132" t="s">
        <v>827</v>
      </c>
      <c r="F124" s="148">
        <v>138792143.53999999</v>
      </c>
      <c r="G124" s="143">
        <v>142507974.09999999</v>
      </c>
      <c r="H124" s="144">
        <v>281300117.63999999</v>
      </c>
      <c r="I124" s="144">
        <v>243240074.08003354</v>
      </c>
      <c r="J124" s="143">
        <v>43075019.594615042</v>
      </c>
      <c r="K124" s="144">
        <v>286315093.67464858</v>
      </c>
      <c r="L124" s="149" t="s">
        <v>39</v>
      </c>
      <c r="M124" s="149"/>
      <c r="N124" s="143">
        <v>38060043.559966445</v>
      </c>
      <c r="O124" s="150">
        <v>7042</v>
      </c>
      <c r="P124" s="147">
        <v>86.46995106888842</v>
      </c>
      <c r="Q124" s="187"/>
      <c r="R124" s="187"/>
      <c r="S124" s="187"/>
      <c r="T124" s="144"/>
      <c r="U124" s="144"/>
      <c r="V124" s="144"/>
      <c r="W124" s="144"/>
      <c r="X124" s="144"/>
      <c r="Y124" s="144"/>
      <c r="Z124" s="144"/>
      <c r="AA124" s="144"/>
      <c r="AB124" s="144"/>
      <c r="AC124" s="144"/>
      <c r="AD124" s="144"/>
      <c r="AE124" s="144"/>
      <c r="AF124" s="144"/>
      <c r="AG124" s="144"/>
      <c r="AH124" s="144">
        <v>13863750.319999998</v>
      </c>
      <c r="AI124" s="166">
        <v>13863750.319999998</v>
      </c>
      <c r="AJ124" s="167" t="s">
        <v>7246</v>
      </c>
      <c r="AK124" s="169" t="s">
        <v>329</v>
      </c>
    </row>
    <row r="125" spans="1:37" ht="63.75" customHeight="1" x14ac:dyDescent="0.25">
      <c r="A125" s="78" t="s">
        <v>171</v>
      </c>
      <c r="B125" s="149">
        <v>66159</v>
      </c>
      <c r="C125" s="149">
        <v>745324</v>
      </c>
      <c r="D125" s="210">
        <v>2007</v>
      </c>
      <c r="E125" s="132" t="s">
        <v>828</v>
      </c>
      <c r="F125" s="148">
        <v>322884828.55000001</v>
      </c>
      <c r="G125" s="143">
        <v>23707279.780000001</v>
      </c>
      <c r="H125" s="144">
        <v>346592108.33000004</v>
      </c>
      <c r="I125" s="144">
        <v>183107601.03999999</v>
      </c>
      <c r="J125" s="143">
        <v>215075985.28000003</v>
      </c>
      <c r="K125" s="144">
        <v>398183586.32000005</v>
      </c>
      <c r="L125" s="149" t="s">
        <v>39</v>
      </c>
      <c r="M125" s="149"/>
      <c r="N125" s="143">
        <v>163484507.29000005</v>
      </c>
      <c r="O125" s="150" t="s">
        <v>330</v>
      </c>
      <c r="P125" s="147">
        <v>52.830862745916335</v>
      </c>
      <c r="Q125" s="187"/>
      <c r="R125" s="187"/>
      <c r="S125" s="187"/>
      <c r="T125" s="144"/>
      <c r="U125" s="144"/>
      <c r="V125" s="144"/>
      <c r="W125" s="144"/>
      <c r="X125" s="144"/>
      <c r="Y125" s="144"/>
      <c r="Z125" s="144"/>
      <c r="AA125" s="144"/>
      <c r="AB125" s="144"/>
      <c r="AC125" s="144"/>
      <c r="AD125" s="144"/>
      <c r="AE125" s="144"/>
      <c r="AF125" s="144"/>
      <c r="AG125" s="144">
        <v>529990.42999999993</v>
      </c>
      <c r="AH125" s="144">
        <v>26431731.09</v>
      </c>
      <c r="AI125" s="166">
        <v>26961721.52</v>
      </c>
      <c r="AJ125" s="167" t="s">
        <v>7247</v>
      </c>
      <c r="AK125" s="168" t="s">
        <v>331</v>
      </c>
    </row>
    <row r="126" spans="1:37" ht="63.75" customHeight="1" x14ac:dyDescent="0.25">
      <c r="A126" s="78" t="s">
        <v>50</v>
      </c>
      <c r="B126" s="149">
        <v>6412</v>
      </c>
      <c r="C126" s="149">
        <v>194689</v>
      </c>
      <c r="D126" s="210">
        <v>2008</v>
      </c>
      <c r="E126" s="132" t="s">
        <v>332</v>
      </c>
      <c r="F126" s="148">
        <v>21277009.030000001</v>
      </c>
      <c r="G126" s="143">
        <v>0</v>
      </c>
      <c r="H126" s="144">
        <v>21277009.030000001</v>
      </c>
      <c r="I126" s="144">
        <v>8351021.1000000024</v>
      </c>
      <c r="J126" s="143">
        <v>388957.9</v>
      </c>
      <c r="K126" s="144">
        <v>8739979.0000000019</v>
      </c>
      <c r="L126" s="149"/>
      <c r="M126" s="149" t="s">
        <v>39</v>
      </c>
      <c r="N126" s="143">
        <v>12925987.93</v>
      </c>
      <c r="O126" s="150">
        <v>5115</v>
      </c>
      <c r="P126" s="147">
        <v>39.24903678061748</v>
      </c>
      <c r="Q126" s="187"/>
      <c r="R126" s="187"/>
      <c r="S126" s="187"/>
      <c r="T126" s="144"/>
      <c r="U126" s="144"/>
      <c r="V126" s="144"/>
      <c r="W126" s="144"/>
      <c r="X126" s="144"/>
      <c r="Y126" s="144"/>
      <c r="Z126" s="144"/>
      <c r="AA126" s="144"/>
      <c r="AB126" s="144"/>
      <c r="AC126" s="144">
        <v>1294302.1399999999</v>
      </c>
      <c r="AD126" s="144">
        <v>1929115.52</v>
      </c>
      <c r="AE126" s="144"/>
      <c r="AF126" s="144"/>
      <c r="AG126" s="144"/>
      <c r="AH126" s="144"/>
      <c r="AI126" s="166">
        <v>3223417.66</v>
      </c>
      <c r="AJ126" s="170" t="s">
        <v>7248</v>
      </c>
      <c r="AK126" s="169" t="s">
        <v>333</v>
      </c>
    </row>
    <row r="127" spans="1:37" ht="63.75" customHeight="1" x14ac:dyDescent="0.25">
      <c r="A127" s="78" t="s">
        <v>334</v>
      </c>
      <c r="B127" s="149" t="s">
        <v>335</v>
      </c>
      <c r="C127" s="149">
        <v>490342</v>
      </c>
      <c r="D127" s="210">
        <v>2008</v>
      </c>
      <c r="E127" s="132" t="s">
        <v>829</v>
      </c>
      <c r="F127" s="148">
        <v>74050739.469999999</v>
      </c>
      <c r="G127" s="143">
        <v>68464399.49000001</v>
      </c>
      <c r="H127" s="144">
        <v>142515138.96000001</v>
      </c>
      <c r="I127" s="144">
        <v>106140581.98</v>
      </c>
      <c r="J127" s="143">
        <v>11010027.449999999</v>
      </c>
      <c r="K127" s="144">
        <v>117150609.43000001</v>
      </c>
      <c r="L127" s="149" t="s">
        <v>336</v>
      </c>
      <c r="M127" s="149"/>
      <c r="N127" s="143">
        <v>36374556.980000004</v>
      </c>
      <c r="O127" s="150" t="s">
        <v>337</v>
      </c>
      <c r="P127" s="147">
        <v>74.476706653452922</v>
      </c>
      <c r="Q127" s="187"/>
      <c r="R127" s="187"/>
      <c r="S127" s="187"/>
      <c r="T127" s="144"/>
      <c r="U127" s="144"/>
      <c r="V127" s="144"/>
      <c r="W127" s="144"/>
      <c r="X127" s="144"/>
      <c r="Y127" s="144"/>
      <c r="Z127" s="144"/>
      <c r="AA127" s="144"/>
      <c r="AB127" s="144"/>
      <c r="AC127" s="144"/>
      <c r="AD127" s="144"/>
      <c r="AE127" s="144"/>
      <c r="AF127" s="144"/>
      <c r="AG127" s="144">
        <v>186881.81</v>
      </c>
      <c r="AH127" s="144">
        <v>261476</v>
      </c>
      <c r="AI127" s="166">
        <v>448357.81</v>
      </c>
      <c r="AJ127" s="170" t="s">
        <v>7249</v>
      </c>
      <c r="AK127" s="169" t="s">
        <v>338</v>
      </c>
    </row>
    <row r="128" spans="1:37" ht="63.75" customHeight="1" x14ac:dyDescent="0.25">
      <c r="A128" s="78" t="s">
        <v>334</v>
      </c>
      <c r="B128" s="149"/>
      <c r="C128" s="149"/>
      <c r="D128" s="210">
        <v>2008</v>
      </c>
      <c r="E128" s="132" t="s">
        <v>830</v>
      </c>
      <c r="F128" s="148">
        <v>73284887.870000005</v>
      </c>
      <c r="G128" s="143">
        <v>24930148.43</v>
      </c>
      <c r="H128" s="144">
        <v>98215036.300000012</v>
      </c>
      <c r="I128" s="144">
        <v>52900841.680000007</v>
      </c>
      <c r="J128" s="143">
        <v>4904595.09</v>
      </c>
      <c r="K128" s="144">
        <v>57805436.770000011</v>
      </c>
      <c r="L128" s="149"/>
      <c r="M128" s="149"/>
      <c r="N128" s="143">
        <v>45314194.620000005</v>
      </c>
      <c r="O128" s="150" t="s">
        <v>339</v>
      </c>
      <c r="P128" s="147">
        <v>53.862263532045354</v>
      </c>
      <c r="Q128" s="187"/>
      <c r="R128" s="187"/>
      <c r="S128" s="187"/>
      <c r="T128" s="144"/>
      <c r="U128" s="144"/>
      <c r="V128" s="144"/>
      <c r="W128" s="144"/>
      <c r="X128" s="144"/>
      <c r="Y128" s="144"/>
      <c r="Z128" s="144"/>
      <c r="AA128" s="144"/>
      <c r="AB128" s="144"/>
      <c r="AC128" s="144"/>
      <c r="AD128" s="144"/>
      <c r="AE128" s="144"/>
      <c r="AF128" s="144"/>
      <c r="AG128" s="144"/>
      <c r="AH128" s="144"/>
      <c r="AI128" s="166">
        <v>0</v>
      </c>
      <c r="AJ128" s="170"/>
      <c r="AK128" s="169" t="s">
        <v>340</v>
      </c>
    </row>
    <row r="129" spans="1:39" ht="63.75" customHeight="1" x14ac:dyDescent="0.25">
      <c r="A129" s="78" t="s">
        <v>92</v>
      </c>
      <c r="B129" s="149">
        <v>4326</v>
      </c>
      <c r="C129" s="149">
        <v>194018</v>
      </c>
      <c r="D129" s="210">
        <v>2008</v>
      </c>
      <c r="E129" s="132" t="s">
        <v>831</v>
      </c>
      <c r="F129" s="148">
        <v>13833153.52</v>
      </c>
      <c r="G129" s="143">
        <v>0</v>
      </c>
      <c r="H129" s="144">
        <v>13833153.52</v>
      </c>
      <c r="I129" s="144">
        <v>8559824.4899999984</v>
      </c>
      <c r="J129" s="143">
        <v>253873.7</v>
      </c>
      <c r="K129" s="144">
        <v>8813698.1899999976</v>
      </c>
      <c r="L129" s="149"/>
      <c r="M129" s="149" t="s">
        <v>39</v>
      </c>
      <c r="N129" s="143">
        <v>5273329.0300000012</v>
      </c>
      <c r="O129" s="150">
        <v>6821</v>
      </c>
      <c r="P129" s="147">
        <v>61.879053663535124</v>
      </c>
      <c r="Q129" s="187"/>
      <c r="R129" s="187"/>
      <c r="S129" s="187"/>
      <c r="T129" s="144"/>
      <c r="U129" s="144"/>
      <c r="V129" s="144"/>
      <c r="W129" s="144"/>
      <c r="X129" s="144"/>
      <c r="Y129" s="144"/>
      <c r="Z129" s="144"/>
      <c r="AA129" s="144"/>
      <c r="AB129" s="144"/>
      <c r="AC129" s="144"/>
      <c r="AD129" s="144"/>
      <c r="AE129" s="144"/>
      <c r="AF129" s="144"/>
      <c r="AG129" s="144">
        <v>549114.59</v>
      </c>
      <c r="AH129" s="144">
        <v>316070.52</v>
      </c>
      <c r="AI129" s="166">
        <v>865185.11</v>
      </c>
      <c r="AJ129" s="167" t="s">
        <v>7250</v>
      </c>
      <c r="AK129" s="169" t="s">
        <v>341</v>
      </c>
      <c r="AL129" s="1"/>
      <c r="AM129" s="1"/>
    </row>
    <row r="130" spans="1:39" ht="63.75" customHeight="1" x14ac:dyDescent="0.25">
      <c r="A130" s="78" t="s">
        <v>342</v>
      </c>
      <c r="B130" s="149" t="s">
        <v>343</v>
      </c>
      <c r="C130" s="149">
        <v>491411</v>
      </c>
      <c r="D130" s="210">
        <v>2008</v>
      </c>
      <c r="E130" s="132" t="s">
        <v>344</v>
      </c>
      <c r="F130" s="148">
        <v>2921072</v>
      </c>
      <c r="G130" s="143">
        <v>7293944.6999999993</v>
      </c>
      <c r="H130" s="144">
        <v>10215016.699999999</v>
      </c>
      <c r="I130" s="144">
        <v>8280346.6299999999</v>
      </c>
      <c r="J130" s="143">
        <v>303362.83000000007</v>
      </c>
      <c r="K130" s="144">
        <v>8583709.4600000009</v>
      </c>
      <c r="L130" s="149" t="s">
        <v>39</v>
      </c>
      <c r="M130" s="149"/>
      <c r="N130" s="143">
        <v>1934670.0699999994</v>
      </c>
      <c r="O130" s="150">
        <v>7000</v>
      </c>
      <c r="P130" s="147">
        <v>81.060529543725565</v>
      </c>
      <c r="Q130" s="187"/>
      <c r="R130" s="187"/>
      <c r="S130" s="187"/>
      <c r="T130" s="144"/>
      <c r="U130" s="144"/>
      <c r="V130" s="144"/>
      <c r="W130" s="144"/>
      <c r="X130" s="144"/>
      <c r="Y130" s="144"/>
      <c r="Z130" s="144"/>
      <c r="AA130" s="144"/>
      <c r="AB130" s="144"/>
      <c r="AC130" s="144"/>
      <c r="AD130" s="144"/>
      <c r="AE130" s="144"/>
      <c r="AF130" s="144"/>
      <c r="AG130" s="144"/>
      <c r="AH130" s="144"/>
      <c r="AI130" s="166">
        <v>0</v>
      </c>
      <c r="AJ130" s="167"/>
      <c r="AK130" s="169" t="s">
        <v>345</v>
      </c>
      <c r="AL130" s="1"/>
      <c r="AM130" s="1"/>
    </row>
    <row r="131" spans="1:39" ht="63.75" customHeight="1" x14ac:dyDescent="0.25">
      <c r="A131" s="82" t="s">
        <v>321</v>
      </c>
      <c r="B131" s="145">
        <v>37191</v>
      </c>
      <c r="C131" s="145">
        <v>490377</v>
      </c>
      <c r="D131" s="210">
        <v>2008</v>
      </c>
      <c r="E131" s="133" t="s">
        <v>346</v>
      </c>
      <c r="F131" s="142">
        <v>52108130.829999998</v>
      </c>
      <c r="G131" s="143">
        <v>29979177.019999996</v>
      </c>
      <c r="H131" s="144">
        <v>82087307.849999994</v>
      </c>
      <c r="I131" s="143">
        <v>82087308.760000005</v>
      </c>
      <c r="J131" s="143">
        <v>6659903.4000000004</v>
      </c>
      <c r="K131" s="144">
        <v>88747212.160000011</v>
      </c>
      <c r="L131" s="145" t="s">
        <v>39</v>
      </c>
      <c r="M131" s="145"/>
      <c r="N131" s="143">
        <v>-0.91000001132488251</v>
      </c>
      <c r="O131" s="146" t="s">
        <v>347</v>
      </c>
      <c r="P131" s="147">
        <v>100.00000110857577</v>
      </c>
      <c r="Q131" s="187"/>
      <c r="R131" s="187"/>
      <c r="S131" s="187"/>
      <c r="T131" s="144"/>
      <c r="U131" s="144"/>
      <c r="V131" s="144"/>
      <c r="W131" s="144"/>
      <c r="X131" s="144"/>
      <c r="Y131" s="144"/>
      <c r="Z131" s="144"/>
      <c r="AA131" s="144"/>
      <c r="AB131" s="144">
        <v>318266.39</v>
      </c>
      <c r="AC131" s="144"/>
      <c r="AD131" s="144"/>
      <c r="AE131" s="144"/>
      <c r="AF131" s="144"/>
      <c r="AG131" s="144"/>
      <c r="AH131" s="144"/>
      <c r="AI131" s="166">
        <v>318266.39</v>
      </c>
      <c r="AJ131" s="167" t="s">
        <v>7251</v>
      </c>
      <c r="AK131" s="169" t="s">
        <v>348</v>
      </c>
      <c r="AL131" s="1"/>
      <c r="AM131" s="1"/>
    </row>
    <row r="132" spans="1:39" ht="63.75" customHeight="1" x14ac:dyDescent="0.25">
      <c r="A132" s="82" t="s">
        <v>321</v>
      </c>
      <c r="B132" s="149" t="s">
        <v>349</v>
      </c>
      <c r="C132" s="149">
        <v>490369</v>
      </c>
      <c r="D132" s="210">
        <v>2008</v>
      </c>
      <c r="E132" s="132" t="s">
        <v>832</v>
      </c>
      <c r="F132" s="148">
        <v>60111414.270000003</v>
      </c>
      <c r="G132" s="143">
        <v>131742014.86999997</v>
      </c>
      <c r="H132" s="144">
        <v>191853429.13999999</v>
      </c>
      <c r="I132" s="144">
        <v>117615837.26000001</v>
      </c>
      <c r="J132" s="143">
        <v>14851634.73</v>
      </c>
      <c r="K132" s="144">
        <v>132467471.99000001</v>
      </c>
      <c r="L132" s="149" t="s">
        <v>39</v>
      </c>
      <c r="M132" s="149"/>
      <c r="N132" s="143">
        <v>74237591.87999998</v>
      </c>
      <c r="O132" s="150" t="s">
        <v>350</v>
      </c>
      <c r="P132" s="147">
        <v>61.305048227296965</v>
      </c>
      <c r="Q132" s="187"/>
      <c r="R132" s="187"/>
      <c r="S132" s="187"/>
      <c r="T132" s="144"/>
      <c r="U132" s="144"/>
      <c r="V132" s="144"/>
      <c r="W132" s="144"/>
      <c r="X132" s="144"/>
      <c r="Y132" s="144"/>
      <c r="Z132" s="144"/>
      <c r="AA132" s="144"/>
      <c r="AB132" s="144">
        <v>109186.18</v>
      </c>
      <c r="AC132" s="144">
        <v>364699.12</v>
      </c>
      <c r="AD132" s="144"/>
      <c r="AE132" s="144"/>
      <c r="AF132" s="144"/>
      <c r="AG132" s="144"/>
      <c r="AH132" s="144">
        <v>2807671.25</v>
      </c>
      <c r="AI132" s="166">
        <v>3281556.55</v>
      </c>
      <c r="AJ132" s="170" t="s">
        <v>7252</v>
      </c>
      <c r="AK132" s="169" t="s">
        <v>351</v>
      </c>
      <c r="AL132" s="1"/>
      <c r="AM132" s="1"/>
    </row>
    <row r="133" spans="1:39" ht="63.75" customHeight="1" x14ac:dyDescent="0.25">
      <c r="A133" s="82" t="s">
        <v>321</v>
      </c>
      <c r="B133" s="149" t="s">
        <v>352</v>
      </c>
      <c r="C133" s="149">
        <v>490350</v>
      </c>
      <c r="D133" s="210">
        <v>2008</v>
      </c>
      <c r="E133" s="132" t="s">
        <v>833</v>
      </c>
      <c r="F133" s="148">
        <v>34466060.729999997</v>
      </c>
      <c r="G133" s="143">
        <v>19802735.910000004</v>
      </c>
      <c r="H133" s="144">
        <v>54268796.640000001</v>
      </c>
      <c r="I133" s="144">
        <v>49911031.020000003</v>
      </c>
      <c r="J133" s="143">
        <v>930997.63</v>
      </c>
      <c r="K133" s="144">
        <v>50842028.650000006</v>
      </c>
      <c r="L133" s="149" t="s">
        <v>39</v>
      </c>
      <c r="M133" s="149"/>
      <c r="N133" s="143">
        <v>4357765.6199999973</v>
      </c>
      <c r="O133" s="150" t="s">
        <v>353</v>
      </c>
      <c r="P133" s="147">
        <v>91.970034550594747</v>
      </c>
      <c r="Q133" s="187"/>
      <c r="R133" s="187"/>
      <c r="S133" s="187"/>
      <c r="T133" s="144"/>
      <c r="U133" s="144"/>
      <c r="V133" s="144"/>
      <c r="W133" s="144"/>
      <c r="X133" s="144"/>
      <c r="Y133" s="144"/>
      <c r="Z133" s="144"/>
      <c r="AA133" s="144"/>
      <c r="AB133" s="144">
        <v>205201.79</v>
      </c>
      <c r="AC133" s="144">
        <v>323947.19</v>
      </c>
      <c r="AD133" s="144">
        <v>5135132.26</v>
      </c>
      <c r="AE133" s="144"/>
      <c r="AF133" s="144"/>
      <c r="AG133" s="144"/>
      <c r="AH133" s="144"/>
      <c r="AI133" s="166">
        <v>5664281.2400000002</v>
      </c>
      <c r="AJ133" s="170" t="s">
        <v>7253</v>
      </c>
      <c r="AK133" s="169" t="s">
        <v>354</v>
      </c>
      <c r="AL133" s="1"/>
      <c r="AM133" s="1"/>
    </row>
    <row r="134" spans="1:39" ht="63.75" customHeight="1" x14ac:dyDescent="0.25">
      <c r="A134" s="78" t="s">
        <v>165</v>
      </c>
      <c r="B134" s="149">
        <v>66159</v>
      </c>
      <c r="C134" s="149"/>
      <c r="D134" s="210">
        <v>2008</v>
      </c>
      <c r="E134" s="132" t="s">
        <v>834</v>
      </c>
      <c r="F134" s="148">
        <v>25807787.390000001</v>
      </c>
      <c r="G134" s="143">
        <v>0</v>
      </c>
      <c r="H134" s="144">
        <v>25807787.390000001</v>
      </c>
      <c r="I134" s="144">
        <v>0</v>
      </c>
      <c r="J134" s="143">
        <v>0</v>
      </c>
      <c r="K134" s="144">
        <v>0</v>
      </c>
      <c r="L134" s="149"/>
      <c r="M134" s="149" t="s">
        <v>39</v>
      </c>
      <c r="N134" s="143">
        <v>25807787.390000001</v>
      </c>
      <c r="O134" s="150">
        <v>6421</v>
      </c>
      <c r="P134" s="147">
        <v>0</v>
      </c>
      <c r="Q134" s="187"/>
      <c r="R134" s="187"/>
      <c r="S134" s="187"/>
      <c r="T134" s="144"/>
      <c r="U134" s="144"/>
      <c r="V134" s="144"/>
      <c r="W134" s="144"/>
      <c r="X134" s="144"/>
      <c r="Y134" s="144"/>
      <c r="Z134" s="144"/>
      <c r="AA134" s="144"/>
      <c r="AB134" s="144"/>
      <c r="AC134" s="144"/>
      <c r="AD134" s="144">
        <v>203421.32</v>
      </c>
      <c r="AE134" s="144"/>
      <c r="AF134" s="144"/>
      <c r="AG134" s="144">
        <v>1727076.58</v>
      </c>
      <c r="AH134" s="144">
        <v>1728426.95</v>
      </c>
      <c r="AI134" s="166">
        <v>3658924.85</v>
      </c>
      <c r="AJ134" s="167" t="s">
        <v>7254</v>
      </c>
      <c r="AK134" s="169" t="s">
        <v>355</v>
      </c>
      <c r="AL134" s="1"/>
      <c r="AM134" s="1"/>
    </row>
    <row r="135" spans="1:39" ht="63.75" customHeight="1" x14ac:dyDescent="0.25">
      <c r="A135" s="78" t="s">
        <v>171</v>
      </c>
      <c r="B135" s="149">
        <v>66159</v>
      </c>
      <c r="C135" s="149">
        <v>1410601</v>
      </c>
      <c r="D135" s="210">
        <v>2008</v>
      </c>
      <c r="E135" s="132" t="s">
        <v>356</v>
      </c>
      <c r="F135" s="148">
        <v>349925225.16000003</v>
      </c>
      <c r="G135" s="143">
        <v>62508074.199999988</v>
      </c>
      <c r="H135" s="144">
        <v>412433299.36000001</v>
      </c>
      <c r="I135" s="144">
        <v>159911039.90000001</v>
      </c>
      <c r="J135" s="143">
        <v>157781628.68000001</v>
      </c>
      <c r="K135" s="144">
        <v>317692668.58000004</v>
      </c>
      <c r="L135" s="149" t="s">
        <v>336</v>
      </c>
      <c r="M135" s="149"/>
      <c r="N135" s="143">
        <v>252522259.46000001</v>
      </c>
      <c r="O135" s="150">
        <v>7080</v>
      </c>
      <c r="P135" s="147">
        <v>38.772582172231132</v>
      </c>
      <c r="Q135" s="187"/>
      <c r="R135" s="187"/>
      <c r="S135" s="187"/>
      <c r="T135" s="144"/>
      <c r="U135" s="144"/>
      <c r="V135" s="144"/>
      <c r="W135" s="144"/>
      <c r="X135" s="144"/>
      <c r="Y135" s="144"/>
      <c r="Z135" s="144"/>
      <c r="AA135" s="144"/>
      <c r="AB135" s="144"/>
      <c r="AC135" s="144"/>
      <c r="AD135" s="144"/>
      <c r="AE135" s="144"/>
      <c r="AF135" s="144"/>
      <c r="AG135" s="144">
        <v>8000000</v>
      </c>
      <c r="AH135" s="144"/>
      <c r="AI135" s="166">
        <v>8000000</v>
      </c>
      <c r="AJ135" s="167" t="s">
        <v>7255</v>
      </c>
      <c r="AK135" s="168" t="s">
        <v>357</v>
      </c>
      <c r="AL135" s="1"/>
      <c r="AM135" s="1"/>
    </row>
    <row r="136" spans="1:39" ht="63.75" customHeight="1" x14ac:dyDescent="0.25">
      <c r="A136" s="78" t="s">
        <v>358</v>
      </c>
      <c r="B136" s="149"/>
      <c r="C136" s="149"/>
      <c r="D136" s="210">
        <v>2008</v>
      </c>
      <c r="E136" s="132" t="s">
        <v>835</v>
      </c>
      <c r="F136" s="148"/>
      <c r="G136" s="143"/>
      <c r="H136" s="144"/>
      <c r="I136" s="144"/>
      <c r="J136" s="143"/>
      <c r="K136" s="144"/>
      <c r="L136" s="149"/>
      <c r="M136" s="149"/>
      <c r="N136" s="143"/>
      <c r="O136" s="150"/>
      <c r="P136" s="147"/>
      <c r="Q136" s="187"/>
      <c r="R136" s="187"/>
      <c r="S136" s="187"/>
      <c r="T136" s="144"/>
      <c r="U136" s="144"/>
      <c r="V136" s="144"/>
      <c r="W136" s="144"/>
      <c r="X136" s="144"/>
      <c r="Y136" s="144"/>
      <c r="Z136" s="144"/>
      <c r="AA136" s="144"/>
      <c r="AB136" s="144"/>
      <c r="AC136" s="144"/>
      <c r="AD136" s="144"/>
      <c r="AE136" s="144"/>
      <c r="AF136" s="144"/>
      <c r="AG136" s="144"/>
      <c r="AH136" s="144"/>
      <c r="AI136" s="166">
        <v>0</v>
      </c>
      <c r="AJ136" s="167"/>
      <c r="AK136" s="168" t="s">
        <v>359</v>
      </c>
      <c r="AL136" s="1"/>
      <c r="AM136" s="1"/>
    </row>
    <row r="137" spans="1:39" ht="63.75" customHeight="1" x14ac:dyDescent="0.25">
      <c r="A137" s="78" t="s">
        <v>360</v>
      </c>
      <c r="B137" s="149">
        <v>34973</v>
      </c>
      <c r="C137" s="149">
        <v>612685</v>
      </c>
      <c r="D137" s="210">
        <v>2009</v>
      </c>
      <c r="E137" s="132" t="s">
        <v>836</v>
      </c>
      <c r="F137" s="148">
        <v>132283276.84999999</v>
      </c>
      <c r="G137" s="143">
        <v>32063942.670000017</v>
      </c>
      <c r="H137" s="144">
        <v>164347219.52000001</v>
      </c>
      <c r="I137" s="144">
        <v>60460422.509999998</v>
      </c>
      <c r="J137" s="143">
        <v>3415198.1700000018</v>
      </c>
      <c r="K137" s="144">
        <v>63875620.68</v>
      </c>
      <c r="L137" s="149" t="s">
        <v>39</v>
      </c>
      <c r="M137" s="149"/>
      <c r="N137" s="143">
        <v>103886797.01000002</v>
      </c>
      <c r="O137" s="150">
        <v>5678</v>
      </c>
      <c r="P137" s="147">
        <v>36.788223546819637</v>
      </c>
      <c r="Q137" s="187"/>
      <c r="R137" s="187"/>
      <c r="S137" s="187"/>
      <c r="T137" s="144"/>
      <c r="U137" s="144"/>
      <c r="V137" s="144"/>
      <c r="W137" s="144"/>
      <c r="X137" s="144"/>
      <c r="Y137" s="144"/>
      <c r="Z137" s="144"/>
      <c r="AA137" s="144"/>
      <c r="AB137" s="144"/>
      <c r="AC137" s="144"/>
      <c r="AD137" s="144"/>
      <c r="AE137" s="144"/>
      <c r="AF137" s="144">
        <v>4101420.14</v>
      </c>
      <c r="AG137" s="144"/>
      <c r="AH137" s="144"/>
      <c r="AI137" s="166">
        <v>4101420.14</v>
      </c>
      <c r="AJ137" s="167" t="s">
        <v>7256</v>
      </c>
      <c r="AK137" s="169" t="s">
        <v>361</v>
      </c>
      <c r="AL137" s="1"/>
      <c r="AM137" s="1"/>
    </row>
    <row r="138" spans="1:39" ht="63.75" customHeight="1" x14ac:dyDescent="0.25">
      <c r="A138" s="78" t="s">
        <v>362</v>
      </c>
      <c r="B138" s="149" t="s">
        <v>363</v>
      </c>
      <c r="C138" s="149">
        <v>491470</v>
      </c>
      <c r="D138" s="210">
        <v>2009</v>
      </c>
      <c r="E138" s="132" t="s">
        <v>837</v>
      </c>
      <c r="F138" s="148">
        <v>6147459.2599999998</v>
      </c>
      <c r="G138" s="143">
        <v>0</v>
      </c>
      <c r="H138" s="144">
        <v>6147459.2599999998</v>
      </c>
      <c r="I138" s="144">
        <v>2678466.69</v>
      </c>
      <c r="J138" s="143">
        <v>175445.83999999985</v>
      </c>
      <c r="K138" s="144">
        <v>2853912.53</v>
      </c>
      <c r="L138" s="149" t="s">
        <v>39</v>
      </c>
      <c r="M138" s="149"/>
      <c r="N138" s="143">
        <v>3468992.57</v>
      </c>
      <c r="O138" s="150">
        <v>6439</v>
      </c>
      <c r="P138" s="147">
        <v>43.570304034841215</v>
      </c>
      <c r="Q138" s="187"/>
      <c r="R138" s="187"/>
      <c r="S138" s="187"/>
      <c r="T138" s="144"/>
      <c r="U138" s="144"/>
      <c r="V138" s="144"/>
      <c r="W138" s="144"/>
      <c r="X138" s="144"/>
      <c r="Y138" s="144"/>
      <c r="Z138" s="144"/>
      <c r="AA138" s="144"/>
      <c r="AB138" s="144"/>
      <c r="AC138" s="144">
        <v>395876.75</v>
      </c>
      <c r="AD138" s="144"/>
      <c r="AE138" s="144"/>
      <c r="AF138" s="144"/>
      <c r="AG138" s="144"/>
      <c r="AH138" s="144"/>
      <c r="AI138" s="166">
        <v>395876.75</v>
      </c>
      <c r="AJ138" s="167" t="s">
        <v>7257</v>
      </c>
      <c r="AK138" s="169" t="s">
        <v>364</v>
      </c>
      <c r="AL138" s="1"/>
      <c r="AM138" s="1"/>
    </row>
    <row r="139" spans="1:39" ht="63.75" customHeight="1" x14ac:dyDescent="0.25">
      <c r="A139" s="78" t="s">
        <v>365</v>
      </c>
      <c r="B139" s="149">
        <v>10768</v>
      </c>
      <c r="C139" s="149">
        <v>832421</v>
      </c>
      <c r="D139" s="210">
        <v>2009</v>
      </c>
      <c r="E139" s="132" t="s">
        <v>366</v>
      </c>
      <c r="F139" s="148">
        <v>3308121.62</v>
      </c>
      <c r="G139" s="143">
        <v>4263051.8</v>
      </c>
      <c r="H139" s="144">
        <v>7571173.4199999999</v>
      </c>
      <c r="I139" s="144">
        <v>1297850.46</v>
      </c>
      <c r="J139" s="143">
        <v>0</v>
      </c>
      <c r="K139" s="144">
        <v>1297850.46</v>
      </c>
      <c r="L139" s="149" t="s">
        <v>39</v>
      </c>
      <c r="M139" s="149"/>
      <c r="N139" s="143">
        <v>6273322.96</v>
      </c>
      <c r="O139" s="150">
        <v>6707</v>
      </c>
      <c r="P139" s="147">
        <v>17.141998842234944</v>
      </c>
      <c r="Q139" s="187"/>
      <c r="R139" s="187"/>
      <c r="S139" s="187"/>
      <c r="T139" s="144"/>
      <c r="U139" s="144"/>
      <c r="V139" s="144"/>
      <c r="W139" s="144"/>
      <c r="X139" s="144"/>
      <c r="Y139" s="144"/>
      <c r="Z139" s="144"/>
      <c r="AA139" s="144"/>
      <c r="AB139" s="144"/>
      <c r="AC139" s="144"/>
      <c r="AD139" s="144">
        <v>4263051.8000000007</v>
      </c>
      <c r="AE139" s="144"/>
      <c r="AF139" s="144"/>
      <c r="AG139" s="144"/>
      <c r="AH139" s="144"/>
      <c r="AI139" s="166">
        <v>4263051.8000000007</v>
      </c>
      <c r="AJ139" s="170" t="s">
        <v>7258</v>
      </c>
      <c r="AK139" s="169" t="s">
        <v>367</v>
      </c>
      <c r="AL139" s="1"/>
      <c r="AM139" s="1"/>
    </row>
    <row r="140" spans="1:39" ht="63.75" customHeight="1" x14ac:dyDescent="0.25">
      <c r="A140" s="78" t="s">
        <v>368</v>
      </c>
      <c r="B140" s="149">
        <v>60132</v>
      </c>
      <c r="C140" s="149">
        <v>751979</v>
      </c>
      <c r="D140" s="210">
        <v>2009</v>
      </c>
      <c r="E140" s="132" t="s">
        <v>838</v>
      </c>
      <c r="F140" s="148">
        <v>26867946.309999999</v>
      </c>
      <c r="G140" s="143">
        <v>9872684.3499999978</v>
      </c>
      <c r="H140" s="144">
        <v>36740630.659999996</v>
      </c>
      <c r="I140" s="144">
        <v>32649616.660000023</v>
      </c>
      <c r="J140" s="143">
        <v>4115068.68</v>
      </c>
      <c r="K140" s="144">
        <v>36764685.340000026</v>
      </c>
      <c r="L140" s="149" t="s">
        <v>39</v>
      </c>
      <c r="M140" s="149"/>
      <c r="N140" s="143">
        <v>4091013.9999999739</v>
      </c>
      <c r="O140" s="150" t="s">
        <v>369</v>
      </c>
      <c r="P140" s="147">
        <v>88.865150307683976</v>
      </c>
      <c r="Q140" s="187"/>
      <c r="R140" s="187"/>
      <c r="S140" s="187"/>
      <c r="T140" s="144"/>
      <c r="U140" s="144"/>
      <c r="V140" s="144"/>
      <c r="W140" s="144"/>
      <c r="X140" s="144"/>
      <c r="Y140" s="144"/>
      <c r="Z140" s="144"/>
      <c r="AA140" s="144"/>
      <c r="AB140" s="144"/>
      <c r="AC140" s="144"/>
      <c r="AD140" s="144"/>
      <c r="AE140" s="144"/>
      <c r="AF140" s="144">
        <v>156582.16</v>
      </c>
      <c r="AG140" s="144"/>
      <c r="AH140" s="144">
        <v>1380934.45</v>
      </c>
      <c r="AI140" s="166">
        <v>1537516.6099999999</v>
      </c>
      <c r="AJ140" s="170" t="s">
        <v>7259</v>
      </c>
      <c r="AK140" s="169" t="s">
        <v>370</v>
      </c>
      <c r="AL140" s="1"/>
      <c r="AM140" s="1"/>
    </row>
    <row r="141" spans="1:39" ht="63.75" customHeight="1" x14ac:dyDescent="0.25">
      <c r="A141" s="78" t="s">
        <v>371</v>
      </c>
      <c r="B141" s="149">
        <v>60132</v>
      </c>
      <c r="C141" s="149">
        <v>752002</v>
      </c>
      <c r="D141" s="210">
        <v>2009</v>
      </c>
      <c r="E141" s="132" t="s">
        <v>839</v>
      </c>
      <c r="F141" s="148">
        <v>26830988.920000002</v>
      </c>
      <c r="G141" s="143">
        <v>12794019.120000005</v>
      </c>
      <c r="H141" s="144">
        <v>39625008.040000007</v>
      </c>
      <c r="I141" s="144">
        <v>32703159.390000019</v>
      </c>
      <c r="J141" s="143">
        <v>4525954.6399999997</v>
      </c>
      <c r="K141" s="144">
        <v>37229114.030000016</v>
      </c>
      <c r="L141" s="149" t="s">
        <v>39</v>
      </c>
      <c r="M141" s="149"/>
      <c r="N141" s="143">
        <v>6921848.6499999873</v>
      </c>
      <c r="O141" s="150" t="s">
        <v>372</v>
      </c>
      <c r="P141" s="147">
        <v>82.531615784121399</v>
      </c>
      <c r="Q141" s="187"/>
      <c r="R141" s="187"/>
      <c r="S141" s="187"/>
      <c r="T141" s="144"/>
      <c r="U141" s="144"/>
      <c r="V141" s="144"/>
      <c r="W141" s="144"/>
      <c r="X141" s="144"/>
      <c r="Y141" s="144"/>
      <c r="Z141" s="144"/>
      <c r="AA141" s="144"/>
      <c r="AB141" s="144"/>
      <c r="AC141" s="144"/>
      <c r="AD141" s="144"/>
      <c r="AE141" s="144"/>
      <c r="AF141" s="144">
        <v>648970.9</v>
      </c>
      <c r="AG141" s="144">
        <v>1871454.33</v>
      </c>
      <c r="AH141" s="144"/>
      <c r="AI141" s="166">
        <v>2520425.23</v>
      </c>
      <c r="AJ141" s="170" t="s">
        <v>7260</v>
      </c>
      <c r="AK141" s="169" t="s">
        <v>373</v>
      </c>
      <c r="AL141" s="1"/>
      <c r="AM141" s="1"/>
    </row>
    <row r="142" spans="1:39" ht="63.75" customHeight="1" x14ac:dyDescent="0.25">
      <c r="A142" s="78" t="s">
        <v>374</v>
      </c>
      <c r="B142" s="149">
        <v>24162</v>
      </c>
      <c r="C142" s="149">
        <v>884634</v>
      </c>
      <c r="D142" s="210">
        <v>2009</v>
      </c>
      <c r="E142" s="133" t="s">
        <v>840</v>
      </c>
      <c r="F142" s="142">
        <v>613013000</v>
      </c>
      <c r="G142" s="143">
        <v>135002351.48000002</v>
      </c>
      <c r="H142" s="144">
        <v>748015351.48000002</v>
      </c>
      <c r="I142" s="143">
        <v>686295279.59000015</v>
      </c>
      <c r="J142" s="143">
        <v>71257631.079999998</v>
      </c>
      <c r="K142" s="144">
        <v>757552910.6700002</v>
      </c>
      <c r="L142" s="145" t="s">
        <v>39</v>
      </c>
      <c r="M142" s="145"/>
      <c r="N142" s="143">
        <v>61720071.889999866</v>
      </c>
      <c r="O142" s="146">
        <v>7019</v>
      </c>
      <c r="P142" s="147">
        <v>91.74882283259528</v>
      </c>
      <c r="Q142" s="187"/>
      <c r="R142" s="187"/>
      <c r="S142" s="187"/>
      <c r="T142" s="144"/>
      <c r="U142" s="144"/>
      <c r="V142" s="144"/>
      <c r="W142" s="144"/>
      <c r="X142" s="144"/>
      <c r="Y142" s="144"/>
      <c r="Z142" s="144"/>
      <c r="AA142" s="144"/>
      <c r="AB142" s="144"/>
      <c r="AC142" s="144"/>
      <c r="AD142" s="144"/>
      <c r="AE142" s="144"/>
      <c r="AF142" s="144">
        <v>500</v>
      </c>
      <c r="AG142" s="144">
        <v>274456.04000000004</v>
      </c>
      <c r="AH142" s="144">
        <v>19309119.039999999</v>
      </c>
      <c r="AI142" s="166">
        <v>19584075.079999998</v>
      </c>
      <c r="AJ142" s="170" t="s">
        <v>7261</v>
      </c>
      <c r="AK142" s="169" t="s">
        <v>375</v>
      </c>
      <c r="AL142" s="1"/>
      <c r="AM142" s="1"/>
    </row>
    <row r="143" spans="1:39" ht="63.75" customHeight="1" x14ac:dyDescent="0.25">
      <c r="A143" s="78" t="s">
        <v>376</v>
      </c>
      <c r="B143" s="149">
        <v>60132</v>
      </c>
      <c r="C143" s="149">
        <v>751944</v>
      </c>
      <c r="D143" s="210">
        <v>2009</v>
      </c>
      <c r="E143" s="132" t="s">
        <v>841</v>
      </c>
      <c r="F143" s="148">
        <v>26892263.670000002</v>
      </c>
      <c r="G143" s="143">
        <v>10028695.140000001</v>
      </c>
      <c r="H143" s="144">
        <v>36920958.810000002</v>
      </c>
      <c r="I143" s="144">
        <v>33853439.580000028</v>
      </c>
      <c r="J143" s="143">
        <v>4621024.99</v>
      </c>
      <c r="K143" s="144">
        <v>38474464.57000003</v>
      </c>
      <c r="L143" s="149" t="s">
        <v>39</v>
      </c>
      <c r="M143" s="149"/>
      <c r="N143" s="143">
        <v>3067519.2299999744</v>
      </c>
      <c r="O143" s="150" t="s">
        <v>377</v>
      </c>
      <c r="P143" s="147">
        <v>91.691658806084035</v>
      </c>
      <c r="Q143" s="187"/>
      <c r="R143" s="187"/>
      <c r="S143" s="187"/>
      <c r="T143" s="144"/>
      <c r="U143" s="144"/>
      <c r="V143" s="144"/>
      <c r="W143" s="144"/>
      <c r="X143" s="144"/>
      <c r="Y143" s="144"/>
      <c r="Z143" s="144"/>
      <c r="AA143" s="144"/>
      <c r="AB143" s="144"/>
      <c r="AC143" s="144"/>
      <c r="AD143" s="144"/>
      <c r="AE143" s="144"/>
      <c r="AF143" s="144">
        <v>847319.55</v>
      </c>
      <c r="AG143" s="144">
        <v>128795.17000000004</v>
      </c>
      <c r="AH143" s="144">
        <v>767323.01</v>
      </c>
      <c r="AI143" s="166">
        <v>1743437.73</v>
      </c>
      <c r="AJ143" s="170" t="s">
        <v>7262</v>
      </c>
      <c r="AK143" s="169" t="s">
        <v>378</v>
      </c>
      <c r="AL143" s="5"/>
      <c r="AM143" s="6"/>
    </row>
    <row r="144" spans="1:39" ht="63.75" customHeight="1" x14ac:dyDescent="0.25">
      <c r="A144" s="78" t="s">
        <v>379</v>
      </c>
      <c r="B144" s="149">
        <v>60132</v>
      </c>
      <c r="C144" s="149">
        <v>752045</v>
      </c>
      <c r="D144" s="210">
        <v>2009</v>
      </c>
      <c r="E144" s="132" t="s">
        <v>842</v>
      </c>
      <c r="F144" s="148">
        <v>24904412.039999999</v>
      </c>
      <c r="G144" s="143">
        <v>12040168.780000001</v>
      </c>
      <c r="H144" s="144">
        <v>36944580.82</v>
      </c>
      <c r="I144" s="144">
        <v>30054169.949999966</v>
      </c>
      <c r="J144" s="143">
        <v>3983062.46</v>
      </c>
      <c r="K144" s="144">
        <v>34037232.409999967</v>
      </c>
      <c r="L144" s="149" t="s">
        <v>39</v>
      </c>
      <c r="M144" s="149"/>
      <c r="N144" s="143">
        <v>6890410.8700000346</v>
      </c>
      <c r="O144" s="150" t="s">
        <v>380</v>
      </c>
      <c r="P144" s="147">
        <v>81.349332657010692</v>
      </c>
      <c r="Q144" s="187"/>
      <c r="R144" s="187"/>
      <c r="S144" s="187"/>
      <c r="T144" s="144"/>
      <c r="U144" s="144"/>
      <c r="V144" s="144"/>
      <c r="W144" s="144"/>
      <c r="X144" s="144"/>
      <c r="Y144" s="144"/>
      <c r="Z144" s="144"/>
      <c r="AA144" s="144"/>
      <c r="AB144" s="144"/>
      <c r="AC144" s="144"/>
      <c r="AD144" s="144">
        <v>90597.34</v>
      </c>
      <c r="AE144" s="144">
        <v>365942.19</v>
      </c>
      <c r="AF144" s="144">
        <v>233426.04</v>
      </c>
      <c r="AG144" s="144">
        <v>814520.71</v>
      </c>
      <c r="AH144" s="144">
        <v>657932.72</v>
      </c>
      <c r="AI144" s="166">
        <v>2162419</v>
      </c>
      <c r="AJ144" s="170" t="s">
        <v>7263</v>
      </c>
      <c r="AK144" s="169" t="s">
        <v>381</v>
      </c>
      <c r="AL144" s="1"/>
      <c r="AM144" s="1"/>
    </row>
    <row r="145" spans="1:39" ht="63.75" customHeight="1" x14ac:dyDescent="0.25">
      <c r="A145" s="78" t="s">
        <v>382</v>
      </c>
      <c r="B145" s="149">
        <v>34968</v>
      </c>
      <c r="C145" s="149">
        <v>606111</v>
      </c>
      <c r="D145" s="210">
        <v>2009</v>
      </c>
      <c r="E145" s="132" t="s">
        <v>843</v>
      </c>
      <c r="F145" s="151">
        <v>208724297.72999999</v>
      </c>
      <c r="G145" s="143">
        <v>77665650.879999906</v>
      </c>
      <c r="H145" s="144">
        <v>286389948.6099999</v>
      </c>
      <c r="I145" s="152">
        <v>191800310.72000003</v>
      </c>
      <c r="J145" s="143">
        <v>3533735.61</v>
      </c>
      <c r="K145" s="144">
        <v>195334046.33000004</v>
      </c>
      <c r="L145" s="153" t="s">
        <v>39</v>
      </c>
      <c r="M145" s="153"/>
      <c r="N145" s="143">
        <v>94589637.889999866</v>
      </c>
      <c r="O145" s="154" t="s">
        <v>383</v>
      </c>
      <c r="P145" s="147">
        <v>66.971732650153115</v>
      </c>
      <c r="Q145" s="187"/>
      <c r="R145" s="187"/>
      <c r="S145" s="187"/>
      <c r="T145" s="144"/>
      <c r="U145" s="144"/>
      <c r="V145" s="144"/>
      <c r="W145" s="144"/>
      <c r="X145" s="144"/>
      <c r="Y145" s="144"/>
      <c r="Z145" s="144"/>
      <c r="AA145" s="144"/>
      <c r="AB145" s="144"/>
      <c r="AC145" s="144"/>
      <c r="AD145" s="144"/>
      <c r="AE145" s="144"/>
      <c r="AF145" s="144">
        <v>68945.69</v>
      </c>
      <c r="AG145" s="144"/>
      <c r="AH145" s="144"/>
      <c r="AI145" s="166">
        <v>68945.69</v>
      </c>
      <c r="AJ145" s="167" t="s">
        <v>7264</v>
      </c>
      <c r="AK145" s="169" t="s">
        <v>384</v>
      </c>
      <c r="AL145" s="1"/>
      <c r="AM145" s="1"/>
    </row>
    <row r="146" spans="1:39" ht="63.75" customHeight="1" x14ac:dyDescent="0.25">
      <c r="A146" s="78" t="s">
        <v>385</v>
      </c>
      <c r="B146" s="149">
        <v>34972</v>
      </c>
      <c r="C146" s="149">
        <v>608424</v>
      </c>
      <c r="D146" s="210">
        <v>2009</v>
      </c>
      <c r="E146" s="132" t="s">
        <v>844</v>
      </c>
      <c r="F146" s="148">
        <v>171477786.68000001</v>
      </c>
      <c r="G146" s="143">
        <v>61139914.030000001</v>
      </c>
      <c r="H146" s="144">
        <v>232617700.71000001</v>
      </c>
      <c r="I146" s="144">
        <v>215220965.53999996</v>
      </c>
      <c r="J146" s="143">
        <v>22142445.789999999</v>
      </c>
      <c r="K146" s="144">
        <v>237363411.32999995</v>
      </c>
      <c r="L146" s="149" t="s">
        <v>39</v>
      </c>
      <c r="M146" s="149"/>
      <c r="N146" s="143">
        <v>17396735.170000046</v>
      </c>
      <c r="O146" s="150" t="s">
        <v>386</v>
      </c>
      <c r="P146" s="147">
        <v>92.521319264655517</v>
      </c>
      <c r="Q146" s="187"/>
      <c r="R146" s="187"/>
      <c r="S146" s="187"/>
      <c r="T146" s="144"/>
      <c r="U146" s="144"/>
      <c r="V146" s="144"/>
      <c r="W146" s="144"/>
      <c r="X146" s="144"/>
      <c r="Y146" s="144"/>
      <c r="Z146" s="144"/>
      <c r="AA146" s="144"/>
      <c r="AB146" s="144"/>
      <c r="AC146" s="144"/>
      <c r="AD146" s="144"/>
      <c r="AE146" s="144"/>
      <c r="AF146" s="144"/>
      <c r="AG146" s="144"/>
      <c r="AH146" s="144">
        <v>10730366.639999999</v>
      </c>
      <c r="AI146" s="166">
        <v>10730366.639999999</v>
      </c>
      <c r="AJ146" s="170" t="s">
        <v>7265</v>
      </c>
      <c r="AK146" s="169" t="s">
        <v>387</v>
      </c>
      <c r="AL146" s="1"/>
      <c r="AM146" s="1"/>
    </row>
    <row r="147" spans="1:39" ht="63.75" customHeight="1" x14ac:dyDescent="0.25">
      <c r="A147" s="78" t="s">
        <v>388</v>
      </c>
      <c r="B147" s="149">
        <v>4339</v>
      </c>
      <c r="C147" s="149">
        <v>1132245</v>
      </c>
      <c r="D147" s="210">
        <v>2010</v>
      </c>
      <c r="E147" s="132" t="s">
        <v>845</v>
      </c>
      <c r="F147" s="151">
        <v>9199999</v>
      </c>
      <c r="G147" s="143">
        <v>7854126.5</v>
      </c>
      <c r="H147" s="144">
        <v>17054125.5</v>
      </c>
      <c r="I147" s="152">
        <v>16024344.670000004</v>
      </c>
      <c r="J147" s="143">
        <v>403013.22</v>
      </c>
      <c r="K147" s="144">
        <v>16427357.890000004</v>
      </c>
      <c r="L147" s="153"/>
      <c r="M147" s="153" t="s">
        <v>39</v>
      </c>
      <c r="N147" s="143">
        <v>1029780.8299999963</v>
      </c>
      <c r="O147" s="154" t="s">
        <v>389</v>
      </c>
      <c r="P147" s="147">
        <v>93.961690794406337</v>
      </c>
      <c r="Q147" s="187"/>
      <c r="R147" s="187"/>
      <c r="S147" s="187"/>
      <c r="T147" s="144"/>
      <c r="U147" s="144"/>
      <c r="V147" s="144"/>
      <c r="W147" s="144"/>
      <c r="X147" s="144"/>
      <c r="Y147" s="144"/>
      <c r="Z147" s="144"/>
      <c r="AA147" s="144"/>
      <c r="AB147" s="144"/>
      <c r="AC147" s="144"/>
      <c r="AD147" s="144"/>
      <c r="AE147" s="144"/>
      <c r="AF147" s="144"/>
      <c r="AG147" s="144"/>
      <c r="AH147" s="144"/>
      <c r="AI147" s="166">
        <v>0</v>
      </c>
      <c r="AJ147" s="167"/>
      <c r="AK147" s="169" t="s">
        <v>390</v>
      </c>
      <c r="AL147" s="1"/>
      <c r="AM147" s="1"/>
    </row>
    <row r="148" spans="1:39" ht="63.75" customHeight="1" x14ac:dyDescent="0.25">
      <c r="A148" s="78" t="s">
        <v>391</v>
      </c>
      <c r="B148" s="149"/>
      <c r="C148" s="149"/>
      <c r="D148" s="210">
        <v>2010</v>
      </c>
      <c r="E148" s="132" t="s">
        <v>834</v>
      </c>
      <c r="F148" s="151">
        <v>21544546.379999999</v>
      </c>
      <c r="G148" s="143">
        <v>0</v>
      </c>
      <c r="H148" s="144">
        <v>21544546.379999999</v>
      </c>
      <c r="I148" s="152">
        <v>20043743.480000004</v>
      </c>
      <c r="J148" s="143">
        <v>5293373.2699999996</v>
      </c>
      <c r="K148" s="144">
        <v>25337116.750000004</v>
      </c>
      <c r="L148" s="153"/>
      <c r="M148" s="153" t="s">
        <v>39</v>
      </c>
      <c r="N148" s="143">
        <v>1500802.8999999948</v>
      </c>
      <c r="O148" s="154" t="s">
        <v>392</v>
      </c>
      <c r="P148" s="147">
        <v>93.033954516706814</v>
      </c>
      <c r="Q148" s="187"/>
      <c r="R148" s="187"/>
      <c r="S148" s="187"/>
      <c r="T148" s="144"/>
      <c r="U148" s="144"/>
      <c r="V148" s="144"/>
      <c r="W148" s="144"/>
      <c r="X148" s="144"/>
      <c r="Y148" s="144"/>
      <c r="Z148" s="144"/>
      <c r="AA148" s="144"/>
      <c r="AB148" s="144"/>
      <c r="AC148" s="144"/>
      <c r="AD148" s="144"/>
      <c r="AE148" s="144"/>
      <c r="AF148" s="144"/>
      <c r="AG148" s="144"/>
      <c r="AH148" s="144">
        <v>479370.96</v>
      </c>
      <c r="AI148" s="166">
        <v>479370.96</v>
      </c>
      <c r="AJ148" s="167"/>
      <c r="AK148" s="169" t="s">
        <v>393</v>
      </c>
      <c r="AL148" s="1"/>
      <c r="AM148" s="1"/>
    </row>
    <row r="149" spans="1:39" ht="63.75" customHeight="1" x14ac:dyDescent="0.25">
      <c r="A149" s="78" t="s">
        <v>394</v>
      </c>
      <c r="B149" s="149">
        <v>95927</v>
      </c>
      <c r="C149" s="149">
        <v>1602780</v>
      </c>
      <c r="D149" s="210">
        <v>2011</v>
      </c>
      <c r="E149" s="133" t="s">
        <v>846</v>
      </c>
      <c r="F149" s="142">
        <v>14141550.210000001</v>
      </c>
      <c r="G149" s="143">
        <v>0</v>
      </c>
      <c r="H149" s="144">
        <v>14141550.210000001</v>
      </c>
      <c r="I149" s="143">
        <v>7578040.6299999999</v>
      </c>
      <c r="J149" s="143">
        <v>292653.15999999997</v>
      </c>
      <c r="K149" s="144">
        <v>7870693.79</v>
      </c>
      <c r="L149" s="145" t="s">
        <v>39</v>
      </c>
      <c r="M149" s="145"/>
      <c r="N149" s="143">
        <v>6563509.580000001</v>
      </c>
      <c r="O149" s="146">
        <v>7235</v>
      </c>
      <c r="P149" s="147">
        <v>53.587057412144915</v>
      </c>
      <c r="Q149" s="187"/>
      <c r="R149" s="187"/>
      <c r="S149" s="187"/>
      <c r="T149" s="144"/>
      <c r="U149" s="144"/>
      <c r="V149" s="144"/>
      <c r="W149" s="144"/>
      <c r="X149" s="144"/>
      <c r="Y149" s="144"/>
      <c r="Z149" s="144"/>
      <c r="AA149" s="144"/>
      <c r="AB149" s="144"/>
      <c r="AC149" s="144"/>
      <c r="AD149" s="144"/>
      <c r="AE149" s="144"/>
      <c r="AF149" s="144">
        <v>1405604.84</v>
      </c>
      <c r="AG149" s="144">
        <v>594395.16</v>
      </c>
      <c r="AH149" s="144">
        <v>3403525.77</v>
      </c>
      <c r="AI149" s="166">
        <v>5403525.7699999996</v>
      </c>
      <c r="AJ149" s="170" t="s">
        <v>7266</v>
      </c>
      <c r="AK149" s="169" t="s">
        <v>395</v>
      </c>
      <c r="AL149" s="1"/>
      <c r="AM149" s="1"/>
    </row>
    <row r="150" spans="1:39" ht="63.75" customHeight="1" x14ac:dyDescent="0.25">
      <c r="A150" s="78" t="s">
        <v>396</v>
      </c>
      <c r="B150" s="149">
        <v>80928</v>
      </c>
      <c r="C150" s="149">
        <v>1700588</v>
      </c>
      <c r="D150" s="210">
        <v>2011</v>
      </c>
      <c r="E150" s="133" t="s">
        <v>847</v>
      </c>
      <c r="F150" s="142">
        <v>15988843.82</v>
      </c>
      <c r="G150" s="143">
        <v>4126152.04</v>
      </c>
      <c r="H150" s="144">
        <v>20114995.859999999</v>
      </c>
      <c r="I150" s="143">
        <v>16681907.619999999</v>
      </c>
      <c r="J150" s="143">
        <v>0</v>
      </c>
      <c r="K150" s="144">
        <v>16681907.619999999</v>
      </c>
      <c r="L150" s="145"/>
      <c r="M150" s="145" t="s">
        <v>39</v>
      </c>
      <c r="N150" s="143">
        <v>3433088.24</v>
      </c>
      <c r="O150" s="146" t="s">
        <v>397</v>
      </c>
      <c r="P150" s="147">
        <v>82.932692286420391</v>
      </c>
      <c r="Q150" s="187"/>
      <c r="R150" s="187"/>
      <c r="S150" s="187"/>
      <c r="T150" s="144"/>
      <c r="U150" s="144"/>
      <c r="V150" s="144"/>
      <c r="W150" s="144"/>
      <c r="X150" s="144"/>
      <c r="Y150" s="144"/>
      <c r="Z150" s="144"/>
      <c r="AA150" s="144"/>
      <c r="AB150" s="144"/>
      <c r="AC150" s="144"/>
      <c r="AD150" s="144"/>
      <c r="AE150" s="144"/>
      <c r="AF150" s="144"/>
      <c r="AG150" s="144">
        <v>2388655.7599999998</v>
      </c>
      <c r="AH150" s="144"/>
      <c r="AI150" s="166">
        <v>2388655.7599999998</v>
      </c>
      <c r="AJ150" s="167" t="s">
        <v>7267</v>
      </c>
      <c r="AK150" s="169" t="s">
        <v>398</v>
      </c>
      <c r="AL150" s="1"/>
      <c r="AM150" s="1"/>
    </row>
    <row r="151" spans="1:39" ht="63.75" customHeight="1" x14ac:dyDescent="0.25">
      <c r="A151" s="78" t="s">
        <v>243</v>
      </c>
      <c r="B151" s="149">
        <v>59458</v>
      </c>
      <c r="C151" s="149">
        <v>898627</v>
      </c>
      <c r="D151" s="210">
        <v>2011</v>
      </c>
      <c r="E151" s="132" t="s">
        <v>848</v>
      </c>
      <c r="F151" s="148">
        <v>3844238.92</v>
      </c>
      <c r="G151" s="143">
        <v>5464667.1199999992</v>
      </c>
      <c r="H151" s="144">
        <v>9308906.0399999991</v>
      </c>
      <c r="I151" s="144">
        <v>9278407.7899999991</v>
      </c>
      <c r="J151" s="143">
        <v>5925108.6299999999</v>
      </c>
      <c r="K151" s="144">
        <v>15203516.419999998</v>
      </c>
      <c r="L151" s="149"/>
      <c r="M151" s="149" t="s">
        <v>39</v>
      </c>
      <c r="N151" s="143">
        <v>30498.25</v>
      </c>
      <c r="O151" s="150">
        <v>7214</v>
      </c>
      <c r="P151" s="147">
        <v>99.672375573789765</v>
      </c>
      <c r="Q151" s="187"/>
      <c r="R151" s="187"/>
      <c r="S151" s="187"/>
      <c r="T151" s="144"/>
      <c r="U151" s="144"/>
      <c r="V151" s="144"/>
      <c r="W151" s="144"/>
      <c r="X151" s="144"/>
      <c r="Y151" s="144"/>
      <c r="Z151" s="144"/>
      <c r="AA151" s="144"/>
      <c r="AB151" s="144"/>
      <c r="AC151" s="144"/>
      <c r="AD151" s="144"/>
      <c r="AE151" s="144"/>
      <c r="AF151" s="144"/>
      <c r="AG151" s="144"/>
      <c r="AH151" s="144">
        <v>52289.25</v>
      </c>
      <c r="AI151" s="166">
        <v>52289.25</v>
      </c>
      <c r="AJ151" s="167" t="s">
        <v>7268</v>
      </c>
      <c r="AK151" s="168" t="s">
        <v>399</v>
      </c>
      <c r="AL151" s="1"/>
      <c r="AM151" s="1"/>
    </row>
    <row r="152" spans="1:39" ht="63.75" customHeight="1" x14ac:dyDescent="0.25">
      <c r="A152" s="78" t="s">
        <v>328</v>
      </c>
      <c r="B152" s="149">
        <v>95927</v>
      </c>
      <c r="C152" s="149">
        <v>1591746</v>
      </c>
      <c r="D152" s="210">
        <v>2011</v>
      </c>
      <c r="E152" s="132" t="s">
        <v>846</v>
      </c>
      <c r="F152" s="148">
        <v>176911982.34</v>
      </c>
      <c r="G152" s="143">
        <v>37999994.460000001</v>
      </c>
      <c r="H152" s="144">
        <v>214911976.80000001</v>
      </c>
      <c r="I152" s="144">
        <v>124159219.93000001</v>
      </c>
      <c r="J152" s="143">
        <v>1759837.91</v>
      </c>
      <c r="K152" s="144">
        <v>125919057.84</v>
      </c>
      <c r="L152" s="149" t="s">
        <v>39</v>
      </c>
      <c r="M152" s="149"/>
      <c r="N152" s="143">
        <v>90752756.870000005</v>
      </c>
      <c r="O152" s="150">
        <v>7243</v>
      </c>
      <c r="P152" s="147">
        <v>57.772126885950264</v>
      </c>
      <c r="Q152" s="187"/>
      <c r="R152" s="187"/>
      <c r="S152" s="187"/>
      <c r="T152" s="144"/>
      <c r="U152" s="144"/>
      <c r="V152" s="144"/>
      <c r="W152" s="144"/>
      <c r="X152" s="144"/>
      <c r="Y152" s="144"/>
      <c r="Z152" s="144"/>
      <c r="AA152" s="144"/>
      <c r="AB152" s="144"/>
      <c r="AC152" s="144"/>
      <c r="AD152" s="144"/>
      <c r="AE152" s="144">
        <v>383.24</v>
      </c>
      <c r="AF152" s="144"/>
      <c r="AG152" s="144"/>
      <c r="AH152" s="144">
        <v>15097698.73</v>
      </c>
      <c r="AI152" s="166">
        <v>15098081.970000001</v>
      </c>
      <c r="AJ152" s="170"/>
      <c r="AK152" s="169" t="s">
        <v>400</v>
      </c>
      <c r="AL152" s="1"/>
      <c r="AM152" s="1"/>
    </row>
    <row r="153" spans="1:39" ht="63.75" customHeight="1" x14ac:dyDescent="0.25">
      <c r="A153" s="78" t="s">
        <v>253</v>
      </c>
      <c r="B153" s="149"/>
      <c r="C153" s="149"/>
      <c r="D153" s="210">
        <v>2011</v>
      </c>
      <c r="E153" s="132" t="s">
        <v>849</v>
      </c>
      <c r="F153" s="148">
        <v>35700303.439999998</v>
      </c>
      <c r="G153" s="143">
        <v>30160907.66</v>
      </c>
      <c r="H153" s="144">
        <v>65861211.099999994</v>
      </c>
      <c r="I153" s="144">
        <v>46369457.57</v>
      </c>
      <c r="J153" s="143">
        <v>14401839.449999999</v>
      </c>
      <c r="K153" s="144">
        <v>60771297.019999996</v>
      </c>
      <c r="L153" s="149"/>
      <c r="M153" s="149" t="s">
        <v>39</v>
      </c>
      <c r="N153" s="143">
        <v>19491753.529999994</v>
      </c>
      <c r="O153" s="150" t="s">
        <v>401</v>
      </c>
      <c r="P153" s="147">
        <v>70.404805492561024</v>
      </c>
      <c r="Q153" s="187"/>
      <c r="R153" s="187"/>
      <c r="S153" s="187"/>
      <c r="T153" s="144"/>
      <c r="U153" s="144"/>
      <c r="V153" s="144"/>
      <c r="W153" s="144"/>
      <c r="X153" s="144"/>
      <c r="Y153" s="144"/>
      <c r="Z153" s="144"/>
      <c r="AA153" s="144"/>
      <c r="AB153" s="144"/>
      <c r="AC153" s="144"/>
      <c r="AD153" s="144"/>
      <c r="AE153" s="144"/>
      <c r="AF153" s="144"/>
      <c r="AG153" s="144"/>
      <c r="AH153" s="144"/>
      <c r="AI153" s="166">
        <v>0</v>
      </c>
      <c r="AJ153" s="170"/>
      <c r="AK153" s="169" t="s">
        <v>402</v>
      </c>
      <c r="AL153" s="1"/>
      <c r="AM153" s="1"/>
    </row>
    <row r="154" spans="1:39" ht="63.75" customHeight="1" x14ac:dyDescent="0.25">
      <c r="A154" s="78" t="s">
        <v>403</v>
      </c>
      <c r="B154" s="149">
        <v>100723</v>
      </c>
      <c r="C154" s="149">
        <v>1804960</v>
      </c>
      <c r="D154" s="210">
        <v>2012</v>
      </c>
      <c r="E154" s="133" t="s">
        <v>850</v>
      </c>
      <c r="F154" s="142">
        <v>17899361.32</v>
      </c>
      <c r="G154" s="143">
        <v>0</v>
      </c>
      <c r="H154" s="144">
        <v>17899361.32</v>
      </c>
      <c r="I154" s="143">
        <v>12038750.539999999</v>
      </c>
      <c r="J154" s="143">
        <v>461249.46</v>
      </c>
      <c r="K154" s="144">
        <v>12500000</v>
      </c>
      <c r="L154" s="145" t="s">
        <v>39</v>
      </c>
      <c r="M154" s="145"/>
      <c r="N154" s="143">
        <v>5860610.7800000012</v>
      </c>
      <c r="O154" s="146">
        <v>7232</v>
      </c>
      <c r="P154" s="147">
        <v>67.257989404059913</v>
      </c>
      <c r="Q154" s="187"/>
      <c r="R154" s="187"/>
      <c r="S154" s="187"/>
      <c r="T154" s="144"/>
      <c r="U154" s="144"/>
      <c r="V154" s="144"/>
      <c r="W154" s="144"/>
      <c r="X154" s="144"/>
      <c r="Y154" s="144"/>
      <c r="Z154" s="144"/>
      <c r="AA154" s="144"/>
      <c r="AB154" s="144"/>
      <c r="AC154" s="144"/>
      <c r="AD154" s="144"/>
      <c r="AE154" s="144"/>
      <c r="AF154" s="144">
        <v>1047187.44</v>
      </c>
      <c r="AG154" s="144">
        <v>952812.56</v>
      </c>
      <c r="AH154" s="144">
        <v>1221968.1499999999</v>
      </c>
      <c r="AI154" s="166">
        <v>3221968.15</v>
      </c>
      <c r="AJ154" s="167" t="s">
        <v>7269</v>
      </c>
      <c r="AK154" s="169" t="s">
        <v>404</v>
      </c>
      <c r="AL154" s="1"/>
      <c r="AM154" s="1"/>
    </row>
    <row r="155" spans="1:39" ht="63.75" customHeight="1" x14ac:dyDescent="0.25">
      <c r="A155" s="78" t="s">
        <v>405</v>
      </c>
      <c r="B155" s="149">
        <v>34976</v>
      </c>
      <c r="C155" s="149">
        <v>1987437</v>
      </c>
      <c r="D155" s="210">
        <v>2012</v>
      </c>
      <c r="E155" s="132" t="s">
        <v>406</v>
      </c>
      <c r="F155" s="148">
        <v>121480470.08</v>
      </c>
      <c r="G155" s="143">
        <v>62487123.909999996</v>
      </c>
      <c r="H155" s="144">
        <v>183967593.99000001</v>
      </c>
      <c r="I155" s="144">
        <v>183718640.24000001</v>
      </c>
      <c r="J155" s="143">
        <v>0</v>
      </c>
      <c r="K155" s="144">
        <v>183718640.24000001</v>
      </c>
      <c r="L155" s="149"/>
      <c r="M155" s="149" t="s">
        <v>39</v>
      </c>
      <c r="N155" s="143">
        <v>248953.75</v>
      </c>
      <c r="O155" s="150">
        <v>7195</v>
      </c>
      <c r="P155" s="147">
        <v>99.864675215563494</v>
      </c>
      <c r="Q155" s="187"/>
      <c r="R155" s="187"/>
      <c r="S155" s="187"/>
      <c r="T155" s="144"/>
      <c r="U155" s="144"/>
      <c r="V155" s="144"/>
      <c r="W155" s="144"/>
      <c r="X155" s="144"/>
      <c r="Y155" s="144"/>
      <c r="Z155" s="144"/>
      <c r="AA155" s="144"/>
      <c r="AB155" s="144"/>
      <c r="AC155" s="144"/>
      <c r="AD155" s="144"/>
      <c r="AE155" s="144"/>
      <c r="AF155" s="144"/>
      <c r="AG155" s="144"/>
      <c r="AH155" s="144"/>
      <c r="AI155" s="166">
        <v>0</v>
      </c>
      <c r="AJ155" s="167"/>
      <c r="AK155" s="169" t="s">
        <v>407</v>
      </c>
      <c r="AL155" s="7"/>
      <c r="AM155" s="1"/>
    </row>
    <row r="156" spans="1:39" ht="63.75" customHeight="1" x14ac:dyDescent="0.25">
      <c r="A156" s="78" t="s">
        <v>408</v>
      </c>
      <c r="B156" s="149">
        <v>81022</v>
      </c>
      <c r="C156" s="149">
        <v>2082063</v>
      </c>
      <c r="D156" s="210">
        <v>2012</v>
      </c>
      <c r="E156" s="132" t="s">
        <v>851</v>
      </c>
      <c r="F156" s="148">
        <v>5950000.5499999998</v>
      </c>
      <c r="G156" s="143">
        <v>0</v>
      </c>
      <c r="H156" s="144">
        <v>5950000.5499999998</v>
      </c>
      <c r="I156" s="144">
        <v>5950000.5499999998</v>
      </c>
      <c r="J156" s="143">
        <v>65597.05</v>
      </c>
      <c r="K156" s="144">
        <v>6015597.5999999996</v>
      </c>
      <c r="L156" s="149" t="s">
        <v>39</v>
      </c>
      <c r="M156" s="149"/>
      <c r="N156" s="143">
        <v>0</v>
      </c>
      <c r="O156" s="150">
        <v>7047</v>
      </c>
      <c r="P156" s="147">
        <v>100</v>
      </c>
      <c r="Q156" s="187"/>
      <c r="R156" s="187"/>
      <c r="S156" s="187"/>
      <c r="T156" s="144"/>
      <c r="U156" s="144"/>
      <c r="V156" s="144"/>
      <c r="W156" s="144"/>
      <c r="X156" s="144"/>
      <c r="Y156" s="144"/>
      <c r="Z156" s="144"/>
      <c r="AA156" s="144"/>
      <c r="AB156" s="144"/>
      <c r="AC156" s="144"/>
      <c r="AD156" s="144"/>
      <c r="AE156" s="144"/>
      <c r="AF156" s="144"/>
      <c r="AG156" s="144"/>
      <c r="AH156" s="144">
        <v>12908.34</v>
      </c>
      <c r="AI156" s="166">
        <v>12908.34</v>
      </c>
      <c r="AJ156" s="167" t="s">
        <v>7270</v>
      </c>
      <c r="AK156" s="169" t="s">
        <v>409</v>
      </c>
      <c r="AL156" s="5"/>
      <c r="AM156" s="6"/>
    </row>
    <row r="157" spans="1:39" ht="63.75" customHeight="1" x14ac:dyDescent="0.25">
      <c r="A157" s="78" t="s">
        <v>410</v>
      </c>
      <c r="B157" s="149">
        <v>116139</v>
      </c>
      <c r="C157" s="149">
        <v>2425556</v>
      </c>
      <c r="D157" s="210">
        <v>2012</v>
      </c>
      <c r="E157" s="132" t="s">
        <v>852</v>
      </c>
      <c r="F157" s="148">
        <v>3007970118.8800001</v>
      </c>
      <c r="G157" s="143">
        <v>0</v>
      </c>
      <c r="H157" s="144">
        <v>3007970118.8800001</v>
      </c>
      <c r="I157" s="144">
        <v>1592926024.3800001</v>
      </c>
      <c r="J157" s="143">
        <v>12068977.439999999</v>
      </c>
      <c r="K157" s="144">
        <v>1604995001.8200002</v>
      </c>
      <c r="L157" s="149" t="s">
        <v>39</v>
      </c>
      <c r="M157" s="149"/>
      <c r="N157" s="143">
        <v>1415044094.5</v>
      </c>
      <c r="O157" s="150" t="s">
        <v>411</v>
      </c>
      <c r="P157" s="147">
        <v>52.956843366951951</v>
      </c>
      <c r="Q157" s="187"/>
      <c r="R157" s="187"/>
      <c r="S157" s="187"/>
      <c r="T157" s="144"/>
      <c r="U157" s="144"/>
      <c r="V157" s="144"/>
      <c r="W157" s="144"/>
      <c r="X157" s="144"/>
      <c r="Y157" s="144"/>
      <c r="Z157" s="144"/>
      <c r="AA157" s="144"/>
      <c r="AB157" s="144"/>
      <c r="AC157" s="144"/>
      <c r="AD157" s="144"/>
      <c r="AE157" s="144"/>
      <c r="AF157" s="144"/>
      <c r="AG157" s="144"/>
      <c r="AH157" s="144">
        <v>356482262.25999999</v>
      </c>
      <c r="AI157" s="166">
        <v>356482262.25999999</v>
      </c>
      <c r="AJ157" s="167"/>
      <c r="AK157" s="169" t="s">
        <v>412</v>
      </c>
      <c r="AL157" s="1"/>
      <c r="AM157" s="1"/>
    </row>
    <row r="158" spans="1:39" ht="63.75" customHeight="1" x14ac:dyDescent="0.25">
      <c r="A158" s="78" t="s">
        <v>328</v>
      </c>
      <c r="B158" s="149">
        <v>100723</v>
      </c>
      <c r="C158" s="149">
        <v>1795198</v>
      </c>
      <c r="D158" s="210">
        <v>2012</v>
      </c>
      <c r="E158" s="132" t="s">
        <v>853</v>
      </c>
      <c r="F158" s="148">
        <v>199905432.16</v>
      </c>
      <c r="G158" s="143">
        <v>58127873.039999992</v>
      </c>
      <c r="H158" s="144">
        <v>258033305.19999999</v>
      </c>
      <c r="I158" s="144">
        <v>228855245.47999999</v>
      </c>
      <c r="J158" s="143">
        <v>-754467.22</v>
      </c>
      <c r="K158" s="144">
        <v>228100778.25999999</v>
      </c>
      <c r="L158" s="149" t="s">
        <v>39</v>
      </c>
      <c r="M158" s="149"/>
      <c r="N158" s="143">
        <v>29178059.719999999</v>
      </c>
      <c r="O158" s="150">
        <v>7242</v>
      </c>
      <c r="P158" s="147">
        <v>88.692134258643748</v>
      </c>
      <c r="Q158" s="187"/>
      <c r="R158" s="187"/>
      <c r="S158" s="187"/>
      <c r="T158" s="144"/>
      <c r="U158" s="144"/>
      <c r="V158" s="144"/>
      <c r="W158" s="144"/>
      <c r="X158" s="144"/>
      <c r="Y158" s="144"/>
      <c r="Z158" s="144"/>
      <c r="AA158" s="144"/>
      <c r="AB158" s="144"/>
      <c r="AC158" s="144"/>
      <c r="AD158" s="144"/>
      <c r="AE158" s="144"/>
      <c r="AF158" s="144"/>
      <c r="AG158" s="144"/>
      <c r="AH158" s="144">
        <v>258460.60000000003</v>
      </c>
      <c r="AI158" s="166">
        <v>258460.60000000003</v>
      </c>
      <c r="AJ158" s="167"/>
      <c r="AK158" s="169" t="s">
        <v>413</v>
      </c>
      <c r="AL158" s="1"/>
      <c r="AM158" s="1"/>
    </row>
    <row r="159" spans="1:39" ht="63.75" customHeight="1" x14ac:dyDescent="0.25">
      <c r="A159" s="82" t="s">
        <v>414</v>
      </c>
      <c r="B159" s="145">
        <v>100133</v>
      </c>
      <c r="C159" s="145"/>
      <c r="D159" s="210">
        <v>2013</v>
      </c>
      <c r="E159" s="132" t="s">
        <v>854</v>
      </c>
      <c r="F159" s="148">
        <v>10632865.75</v>
      </c>
      <c r="G159" s="143">
        <v>3351105.3900000006</v>
      </c>
      <c r="H159" s="144">
        <v>13983971.140000001</v>
      </c>
      <c r="I159" s="144">
        <v>13159781.460000005</v>
      </c>
      <c r="J159" s="143">
        <v>513545.68000000011</v>
      </c>
      <c r="K159" s="144">
        <v>13673327.140000004</v>
      </c>
      <c r="L159" s="149" t="s">
        <v>39</v>
      </c>
      <c r="M159" s="149"/>
      <c r="N159" s="143">
        <v>824189.67999999598</v>
      </c>
      <c r="O159" s="150">
        <v>7052</v>
      </c>
      <c r="P159" s="147">
        <v>94.106182916507393</v>
      </c>
      <c r="Q159" s="187"/>
      <c r="R159" s="187"/>
      <c r="S159" s="187"/>
      <c r="T159" s="144"/>
      <c r="U159" s="144"/>
      <c r="V159" s="144"/>
      <c r="W159" s="144"/>
      <c r="X159" s="144"/>
      <c r="Y159" s="144"/>
      <c r="Z159" s="144"/>
      <c r="AA159" s="144"/>
      <c r="AB159" s="144"/>
      <c r="AC159" s="144"/>
      <c r="AD159" s="144"/>
      <c r="AE159" s="144"/>
      <c r="AF159" s="144"/>
      <c r="AG159" s="144">
        <v>354630.36</v>
      </c>
      <c r="AH159" s="144"/>
      <c r="AI159" s="166">
        <v>354630.36</v>
      </c>
      <c r="AJ159" s="167" t="s">
        <v>7271</v>
      </c>
      <c r="AK159" s="169" t="s">
        <v>415</v>
      </c>
      <c r="AL159" s="5"/>
      <c r="AM159" s="6"/>
    </row>
    <row r="160" spans="1:39" ht="63.75" customHeight="1" x14ac:dyDescent="0.25">
      <c r="A160" s="78" t="s">
        <v>416</v>
      </c>
      <c r="B160" s="149">
        <v>100133</v>
      </c>
      <c r="C160" s="149">
        <v>1767925</v>
      </c>
      <c r="D160" s="210">
        <v>2013</v>
      </c>
      <c r="E160" s="132" t="s">
        <v>855</v>
      </c>
      <c r="F160" s="148">
        <v>143923283.53</v>
      </c>
      <c r="G160" s="143">
        <v>37587638.859999985</v>
      </c>
      <c r="H160" s="144">
        <v>181510922.38999999</v>
      </c>
      <c r="I160" s="144">
        <v>138949677.28</v>
      </c>
      <c r="J160" s="143">
        <v>178414.91999999998</v>
      </c>
      <c r="K160" s="144">
        <v>139128092.19999999</v>
      </c>
      <c r="L160" s="149" t="s">
        <v>39</v>
      </c>
      <c r="M160" s="149"/>
      <c r="N160" s="143">
        <v>42561245.109999985</v>
      </c>
      <c r="O160" s="150">
        <v>7048</v>
      </c>
      <c r="P160" s="147">
        <v>76.551689259475211</v>
      </c>
      <c r="Q160" s="187"/>
      <c r="R160" s="187"/>
      <c r="S160" s="187"/>
      <c r="T160" s="144"/>
      <c r="U160" s="144"/>
      <c r="V160" s="144"/>
      <c r="W160" s="144"/>
      <c r="X160" s="144"/>
      <c r="Y160" s="144"/>
      <c r="Z160" s="144"/>
      <c r="AA160" s="144"/>
      <c r="AB160" s="144"/>
      <c r="AC160" s="144"/>
      <c r="AD160" s="144"/>
      <c r="AE160" s="144"/>
      <c r="AF160" s="144"/>
      <c r="AG160" s="144">
        <v>500286.97</v>
      </c>
      <c r="AH160" s="144">
        <v>2846152.3</v>
      </c>
      <c r="AI160" s="166">
        <v>3346439.2699999996</v>
      </c>
      <c r="AJ160" s="167"/>
      <c r="AK160" s="169" t="s">
        <v>417</v>
      </c>
      <c r="AL160" s="1"/>
      <c r="AM160" s="1"/>
    </row>
    <row r="161" spans="1:37" ht="63.75" customHeight="1" x14ac:dyDescent="0.25">
      <c r="A161" s="78" t="s">
        <v>418</v>
      </c>
      <c r="B161" s="149">
        <v>130705</v>
      </c>
      <c r="C161" s="149">
        <v>2742055</v>
      </c>
      <c r="D161" s="210">
        <v>2014</v>
      </c>
      <c r="E161" s="132" t="s">
        <v>856</v>
      </c>
      <c r="F161" s="148">
        <v>312997671.55000001</v>
      </c>
      <c r="G161" s="143">
        <v>47985123.119999997</v>
      </c>
      <c r="H161" s="144">
        <v>360982794.67000002</v>
      </c>
      <c r="I161" s="144">
        <v>10022698.960000001</v>
      </c>
      <c r="J161" s="143">
        <v>-22698.959999999999</v>
      </c>
      <c r="K161" s="144">
        <v>10000000</v>
      </c>
      <c r="L161" s="149" t="s">
        <v>39</v>
      </c>
      <c r="M161" s="149"/>
      <c r="N161" s="143">
        <v>350960095.71000004</v>
      </c>
      <c r="O161" s="150">
        <v>7200</v>
      </c>
      <c r="P161" s="147">
        <v>2.776503231729496</v>
      </c>
      <c r="Q161" s="187"/>
      <c r="R161" s="187"/>
      <c r="S161" s="187"/>
      <c r="T161" s="144"/>
      <c r="U161" s="144"/>
      <c r="V161" s="144"/>
      <c r="W161" s="144"/>
      <c r="X161" s="144"/>
      <c r="Y161" s="144"/>
      <c r="Z161" s="144"/>
      <c r="AA161" s="144"/>
      <c r="AB161" s="144"/>
      <c r="AC161" s="144"/>
      <c r="AD161" s="144"/>
      <c r="AE161" s="144"/>
      <c r="AF161" s="144"/>
      <c r="AG161" s="144"/>
      <c r="AH161" s="144">
        <v>16792079.77</v>
      </c>
      <c r="AI161" s="166">
        <v>16792079.77</v>
      </c>
      <c r="AJ161" s="167" t="s">
        <v>7272</v>
      </c>
      <c r="AK161" s="169" t="s">
        <v>419</v>
      </c>
    </row>
    <row r="162" spans="1:37" ht="63.75" customHeight="1" x14ac:dyDescent="0.25">
      <c r="A162" s="78" t="s">
        <v>168</v>
      </c>
      <c r="B162" s="149">
        <v>130705</v>
      </c>
      <c r="C162" s="149">
        <v>2742136</v>
      </c>
      <c r="D162" s="210">
        <v>2014</v>
      </c>
      <c r="E162" s="132" t="s">
        <v>856</v>
      </c>
      <c r="F162" s="148">
        <v>23296373.210000001</v>
      </c>
      <c r="G162" s="143">
        <v>0</v>
      </c>
      <c r="H162" s="144">
        <v>23296373.210000001</v>
      </c>
      <c r="I162" s="144">
        <v>0</v>
      </c>
      <c r="J162" s="143">
        <v>0</v>
      </c>
      <c r="K162" s="144">
        <v>0</v>
      </c>
      <c r="L162" s="149" t="s">
        <v>39</v>
      </c>
      <c r="M162" s="149"/>
      <c r="N162" s="143">
        <v>23296373.210000001</v>
      </c>
      <c r="O162" s="150">
        <v>6437</v>
      </c>
      <c r="P162" s="147">
        <v>0</v>
      </c>
      <c r="Q162" s="187"/>
      <c r="R162" s="187"/>
      <c r="S162" s="187"/>
      <c r="T162" s="144"/>
      <c r="U162" s="144"/>
      <c r="V162" s="144"/>
      <c r="W162" s="144"/>
      <c r="X162" s="144"/>
      <c r="Y162" s="144"/>
      <c r="Z162" s="144"/>
      <c r="AA162" s="144"/>
      <c r="AB162" s="144"/>
      <c r="AC162" s="144"/>
      <c r="AD162" s="144"/>
      <c r="AE162" s="144"/>
      <c r="AF162" s="144"/>
      <c r="AG162" s="144"/>
      <c r="AH162" s="144">
        <v>4017822.2800000003</v>
      </c>
      <c r="AI162" s="166">
        <v>4017822.2800000003</v>
      </c>
      <c r="AJ162" s="170" t="s">
        <v>7273</v>
      </c>
      <c r="AK162" s="169" t="s">
        <v>420</v>
      </c>
    </row>
    <row r="163" spans="1:37" ht="63.75" customHeight="1" x14ac:dyDescent="0.25">
      <c r="A163" s="78" t="s">
        <v>421</v>
      </c>
      <c r="B163" s="149">
        <v>116139</v>
      </c>
      <c r="C163" s="149">
        <v>2599716</v>
      </c>
      <c r="D163" s="210">
        <v>2014</v>
      </c>
      <c r="E163" s="132" t="s">
        <v>857</v>
      </c>
      <c r="F163" s="148">
        <v>19824023.350000001</v>
      </c>
      <c r="G163" s="143">
        <v>0</v>
      </c>
      <c r="H163" s="144">
        <v>19824023.350000001</v>
      </c>
      <c r="I163" s="144">
        <v>4230481.32</v>
      </c>
      <c r="J163" s="143">
        <v>60178.600000000006</v>
      </c>
      <c r="K163" s="144">
        <v>4290659.92</v>
      </c>
      <c r="L163" s="149" t="s">
        <v>39</v>
      </c>
      <c r="M163" s="149"/>
      <c r="N163" s="143">
        <v>15593542.030000001</v>
      </c>
      <c r="O163" s="150">
        <v>7113</v>
      </c>
      <c r="P163" s="147">
        <v>21.340175227346066</v>
      </c>
      <c r="Q163" s="207"/>
      <c r="R163" s="207"/>
      <c r="S163" s="207"/>
      <c r="T163" s="143"/>
      <c r="U163" s="143"/>
      <c r="V163" s="143"/>
      <c r="W163" s="143"/>
      <c r="X163" s="143"/>
      <c r="Y163" s="143"/>
      <c r="Z163" s="143"/>
      <c r="AA163" s="143"/>
      <c r="AB163" s="143"/>
      <c r="AC163" s="143"/>
      <c r="AD163" s="143"/>
      <c r="AE163" s="143"/>
      <c r="AF163" s="143"/>
      <c r="AG163" s="143"/>
      <c r="AH163" s="143">
        <v>6519594.7600000007</v>
      </c>
      <c r="AI163" s="166">
        <v>6519594.7600000007</v>
      </c>
      <c r="AJ163" s="170"/>
      <c r="AK163" s="169" t="s">
        <v>422</v>
      </c>
    </row>
    <row r="164" spans="1:37" ht="63.75" customHeight="1" x14ac:dyDescent="0.25">
      <c r="A164" s="78" t="s">
        <v>423</v>
      </c>
      <c r="B164" s="149">
        <v>116139</v>
      </c>
      <c r="C164" s="149">
        <v>5599821</v>
      </c>
      <c r="D164" s="210">
        <v>2014</v>
      </c>
      <c r="E164" s="132" t="s">
        <v>858</v>
      </c>
      <c r="F164" s="148">
        <v>20030866.420000002</v>
      </c>
      <c r="G164" s="143">
        <v>0</v>
      </c>
      <c r="H164" s="144">
        <v>20030866.420000002</v>
      </c>
      <c r="I164" s="144">
        <v>2089110.88</v>
      </c>
      <c r="J164" s="143">
        <v>23606.95</v>
      </c>
      <c r="K164" s="144">
        <v>2112717.83</v>
      </c>
      <c r="L164" s="149" t="s">
        <v>39</v>
      </c>
      <c r="M164" s="149"/>
      <c r="N164" s="143">
        <v>17941755.540000003</v>
      </c>
      <c r="O164" s="150">
        <v>7112</v>
      </c>
      <c r="P164" s="147">
        <v>10.429458397835992</v>
      </c>
      <c r="Q164" s="187"/>
      <c r="R164" s="187"/>
      <c r="S164" s="187"/>
      <c r="T164" s="144"/>
      <c r="U164" s="144"/>
      <c r="V164" s="144"/>
      <c r="W164" s="144"/>
      <c r="X164" s="144"/>
      <c r="Y164" s="144"/>
      <c r="Z164" s="144"/>
      <c r="AA164" s="144"/>
      <c r="AB164" s="144"/>
      <c r="AC164" s="144"/>
      <c r="AD164" s="144"/>
      <c r="AE164" s="144"/>
      <c r="AF164" s="144"/>
      <c r="AG164" s="144"/>
      <c r="AH164" s="144">
        <v>7939524.669999999</v>
      </c>
      <c r="AI164" s="166">
        <v>7939524.669999999</v>
      </c>
      <c r="AJ164" s="170"/>
      <c r="AK164" s="169" t="s">
        <v>424</v>
      </c>
    </row>
    <row r="165" spans="1:37" ht="63.75" customHeight="1" x14ac:dyDescent="0.25">
      <c r="A165" s="78" t="s">
        <v>425</v>
      </c>
      <c r="B165" s="149">
        <v>116139</v>
      </c>
      <c r="C165" s="149">
        <v>2599910</v>
      </c>
      <c r="D165" s="210">
        <v>2014</v>
      </c>
      <c r="E165" s="132" t="s">
        <v>859</v>
      </c>
      <c r="F165" s="148">
        <v>19988020.989999998</v>
      </c>
      <c r="G165" s="143">
        <v>0</v>
      </c>
      <c r="H165" s="144">
        <v>19988020.989999998</v>
      </c>
      <c r="I165" s="144">
        <v>2095117.52</v>
      </c>
      <c r="J165" s="143">
        <v>2095117.52</v>
      </c>
      <c r="K165" s="144">
        <v>4190235.04</v>
      </c>
      <c r="L165" s="149" t="s">
        <v>39</v>
      </c>
      <c r="M165" s="149"/>
      <c r="N165" s="143">
        <v>17892903.469999999</v>
      </c>
      <c r="O165" s="150">
        <v>7005</v>
      </c>
      <c r="P165" s="147">
        <v>10.481865718713157</v>
      </c>
      <c r="Q165" s="187"/>
      <c r="R165" s="187"/>
      <c r="S165" s="187"/>
      <c r="T165" s="144"/>
      <c r="U165" s="144"/>
      <c r="V165" s="144"/>
      <c r="W165" s="144"/>
      <c r="X165" s="144"/>
      <c r="Y165" s="144"/>
      <c r="Z165" s="144"/>
      <c r="AA165" s="144"/>
      <c r="AB165" s="144"/>
      <c r="AC165" s="144"/>
      <c r="AD165" s="144"/>
      <c r="AE165" s="144"/>
      <c r="AF165" s="144"/>
      <c r="AG165" s="144"/>
      <c r="AH165" s="144">
        <v>6462180.4700000007</v>
      </c>
      <c r="AI165" s="166">
        <v>6462180.4700000007</v>
      </c>
      <c r="AJ165" s="170"/>
      <c r="AK165" s="169" t="s">
        <v>426</v>
      </c>
    </row>
    <row r="166" spans="1:37" ht="63.75" customHeight="1" x14ac:dyDescent="0.25">
      <c r="A166" s="78" t="s">
        <v>42</v>
      </c>
      <c r="B166" s="149">
        <v>136626</v>
      </c>
      <c r="C166" s="149">
        <v>345150</v>
      </c>
      <c r="D166" s="210">
        <v>2014</v>
      </c>
      <c r="E166" s="132" t="s">
        <v>860</v>
      </c>
      <c r="F166" s="148">
        <v>1969483864.1600001</v>
      </c>
      <c r="G166" s="143">
        <v>0</v>
      </c>
      <c r="H166" s="144">
        <v>1969483864.1600001</v>
      </c>
      <c r="I166" s="144">
        <v>247658212.35000002</v>
      </c>
      <c r="J166" s="143">
        <v>-7640007.2599999998</v>
      </c>
      <c r="K166" s="144">
        <v>240018205.09000003</v>
      </c>
      <c r="L166" s="149" t="s">
        <v>39</v>
      </c>
      <c r="M166" s="149"/>
      <c r="N166" s="143">
        <v>1721825651.8099999</v>
      </c>
      <c r="O166" s="150">
        <v>7165</v>
      </c>
      <c r="P166" s="147">
        <v>12.574777425537738</v>
      </c>
      <c r="Q166" s="187"/>
      <c r="R166" s="187"/>
      <c r="S166" s="187"/>
      <c r="T166" s="144"/>
      <c r="U166" s="144"/>
      <c r="V166" s="144"/>
      <c r="W166" s="144"/>
      <c r="X166" s="144"/>
      <c r="Y166" s="144"/>
      <c r="Z166" s="144"/>
      <c r="AA166" s="144"/>
      <c r="AB166" s="144"/>
      <c r="AC166" s="144"/>
      <c r="AD166" s="144"/>
      <c r="AE166" s="144"/>
      <c r="AF166" s="144"/>
      <c r="AG166" s="144"/>
      <c r="AH166" s="144">
        <v>59309527.770000003</v>
      </c>
      <c r="AI166" s="166">
        <v>59309527.770000003</v>
      </c>
      <c r="AJ166" s="170"/>
      <c r="AK166" s="169" t="s">
        <v>427</v>
      </c>
    </row>
    <row r="167" spans="1:37" ht="63.75" customHeight="1" x14ac:dyDescent="0.25">
      <c r="A167" s="78" t="s">
        <v>92</v>
      </c>
      <c r="B167" s="149">
        <v>136626</v>
      </c>
      <c r="C167" s="149">
        <v>3645576</v>
      </c>
      <c r="D167" s="210">
        <v>2014</v>
      </c>
      <c r="E167" s="132" t="s">
        <v>861</v>
      </c>
      <c r="F167" s="148">
        <v>83393854.329999998</v>
      </c>
      <c r="G167" s="143">
        <v>0</v>
      </c>
      <c r="H167" s="144">
        <v>83393854.329999998</v>
      </c>
      <c r="I167" s="144">
        <v>15624346.720000003</v>
      </c>
      <c r="J167" s="143">
        <v>0</v>
      </c>
      <c r="K167" s="144">
        <v>15624346.720000003</v>
      </c>
      <c r="L167" s="149" t="s">
        <v>39</v>
      </c>
      <c r="M167" s="149"/>
      <c r="N167" s="143">
        <v>67769507.609999999</v>
      </c>
      <c r="O167" s="150">
        <v>7207</v>
      </c>
      <c r="P167" s="147">
        <v>18.735609291030599</v>
      </c>
      <c r="Q167" s="187"/>
      <c r="R167" s="187"/>
      <c r="S167" s="187"/>
      <c r="T167" s="144"/>
      <c r="U167" s="144"/>
      <c r="V167" s="144"/>
      <c r="W167" s="144"/>
      <c r="X167" s="144"/>
      <c r="Y167" s="144"/>
      <c r="Z167" s="144"/>
      <c r="AA167" s="144"/>
      <c r="AB167" s="144"/>
      <c r="AC167" s="144"/>
      <c r="AD167" s="144"/>
      <c r="AE167" s="144"/>
      <c r="AF167" s="144"/>
      <c r="AG167" s="144"/>
      <c r="AH167" s="144">
        <v>9010483.2400000002</v>
      </c>
      <c r="AI167" s="166">
        <v>9010483.2400000002</v>
      </c>
      <c r="AJ167" s="170"/>
      <c r="AK167" s="169" t="s">
        <v>428</v>
      </c>
    </row>
    <row r="168" spans="1:37" ht="63.75" customHeight="1" thickBot="1" x14ac:dyDescent="0.3">
      <c r="A168" s="84" t="s">
        <v>429</v>
      </c>
      <c r="B168" s="160" t="s">
        <v>430</v>
      </c>
      <c r="C168" s="160">
        <v>2548585</v>
      </c>
      <c r="D168" s="211">
        <v>2014</v>
      </c>
      <c r="E168" s="134" t="s">
        <v>862</v>
      </c>
      <c r="F168" s="157">
        <v>104992661.19</v>
      </c>
      <c r="G168" s="158">
        <v>0</v>
      </c>
      <c r="H168" s="159">
        <v>104992661.19</v>
      </c>
      <c r="I168" s="159">
        <v>4588925.99</v>
      </c>
      <c r="J168" s="158">
        <v>0</v>
      </c>
      <c r="K168" s="159">
        <v>4588925.99</v>
      </c>
      <c r="L168" s="160" t="s">
        <v>39</v>
      </c>
      <c r="M168" s="160"/>
      <c r="N168" s="158">
        <v>100403735.2</v>
      </c>
      <c r="O168" s="161">
        <v>7261</v>
      </c>
      <c r="P168" s="162">
        <v>4.3707111887521828</v>
      </c>
      <c r="Q168" s="208"/>
      <c r="R168" s="208"/>
      <c r="S168" s="208"/>
      <c r="T168" s="159"/>
      <c r="U168" s="159"/>
      <c r="V168" s="159"/>
      <c r="W168" s="159"/>
      <c r="X168" s="159"/>
      <c r="Y168" s="159"/>
      <c r="Z168" s="159"/>
      <c r="AA168" s="159"/>
      <c r="AB168" s="159"/>
      <c r="AC168" s="159"/>
      <c r="AD168" s="159"/>
      <c r="AE168" s="159"/>
      <c r="AF168" s="159"/>
      <c r="AG168" s="159"/>
      <c r="AH168" s="159">
        <v>9402007.629999999</v>
      </c>
      <c r="AI168" s="172">
        <v>9402007.629999999</v>
      </c>
      <c r="AJ168" s="173"/>
      <c r="AK168" s="174" t="s">
        <v>431</v>
      </c>
    </row>
    <row r="169" spans="1:37" ht="33.75" customHeight="1" thickBot="1" x14ac:dyDescent="0.3">
      <c r="A169" s="266"/>
      <c r="B169" s="266"/>
      <c r="C169" s="266"/>
      <c r="D169" s="266"/>
      <c r="E169" s="267"/>
      <c r="F169" s="88">
        <v>15090506233.714596</v>
      </c>
      <c r="G169" s="89">
        <v>4124588727.099999</v>
      </c>
      <c r="H169" s="89">
        <v>19215094960.81459</v>
      </c>
      <c r="I169" s="89">
        <v>12313876929.758421</v>
      </c>
      <c r="J169" s="89">
        <v>2136712147.3437614</v>
      </c>
      <c r="K169" s="89">
        <v>14450589077.102184</v>
      </c>
      <c r="L169" s="90"/>
      <c r="M169" s="90"/>
      <c r="N169" s="89">
        <v>6901218031.0561733</v>
      </c>
      <c r="O169" s="90"/>
      <c r="P169" s="90"/>
      <c r="Q169" s="91">
        <v>914443.34</v>
      </c>
      <c r="R169" s="91">
        <v>203745.76</v>
      </c>
      <c r="S169" s="91">
        <v>4557876.55</v>
      </c>
      <c r="T169" s="89">
        <v>9575329.4200000018</v>
      </c>
      <c r="U169" s="89">
        <v>843377.62500000012</v>
      </c>
      <c r="V169" s="89">
        <v>497332.26</v>
      </c>
      <c r="W169" s="89">
        <v>23667570.359999999</v>
      </c>
      <c r="X169" s="89">
        <v>28757477.670000002</v>
      </c>
      <c r="Y169" s="89">
        <v>18759156.260000005</v>
      </c>
      <c r="Z169" s="89">
        <v>13264863.739999998</v>
      </c>
      <c r="AA169" s="89">
        <v>61703893.369999997</v>
      </c>
      <c r="AB169" s="89">
        <v>167409789.12</v>
      </c>
      <c r="AC169" s="89">
        <v>65928175.582610913</v>
      </c>
      <c r="AD169" s="89">
        <v>23236499.350000001</v>
      </c>
      <c r="AE169" s="89">
        <v>4091246.79</v>
      </c>
      <c r="AF169" s="89">
        <v>104164716.69000001</v>
      </c>
      <c r="AG169" s="89">
        <v>72798598.939999998</v>
      </c>
      <c r="AH169" s="89">
        <v>686212434.96999979</v>
      </c>
      <c r="AI169" s="89">
        <v>1286586527.797611</v>
      </c>
      <c r="AJ169" s="92"/>
      <c r="AK169" s="93"/>
    </row>
    <row r="170" spans="1:37" ht="33.75" customHeight="1" thickBot="1" x14ac:dyDescent="0.3">
      <c r="A170" s="263"/>
      <c r="B170" s="264"/>
      <c r="C170" s="264"/>
      <c r="D170" s="264"/>
      <c r="E170" s="264"/>
      <c r="F170" s="264"/>
      <c r="G170" s="264"/>
      <c r="H170" s="264"/>
      <c r="I170" s="264"/>
      <c r="J170" s="264"/>
      <c r="K170" s="264"/>
      <c r="L170" s="264"/>
      <c r="M170" s="264"/>
      <c r="N170" s="264"/>
      <c r="O170" s="264"/>
      <c r="P170" s="264"/>
      <c r="Q170" s="264"/>
      <c r="R170" s="264"/>
      <c r="S170" s="264"/>
      <c r="T170" s="264"/>
      <c r="U170" s="264"/>
      <c r="V170" s="264"/>
      <c r="W170" s="264"/>
      <c r="X170" s="264"/>
      <c r="Y170" s="264"/>
      <c r="Z170" s="264"/>
      <c r="AA170" s="264"/>
      <c r="AB170" s="264"/>
      <c r="AC170" s="264"/>
      <c r="AD170" s="264"/>
      <c r="AE170" s="264"/>
      <c r="AF170" s="264"/>
      <c r="AG170" s="264"/>
      <c r="AH170" s="264"/>
      <c r="AI170" s="264"/>
      <c r="AJ170" s="264"/>
      <c r="AK170" s="265"/>
    </row>
    <row r="171" spans="1:37" ht="55.5" customHeight="1" x14ac:dyDescent="0.25">
      <c r="A171" s="74" t="s">
        <v>432</v>
      </c>
      <c r="B171" s="75">
        <v>80933</v>
      </c>
      <c r="C171" s="75">
        <v>1411004</v>
      </c>
      <c r="D171" s="76">
        <v>2010</v>
      </c>
      <c r="E171" s="127" t="s">
        <v>863</v>
      </c>
      <c r="F171" s="136">
        <v>899396.31</v>
      </c>
      <c r="G171" s="137">
        <v>0</v>
      </c>
      <c r="H171" s="138">
        <v>899396.31</v>
      </c>
      <c r="I171" s="138">
        <v>402839.59</v>
      </c>
      <c r="J171" s="137">
        <v>5864.78</v>
      </c>
      <c r="K171" s="138">
        <v>408704.37000000005</v>
      </c>
      <c r="L171" s="139"/>
      <c r="M171" s="139" t="s">
        <v>39</v>
      </c>
      <c r="N171" s="137">
        <v>496556.72000000003</v>
      </c>
      <c r="O171" s="140">
        <v>4918</v>
      </c>
      <c r="P171" s="141">
        <v>44.789998082158014</v>
      </c>
      <c r="Q171" s="185"/>
      <c r="R171" s="185"/>
      <c r="S171" s="185"/>
      <c r="T171" s="138">
        <v>0</v>
      </c>
      <c r="U171" s="138">
        <v>0</v>
      </c>
      <c r="V171" s="138">
        <v>0</v>
      </c>
      <c r="W171" s="138">
        <v>0</v>
      </c>
      <c r="X171" s="138">
        <v>0</v>
      </c>
      <c r="Y171" s="138">
        <v>0</v>
      </c>
      <c r="Z171" s="138">
        <v>0</v>
      </c>
      <c r="AA171" s="138">
        <v>0</v>
      </c>
      <c r="AB171" s="138"/>
      <c r="AC171" s="138">
        <v>0</v>
      </c>
      <c r="AD171" s="138">
        <v>3850.22</v>
      </c>
      <c r="AE171" s="138">
        <v>0</v>
      </c>
      <c r="AF171" s="138">
        <v>0</v>
      </c>
      <c r="AG171" s="138">
        <v>0</v>
      </c>
      <c r="AH171" s="138">
        <v>0</v>
      </c>
      <c r="AI171" s="163">
        <v>3850.22</v>
      </c>
      <c r="AJ171" s="164" t="s">
        <v>7274</v>
      </c>
      <c r="AK171" s="186" t="s">
        <v>433</v>
      </c>
    </row>
    <row r="172" spans="1:37" ht="55.5" customHeight="1" x14ac:dyDescent="0.25">
      <c r="A172" s="78" t="s">
        <v>434</v>
      </c>
      <c r="B172" s="79">
        <v>75799</v>
      </c>
      <c r="C172" s="79">
        <v>1408798</v>
      </c>
      <c r="D172" s="80">
        <v>2010</v>
      </c>
      <c r="E172" s="128" t="s">
        <v>435</v>
      </c>
      <c r="F172" s="148">
        <v>3229710.4</v>
      </c>
      <c r="G172" s="143">
        <v>0</v>
      </c>
      <c r="H172" s="144">
        <v>3229710.4</v>
      </c>
      <c r="I172" s="144">
        <v>0</v>
      </c>
      <c r="J172" s="143">
        <v>0</v>
      </c>
      <c r="K172" s="144">
        <v>0</v>
      </c>
      <c r="L172" s="149"/>
      <c r="M172" s="149" t="s">
        <v>39</v>
      </c>
      <c r="N172" s="143">
        <v>3229710.4</v>
      </c>
      <c r="O172" s="150">
        <v>4932</v>
      </c>
      <c r="P172" s="147">
        <v>0</v>
      </c>
      <c r="Q172" s="187"/>
      <c r="R172" s="187"/>
      <c r="S172" s="187"/>
      <c r="T172" s="144"/>
      <c r="U172" s="144"/>
      <c r="V172" s="144"/>
      <c r="W172" s="144"/>
      <c r="X172" s="144"/>
      <c r="Y172" s="144"/>
      <c r="Z172" s="144"/>
      <c r="AA172" s="144"/>
      <c r="AB172" s="144"/>
      <c r="AC172" s="144"/>
      <c r="AD172" s="144">
        <v>676624.33</v>
      </c>
      <c r="AE172" s="144">
        <v>0</v>
      </c>
      <c r="AF172" s="144">
        <v>0</v>
      </c>
      <c r="AG172" s="144">
        <v>0</v>
      </c>
      <c r="AH172" s="144">
        <v>0</v>
      </c>
      <c r="AI172" s="166">
        <v>676624.33</v>
      </c>
      <c r="AJ172" s="167" t="s">
        <v>7275</v>
      </c>
      <c r="AK172" s="188" t="s">
        <v>436</v>
      </c>
    </row>
    <row r="173" spans="1:37" ht="55.5" customHeight="1" x14ac:dyDescent="0.25">
      <c r="A173" s="78" t="s">
        <v>437</v>
      </c>
      <c r="B173" s="79">
        <v>80957</v>
      </c>
      <c r="C173" s="79">
        <v>1411209</v>
      </c>
      <c r="D173" s="80">
        <v>2010</v>
      </c>
      <c r="E173" s="128" t="s">
        <v>438</v>
      </c>
      <c r="F173" s="148">
        <v>1778400</v>
      </c>
      <c r="G173" s="143">
        <v>0</v>
      </c>
      <c r="H173" s="144">
        <v>1778400</v>
      </c>
      <c r="I173" s="144">
        <v>1543829.04</v>
      </c>
      <c r="J173" s="143">
        <v>0</v>
      </c>
      <c r="K173" s="144">
        <v>1543829.04</v>
      </c>
      <c r="L173" s="149"/>
      <c r="M173" s="149" t="s">
        <v>39</v>
      </c>
      <c r="N173" s="143">
        <v>234570.95999999996</v>
      </c>
      <c r="O173" s="150">
        <v>5090</v>
      </c>
      <c r="P173" s="147">
        <v>86.81</v>
      </c>
      <c r="Q173" s="187"/>
      <c r="R173" s="187"/>
      <c r="S173" s="187"/>
      <c r="T173" s="144"/>
      <c r="U173" s="144"/>
      <c r="V173" s="144"/>
      <c r="W173" s="144"/>
      <c r="X173" s="144"/>
      <c r="Y173" s="144"/>
      <c r="Z173" s="144"/>
      <c r="AA173" s="144"/>
      <c r="AB173" s="144"/>
      <c r="AC173" s="144"/>
      <c r="AD173" s="144"/>
      <c r="AE173" s="144">
        <v>177840</v>
      </c>
      <c r="AF173" s="144"/>
      <c r="AG173" s="144"/>
      <c r="AH173" s="144"/>
      <c r="AI173" s="166">
        <v>177840</v>
      </c>
      <c r="AJ173" s="167" t="s">
        <v>7276</v>
      </c>
      <c r="AK173" s="188" t="s">
        <v>439</v>
      </c>
    </row>
    <row r="174" spans="1:37" ht="55.5" customHeight="1" x14ac:dyDescent="0.25">
      <c r="A174" s="78" t="s">
        <v>440</v>
      </c>
      <c r="B174" s="79">
        <v>75788</v>
      </c>
      <c r="C174" s="79">
        <v>1398563</v>
      </c>
      <c r="D174" s="80">
        <v>2010</v>
      </c>
      <c r="E174" s="128" t="s">
        <v>864</v>
      </c>
      <c r="F174" s="148">
        <v>1636108.63</v>
      </c>
      <c r="G174" s="143">
        <v>0</v>
      </c>
      <c r="H174" s="144">
        <v>1636108.63</v>
      </c>
      <c r="I174" s="144">
        <v>1574918.16</v>
      </c>
      <c r="J174" s="143">
        <v>0</v>
      </c>
      <c r="K174" s="144">
        <v>1574918.16</v>
      </c>
      <c r="L174" s="149"/>
      <c r="M174" s="149" t="s">
        <v>39</v>
      </c>
      <c r="N174" s="143">
        <v>61190.469999999972</v>
      </c>
      <c r="O174" s="150">
        <v>5521</v>
      </c>
      <c r="P174" s="147">
        <v>96.259999557608836</v>
      </c>
      <c r="Q174" s="187"/>
      <c r="R174" s="187"/>
      <c r="S174" s="187"/>
      <c r="T174" s="144"/>
      <c r="U174" s="144"/>
      <c r="V174" s="144"/>
      <c r="W174" s="144"/>
      <c r="X174" s="144"/>
      <c r="Y174" s="144"/>
      <c r="Z174" s="144"/>
      <c r="AA174" s="144"/>
      <c r="AB174" s="144"/>
      <c r="AC174" s="144"/>
      <c r="AD174" s="144">
        <v>86608.29</v>
      </c>
      <c r="AE174" s="144"/>
      <c r="AF174" s="144"/>
      <c r="AG174" s="144"/>
      <c r="AH174" s="144"/>
      <c r="AI174" s="166">
        <v>86608.29</v>
      </c>
      <c r="AJ174" s="167" t="s">
        <v>7277</v>
      </c>
      <c r="AK174" s="188" t="s">
        <v>441</v>
      </c>
    </row>
    <row r="175" spans="1:37" ht="55.5" customHeight="1" x14ac:dyDescent="0.25">
      <c r="A175" s="78" t="s">
        <v>440</v>
      </c>
      <c r="B175" s="79">
        <v>80958</v>
      </c>
      <c r="C175" s="79">
        <v>1411705</v>
      </c>
      <c r="D175" s="80">
        <v>2010</v>
      </c>
      <c r="E175" s="128" t="s">
        <v>442</v>
      </c>
      <c r="F175" s="148">
        <v>1853400</v>
      </c>
      <c r="G175" s="143">
        <v>0</v>
      </c>
      <c r="H175" s="144">
        <v>1853400</v>
      </c>
      <c r="I175" s="144">
        <v>1853214.66</v>
      </c>
      <c r="J175" s="143">
        <v>0</v>
      </c>
      <c r="K175" s="144">
        <v>1853214.66</v>
      </c>
      <c r="L175" s="149"/>
      <c r="M175" s="149" t="s">
        <v>39</v>
      </c>
      <c r="N175" s="143">
        <v>185.34000000008382</v>
      </c>
      <c r="O175" s="150">
        <v>5516</v>
      </c>
      <c r="P175" s="147">
        <v>99.99</v>
      </c>
      <c r="Q175" s="187"/>
      <c r="R175" s="187"/>
      <c r="S175" s="187"/>
      <c r="T175" s="144"/>
      <c r="U175" s="144"/>
      <c r="V175" s="144"/>
      <c r="W175" s="144"/>
      <c r="X175" s="144"/>
      <c r="Y175" s="144"/>
      <c r="Z175" s="144"/>
      <c r="AA175" s="144"/>
      <c r="AB175" s="144"/>
      <c r="AC175" s="144"/>
      <c r="AD175" s="144">
        <v>83915.85</v>
      </c>
      <c r="AE175" s="144"/>
      <c r="AF175" s="144"/>
      <c r="AG175" s="144"/>
      <c r="AH175" s="144"/>
      <c r="AI175" s="166">
        <v>83915.85</v>
      </c>
      <c r="AJ175" s="167" t="s">
        <v>7278</v>
      </c>
      <c r="AK175" s="188" t="s">
        <v>443</v>
      </c>
    </row>
    <row r="176" spans="1:37" ht="55.5" customHeight="1" x14ac:dyDescent="0.25">
      <c r="A176" s="78" t="s">
        <v>440</v>
      </c>
      <c r="B176" s="79">
        <v>75212</v>
      </c>
      <c r="C176" s="79">
        <v>1408747</v>
      </c>
      <c r="D176" s="80">
        <v>2010</v>
      </c>
      <c r="E176" s="128" t="s">
        <v>865</v>
      </c>
      <c r="F176" s="148">
        <v>370000</v>
      </c>
      <c r="G176" s="143">
        <v>0</v>
      </c>
      <c r="H176" s="144">
        <v>370000</v>
      </c>
      <c r="I176" s="144">
        <v>18019</v>
      </c>
      <c r="J176" s="143">
        <v>0</v>
      </c>
      <c r="K176" s="144">
        <v>18019</v>
      </c>
      <c r="L176" s="149"/>
      <c r="M176" s="149" t="s">
        <v>39</v>
      </c>
      <c r="N176" s="143">
        <v>351981</v>
      </c>
      <c r="O176" s="150">
        <v>5488</v>
      </c>
      <c r="P176" s="147">
        <v>4.87</v>
      </c>
      <c r="Q176" s="187"/>
      <c r="R176" s="187"/>
      <c r="S176" s="187"/>
      <c r="T176" s="144"/>
      <c r="U176" s="144"/>
      <c r="V176" s="144"/>
      <c r="W176" s="144"/>
      <c r="X176" s="144"/>
      <c r="Y176" s="144"/>
      <c r="Z176" s="144"/>
      <c r="AA176" s="144"/>
      <c r="AB176" s="144"/>
      <c r="AC176" s="144"/>
      <c r="AD176" s="144">
        <v>351981</v>
      </c>
      <c r="AE176" s="144"/>
      <c r="AF176" s="144"/>
      <c r="AG176" s="144"/>
      <c r="AH176" s="144"/>
      <c r="AI176" s="166">
        <v>351981</v>
      </c>
      <c r="AJ176" s="167" t="s">
        <v>7279</v>
      </c>
      <c r="AK176" s="188" t="s">
        <v>444</v>
      </c>
    </row>
    <row r="177" spans="1:39" ht="55.5" customHeight="1" x14ac:dyDescent="0.25">
      <c r="A177" s="78" t="s">
        <v>445</v>
      </c>
      <c r="B177" s="79">
        <v>75788</v>
      </c>
      <c r="C177" s="79">
        <v>1402684</v>
      </c>
      <c r="D177" s="80">
        <v>2010</v>
      </c>
      <c r="E177" s="128" t="s">
        <v>866</v>
      </c>
      <c r="F177" s="148">
        <v>27268477</v>
      </c>
      <c r="G177" s="143">
        <v>-197404.89999999851</v>
      </c>
      <c r="H177" s="144">
        <v>27071072.100000001</v>
      </c>
      <c r="I177" s="144">
        <v>27071072.100000001</v>
      </c>
      <c r="J177" s="143">
        <v>76974.41</v>
      </c>
      <c r="K177" s="144">
        <v>27148046.510000002</v>
      </c>
      <c r="L177" s="149"/>
      <c r="M177" s="149" t="s">
        <v>39</v>
      </c>
      <c r="N177" s="143">
        <v>0</v>
      </c>
      <c r="O177" s="150">
        <v>6690</v>
      </c>
      <c r="P177" s="147">
        <v>100</v>
      </c>
      <c r="Q177" s="187"/>
      <c r="R177" s="187"/>
      <c r="S177" s="187"/>
      <c r="T177" s="144"/>
      <c r="U177" s="144"/>
      <c r="V177" s="144"/>
      <c r="W177" s="144"/>
      <c r="X177" s="144"/>
      <c r="Y177" s="144"/>
      <c r="Z177" s="144"/>
      <c r="AA177" s="144"/>
      <c r="AB177" s="144"/>
      <c r="AC177" s="144"/>
      <c r="AD177" s="144">
        <v>358672.78</v>
      </c>
      <c r="AE177" s="144"/>
      <c r="AF177" s="144"/>
      <c r="AG177" s="144"/>
      <c r="AH177" s="144"/>
      <c r="AI177" s="166">
        <v>358672.78</v>
      </c>
      <c r="AJ177" s="167" t="s">
        <v>7280</v>
      </c>
      <c r="AK177" s="188" t="s">
        <v>446</v>
      </c>
      <c r="AL177" s="1"/>
      <c r="AM177" s="1"/>
    </row>
    <row r="178" spans="1:39" ht="55.5" customHeight="1" x14ac:dyDescent="0.25">
      <c r="A178" s="82" t="s">
        <v>447</v>
      </c>
      <c r="B178" s="83">
        <v>75099</v>
      </c>
      <c r="C178" s="83">
        <v>1412256</v>
      </c>
      <c r="D178" s="80">
        <v>2010</v>
      </c>
      <c r="E178" s="129" t="s">
        <v>867</v>
      </c>
      <c r="F178" s="142">
        <v>479818.08</v>
      </c>
      <c r="G178" s="143">
        <v>0</v>
      </c>
      <c r="H178" s="144">
        <v>479818.08</v>
      </c>
      <c r="I178" s="143">
        <v>407941.33</v>
      </c>
      <c r="J178" s="143">
        <v>0</v>
      </c>
      <c r="K178" s="144">
        <v>407941.33</v>
      </c>
      <c r="L178" s="145"/>
      <c r="M178" s="145" t="s">
        <v>39</v>
      </c>
      <c r="N178" s="143">
        <v>71876.75</v>
      </c>
      <c r="O178" s="146">
        <v>5489</v>
      </c>
      <c r="P178" s="147">
        <v>85.019999663205681</v>
      </c>
      <c r="Q178" s="187"/>
      <c r="R178" s="187"/>
      <c r="S178" s="187"/>
      <c r="T178" s="144"/>
      <c r="U178" s="144"/>
      <c r="V178" s="144"/>
      <c r="W178" s="144"/>
      <c r="X178" s="144"/>
      <c r="Y178" s="144"/>
      <c r="Z178" s="144"/>
      <c r="AA178" s="144"/>
      <c r="AB178" s="144"/>
      <c r="AC178" s="144"/>
      <c r="AD178" s="144">
        <v>95952.68</v>
      </c>
      <c r="AE178" s="144"/>
      <c r="AF178" s="144"/>
      <c r="AG178" s="144"/>
      <c r="AH178" s="144"/>
      <c r="AI178" s="166">
        <v>95952.68</v>
      </c>
      <c r="AJ178" s="170" t="s">
        <v>7281</v>
      </c>
      <c r="AK178" s="188" t="s">
        <v>448</v>
      </c>
      <c r="AL178" s="1"/>
      <c r="AM178" s="1"/>
    </row>
    <row r="179" spans="1:39" ht="55.5" customHeight="1" x14ac:dyDescent="0.25">
      <c r="A179" s="82" t="s">
        <v>447</v>
      </c>
      <c r="B179" s="83">
        <v>75197</v>
      </c>
      <c r="C179" s="83">
        <v>1412280</v>
      </c>
      <c r="D179" s="80">
        <v>2010</v>
      </c>
      <c r="E179" s="129" t="s">
        <v>868</v>
      </c>
      <c r="F179" s="142">
        <v>250115.04</v>
      </c>
      <c r="G179" s="143">
        <v>0</v>
      </c>
      <c r="H179" s="144">
        <v>250115.04</v>
      </c>
      <c r="I179" s="143">
        <v>230531.03</v>
      </c>
      <c r="J179" s="143">
        <v>11965.200000000012</v>
      </c>
      <c r="K179" s="144">
        <v>242496.23</v>
      </c>
      <c r="L179" s="145"/>
      <c r="M179" s="145" t="s">
        <v>39</v>
      </c>
      <c r="N179" s="143">
        <v>19584.010000000009</v>
      </c>
      <c r="O179" s="146">
        <v>5997</v>
      </c>
      <c r="P179" s="147">
        <v>92.169999053235657</v>
      </c>
      <c r="Q179" s="187"/>
      <c r="R179" s="187"/>
      <c r="S179" s="187"/>
      <c r="T179" s="144"/>
      <c r="U179" s="144"/>
      <c r="V179" s="144"/>
      <c r="W179" s="144"/>
      <c r="X179" s="144"/>
      <c r="Y179" s="144"/>
      <c r="Z179" s="144"/>
      <c r="AA179" s="144"/>
      <c r="AB179" s="144"/>
      <c r="AC179" s="144"/>
      <c r="AD179" s="144">
        <v>2930.25</v>
      </c>
      <c r="AE179" s="144"/>
      <c r="AF179" s="144"/>
      <c r="AG179" s="144"/>
      <c r="AH179" s="144"/>
      <c r="AI179" s="166">
        <v>2930.25</v>
      </c>
      <c r="AJ179" s="167" t="s">
        <v>7282</v>
      </c>
      <c r="AK179" s="188" t="s">
        <v>449</v>
      </c>
      <c r="AL179" s="1"/>
      <c r="AM179" s="1"/>
    </row>
    <row r="180" spans="1:39" ht="55.5" customHeight="1" x14ac:dyDescent="0.25">
      <c r="A180" s="78" t="s">
        <v>450</v>
      </c>
      <c r="B180" s="79">
        <v>80956</v>
      </c>
      <c r="C180" s="79">
        <v>1396250</v>
      </c>
      <c r="D180" s="80">
        <v>2010</v>
      </c>
      <c r="E180" s="128" t="s">
        <v>869</v>
      </c>
      <c r="F180" s="148">
        <v>37978000</v>
      </c>
      <c r="G180" s="143">
        <v>-660371.25</v>
      </c>
      <c r="H180" s="144">
        <v>37317628.75</v>
      </c>
      <c r="I180" s="144">
        <v>36402827</v>
      </c>
      <c r="J180" s="143">
        <v>0</v>
      </c>
      <c r="K180" s="144">
        <v>36402827</v>
      </c>
      <c r="L180" s="149"/>
      <c r="M180" s="149" t="s">
        <v>39</v>
      </c>
      <c r="N180" s="143">
        <v>914801.75</v>
      </c>
      <c r="O180" s="150">
        <v>5090</v>
      </c>
      <c r="P180" s="147">
        <v>97.548606970371878</v>
      </c>
      <c r="Q180" s="187"/>
      <c r="R180" s="187"/>
      <c r="S180" s="187"/>
      <c r="T180" s="144"/>
      <c r="U180" s="144"/>
      <c r="V180" s="144"/>
      <c r="W180" s="144"/>
      <c r="X180" s="144"/>
      <c r="Y180" s="144"/>
      <c r="Z180" s="144"/>
      <c r="AA180" s="144"/>
      <c r="AB180" s="144"/>
      <c r="AC180" s="144"/>
      <c r="AD180" s="144">
        <v>881.06</v>
      </c>
      <c r="AE180" s="144"/>
      <c r="AF180" s="144"/>
      <c r="AG180" s="144"/>
      <c r="AH180" s="144"/>
      <c r="AI180" s="166">
        <v>881.06</v>
      </c>
      <c r="AJ180" s="167" t="s">
        <v>7283</v>
      </c>
      <c r="AK180" s="188" t="s">
        <v>451</v>
      </c>
      <c r="AL180" s="1"/>
      <c r="AM180" s="1"/>
    </row>
    <row r="181" spans="1:39" ht="55.5" customHeight="1" x14ac:dyDescent="0.25">
      <c r="A181" s="78" t="s">
        <v>452</v>
      </c>
      <c r="B181" s="79">
        <v>80909</v>
      </c>
      <c r="C181" s="79">
        <v>1411012</v>
      </c>
      <c r="D181" s="80">
        <v>2010</v>
      </c>
      <c r="E181" s="128" t="s">
        <v>870</v>
      </c>
      <c r="F181" s="148">
        <v>53991778.93</v>
      </c>
      <c r="G181" s="143">
        <v>19525266.07</v>
      </c>
      <c r="H181" s="144">
        <v>73517045</v>
      </c>
      <c r="I181" s="144">
        <v>65165671.129999995</v>
      </c>
      <c r="J181" s="143">
        <v>6805160.7599999998</v>
      </c>
      <c r="K181" s="144">
        <v>71970831.890000001</v>
      </c>
      <c r="L181" s="149"/>
      <c r="M181" s="149" t="s">
        <v>39</v>
      </c>
      <c r="N181" s="143">
        <v>8351373.8700000048</v>
      </c>
      <c r="O181" s="150">
        <v>7197</v>
      </c>
      <c r="P181" s="147">
        <v>88.640220958282526</v>
      </c>
      <c r="Q181" s="187"/>
      <c r="R181" s="187"/>
      <c r="S181" s="187"/>
      <c r="T181" s="144"/>
      <c r="U181" s="144"/>
      <c r="V181" s="144"/>
      <c r="W181" s="144"/>
      <c r="X181" s="144"/>
      <c r="Y181" s="144"/>
      <c r="Z181" s="144"/>
      <c r="AA181" s="144"/>
      <c r="AB181" s="144"/>
      <c r="AC181" s="144"/>
      <c r="AD181" s="144"/>
      <c r="AE181" s="144"/>
      <c r="AF181" s="144"/>
      <c r="AG181" s="144">
        <v>28</v>
      </c>
      <c r="AH181" s="144"/>
      <c r="AI181" s="166">
        <v>28</v>
      </c>
      <c r="AJ181" s="167" t="s">
        <v>7284</v>
      </c>
      <c r="AK181" s="188" t="s">
        <v>453</v>
      </c>
      <c r="AL181" s="1"/>
      <c r="AM181" s="1"/>
    </row>
    <row r="182" spans="1:39" ht="55.5" customHeight="1" x14ac:dyDescent="0.25">
      <c r="A182" s="78" t="s">
        <v>454</v>
      </c>
      <c r="B182" s="79">
        <v>75790</v>
      </c>
      <c r="C182" s="79">
        <v>1409654</v>
      </c>
      <c r="D182" s="80">
        <v>2010</v>
      </c>
      <c r="E182" s="128" t="s">
        <v>871</v>
      </c>
      <c r="F182" s="148">
        <v>2635920</v>
      </c>
      <c r="G182" s="143">
        <v>0</v>
      </c>
      <c r="H182" s="144">
        <v>2635920</v>
      </c>
      <c r="I182" s="144">
        <v>2635920</v>
      </c>
      <c r="J182" s="143">
        <v>0</v>
      </c>
      <c r="K182" s="144">
        <v>2635920</v>
      </c>
      <c r="L182" s="149"/>
      <c r="M182" s="149" t="s">
        <v>39</v>
      </c>
      <c r="N182" s="143">
        <v>0</v>
      </c>
      <c r="O182" s="150">
        <v>6910</v>
      </c>
      <c r="P182" s="147">
        <v>100</v>
      </c>
      <c r="Q182" s="187"/>
      <c r="R182" s="187"/>
      <c r="S182" s="187"/>
      <c r="T182" s="144"/>
      <c r="U182" s="144"/>
      <c r="V182" s="144"/>
      <c r="W182" s="144"/>
      <c r="X182" s="144"/>
      <c r="Y182" s="144"/>
      <c r="Z182" s="144"/>
      <c r="AA182" s="144"/>
      <c r="AB182" s="144"/>
      <c r="AC182" s="144">
        <v>0</v>
      </c>
      <c r="AD182" s="144">
        <v>0</v>
      </c>
      <c r="AE182" s="144">
        <v>0</v>
      </c>
      <c r="AF182" s="144">
        <v>0</v>
      </c>
      <c r="AG182" s="144">
        <v>0</v>
      </c>
      <c r="AH182" s="144">
        <v>0</v>
      </c>
      <c r="AI182" s="166">
        <v>0</v>
      </c>
      <c r="AJ182" s="167"/>
      <c r="AK182" s="188" t="s">
        <v>455</v>
      </c>
      <c r="AL182" s="1"/>
      <c r="AM182" s="1"/>
    </row>
    <row r="183" spans="1:39" ht="55.5" customHeight="1" x14ac:dyDescent="0.25">
      <c r="A183" s="78" t="s">
        <v>456</v>
      </c>
      <c r="B183" s="79">
        <v>80941</v>
      </c>
      <c r="C183" s="79">
        <v>1409700</v>
      </c>
      <c r="D183" s="80">
        <v>2010</v>
      </c>
      <c r="E183" s="128" t="s">
        <v>872</v>
      </c>
      <c r="F183" s="148">
        <v>2190000</v>
      </c>
      <c r="G183" s="143">
        <v>0</v>
      </c>
      <c r="H183" s="144">
        <v>2190000</v>
      </c>
      <c r="I183" s="144">
        <v>2190000</v>
      </c>
      <c r="J183" s="143">
        <v>34109.560000000056</v>
      </c>
      <c r="K183" s="144">
        <v>2224109.56</v>
      </c>
      <c r="L183" s="149"/>
      <c r="M183" s="149" t="s">
        <v>39</v>
      </c>
      <c r="N183" s="143">
        <v>0</v>
      </c>
      <c r="O183" s="150">
        <v>6684</v>
      </c>
      <c r="P183" s="147">
        <v>100</v>
      </c>
      <c r="Q183" s="187"/>
      <c r="R183" s="187"/>
      <c r="S183" s="187"/>
      <c r="T183" s="144"/>
      <c r="U183" s="144"/>
      <c r="V183" s="144"/>
      <c r="W183" s="144"/>
      <c r="X183" s="144"/>
      <c r="Y183" s="144"/>
      <c r="Z183" s="144"/>
      <c r="AA183" s="144"/>
      <c r="AB183" s="144"/>
      <c r="AC183" s="144"/>
      <c r="AD183" s="144">
        <v>13826.13</v>
      </c>
      <c r="AE183" s="144"/>
      <c r="AF183" s="144"/>
      <c r="AG183" s="144"/>
      <c r="AH183" s="144"/>
      <c r="AI183" s="166">
        <v>13826.13</v>
      </c>
      <c r="AJ183" s="167" t="s">
        <v>7285</v>
      </c>
      <c r="AK183" s="188" t="s">
        <v>457</v>
      </c>
      <c r="AL183" s="1"/>
      <c r="AM183" s="1"/>
    </row>
    <row r="184" spans="1:39" ht="55.5" customHeight="1" x14ac:dyDescent="0.25">
      <c r="A184" s="78" t="s">
        <v>458</v>
      </c>
      <c r="B184" s="79">
        <v>79092</v>
      </c>
      <c r="C184" s="79">
        <v>1408860</v>
      </c>
      <c r="D184" s="80">
        <v>2010</v>
      </c>
      <c r="E184" s="128" t="s">
        <v>873</v>
      </c>
      <c r="F184" s="148">
        <v>481312</v>
      </c>
      <c r="G184" s="143">
        <v>0</v>
      </c>
      <c r="H184" s="144">
        <v>481312</v>
      </c>
      <c r="I184" s="144">
        <v>0</v>
      </c>
      <c r="J184" s="143">
        <v>0</v>
      </c>
      <c r="K184" s="144">
        <v>0</v>
      </c>
      <c r="L184" s="149"/>
      <c r="M184" s="149" t="s">
        <v>39</v>
      </c>
      <c r="N184" s="143">
        <v>481312</v>
      </c>
      <c r="O184" s="150">
        <v>6228</v>
      </c>
      <c r="P184" s="147">
        <v>0</v>
      </c>
      <c r="Q184" s="187"/>
      <c r="R184" s="187"/>
      <c r="S184" s="187"/>
      <c r="T184" s="144"/>
      <c r="U184" s="144"/>
      <c r="V184" s="144"/>
      <c r="W184" s="144"/>
      <c r="X184" s="144"/>
      <c r="Y184" s="144"/>
      <c r="Z184" s="144"/>
      <c r="AA184" s="144"/>
      <c r="AB184" s="144"/>
      <c r="AC184" s="144"/>
      <c r="AD184" s="144">
        <v>481312</v>
      </c>
      <c r="AE184" s="144"/>
      <c r="AF184" s="144"/>
      <c r="AG184" s="144"/>
      <c r="AH184" s="144"/>
      <c r="AI184" s="166">
        <v>481312</v>
      </c>
      <c r="AJ184" s="167" t="s">
        <v>7286</v>
      </c>
      <c r="AK184" s="188" t="s">
        <v>459</v>
      </c>
      <c r="AL184" s="1"/>
      <c r="AM184" s="1"/>
    </row>
    <row r="185" spans="1:39" ht="55.5" customHeight="1" x14ac:dyDescent="0.25">
      <c r="A185" s="78" t="s">
        <v>460</v>
      </c>
      <c r="B185" s="79">
        <v>75093</v>
      </c>
      <c r="C185" s="79"/>
      <c r="D185" s="80">
        <v>2010</v>
      </c>
      <c r="E185" s="128" t="s">
        <v>874</v>
      </c>
      <c r="F185" s="148">
        <v>17500000</v>
      </c>
      <c r="G185" s="143">
        <v>0</v>
      </c>
      <c r="H185" s="144">
        <v>17500000</v>
      </c>
      <c r="I185" s="144">
        <v>5104166.66</v>
      </c>
      <c r="J185" s="143">
        <v>0</v>
      </c>
      <c r="K185" s="144">
        <v>5104166.66</v>
      </c>
      <c r="L185" s="149"/>
      <c r="M185" s="149" t="s">
        <v>39</v>
      </c>
      <c r="N185" s="143">
        <v>12395833.34</v>
      </c>
      <c r="O185" s="150">
        <v>5515</v>
      </c>
      <c r="P185" s="147">
        <v>29.166666628571431</v>
      </c>
      <c r="Q185" s="187"/>
      <c r="R185" s="187"/>
      <c r="S185" s="187"/>
      <c r="T185" s="144"/>
      <c r="U185" s="144"/>
      <c r="V185" s="144"/>
      <c r="W185" s="144"/>
      <c r="X185" s="144"/>
      <c r="Y185" s="144"/>
      <c r="Z185" s="144"/>
      <c r="AA185" s="144"/>
      <c r="AB185" s="144"/>
      <c r="AC185" s="144"/>
      <c r="AD185" s="144">
        <v>1458333.33</v>
      </c>
      <c r="AE185" s="144"/>
      <c r="AF185" s="144"/>
      <c r="AG185" s="144"/>
      <c r="AH185" s="144"/>
      <c r="AI185" s="166">
        <v>1458333.33</v>
      </c>
      <c r="AJ185" s="167" t="s">
        <v>7287</v>
      </c>
      <c r="AK185" s="188" t="s">
        <v>461</v>
      </c>
      <c r="AL185" s="1"/>
      <c r="AM185" s="1"/>
    </row>
    <row r="186" spans="1:39" ht="55.5" customHeight="1" x14ac:dyDescent="0.25">
      <c r="A186" s="78" t="s">
        <v>462</v>
      </c>
      <c r="B186" s="79">
        <v>80939</v>
      </c>
      <c r="C186" s="79">
        <v>1408127</v>
      </c>
      <c r="D186" s="80">
        <v>2010</v>
      </c>
      <c r="E186" s="128" t="s">
        <v>875</v>
      </c>
      <c r="F186" s="148">
        <v>13965091.08</v>
      </c>
      <c r="G186" s="143">
        <v>0</v>
      </c>
      <c r="H186" s="144">
        <v>13965091.08</v>
      </c>
      <c r="I186" s="144">
        <v>13946355.380000001</v>
      </c>
      <c r="J186" s="143">
        <v>0</v>
      </c>
      <c r="K186" s="144">
        <v>13946355.380000001</v>
      </c>
      <c r="L186" s="149"/>
      <c r="M186" s="149" t="s">
        <v>39</v>
      </c>
      <c r="N186" s="143">
        <v>18735.699999999255</v>
      </c>
      <c r="O186" s="150">
        <v>5540</v>
      </c>
      <c r="P186" s="147">
        <v>99.865839041846044</v>
      </c>
      <c r="Q186" s="187"/>
      <c r="R186" s="187"/>
      <c r="S186" s="187"/>
      <c r="T186" s="144"/>
      <c r="U186" s="144"/>
      <c r="V186" s="144"/>
      <c r="W186" s="144"/>
      <c r="X186" s="144"/>
      <c r="Y186" s="144"/>
      <c r="Z186" s="144"/>
      <c r="AA186" s="144"/>
      <c r="AB186" s="144"/>
      <c r="AC186" s="144"/>
      <c r="AD186" s="144">
        <v>18735.7</v>
      </c>
      <c r="AE186" s="144"/>
      <c r="AF186" s="144"/>
      <c r="AG186" s="144"/>
      <c r="AH186" s="144"/>
      <c r="AI186" s="166">
        <v>18735.7</v>
      </c>
      <c r="AJ186" s="167" t="s">
        <v>7288</v>
      </c>
      <c r="AK186" s="188" t="s">
        <v>463</v>
      </c>
      <c r="AL186" s="1"/>
      <c r="AM186" s="1"/>
    </row>
    <row r="187" spans="1:39" ht="55.5" customHeight="1" x14ac:dyDescent="0.25">
      <c r="A187" s="78" t="s">
        <v>464</v>
      </c>
      <c r="B187" s="79">
        <v>75099</v>
      </c>
      <c r="C187" s="79">
        <v>1408496</v>
      </c>
      <c r="D187" s="80">
        <v>2010</v>
      </c>
      <c r="E187" s="128" t="s">
        <v>465</v>
      </c>
      <c r="F187" s="148">
        <v>9599998.4000000004</v>
      </c>
      <c r="G187" s="143">
        <v>0</v>
      </c>
      <c r="H187" s="144">
        <v>9599998.4000000004</v>
      </c>
      <c r="I187" s="144">
        <v>9599998.4000000004</v>
      </c>
      <c r="J187" s="143">
        <v>0</v>
      </c>
      <c r="K187" s="144">
        <v>9599998.4000000004</v>
      </c>
      <c r="L187" s="149"/>
      <c r="M187" s="149" t="s">
        <v>39</v>
      </c>
      <c r="N187" s="143">
        <v>0</v>
      </c>
      <c r="O187" s="150">
        <v>6021</v>
      </c>
      <c r="P187" s="147">
        <v>100</v>
      </c>
      <c r="Q187" s="187"/>
      <c r="R187" s="187"/>
      <c r="S187" s="187"/>
      <c r="T187" s="144"/>
      <c r="U187" s="144"/>
      <c r="V187" s="144"/>
      <c r="W187" s="144"/>
      <c r="X187" s="144"/>
      <c r="Y187" s="144"/>
      <c r="Z187" s="144"/>
      <c r="AA187" s="144"/>
      <c r="AB187" s="144"/>
      <c r="AC187" s="144"/>
      <c r="AD187" s="144">
        <v>282020.61</v>
      </c>
      <c r="AE187" s="144"/>
      <c r="AF187" s="144"/>
      <c r="AG187" s="144"/>
      <c r="AH187" s="144"/>
      <c r="AI187" s="166">
        <v>282020.61</v>
      </c>
      <c r="AJ187" s="167" t="s">
        <v>7289</v>
      </c>
      <c r="AK187" s="188" t="s">
        <v>466</v>
      </c>
      <c r="AL187" s="5"/>
      <c r="AM187" s="6"/>
    </row>
    <row r="188" spans="1:39" ht="55.5" customHeight="1" x14ac:dyDescent="0.25">
      <c r="A188" s="78" t="s">
        <v>467</v>
      </c>
      <c r="B188" s="79">
        <v>75203</v>
      </c>
      <c r="C188" s="79">
        <v>1400878</v>
      </c>
      <c r="D188" s="80">
        <v>2010</v>
      </c>
      <c r="E188" s="128" t="s">
        <v>876</v>
      </c>
      <c r="F188" s="148">
        <v>319536</v>
      </c>
      <c r="G188" s="143">
        <v>0</v>
      </c>
      <c r="H188" s="144">
        <v>319536</v>
      </c>
      <c r="I188" s="144">
        <v>319536</v>
      </c>
      <c r="J188" s="143">
        <v>0</v>
      </c>
      <c r="K188" s="144">
        <v>319536</v>
      </c>
      <c r="L188" s="149"/>
      <c r="M188" s="149" t="s">
        <v>39</v>
      </c>
      <c r="N188" s="143">
        <v>0</v>
      </c>
      <c r="O188" s="150">
        <v>5519</v>
      </c>
      <c r="P188" s="147">
        <v>100</v>
      </c>
      <c r="Q188" s="187"/>
      <c r="R188" s="187"/>
      <c r="S188" s="187"/>
      <c r="T188" s="144"/>
      <c r="U188" s="144"/>
      <c r="V188" s="144"/>
      <c r="W188" s="144"/>
      <c r="X188" s="144"/>
      <c r="Y188" s="144"/>
      <c r="Z188" s="144"/>
      <c r="AA188" s="144"/>
      <c r="AB188" s="144"/>
      <c r="AC188" s="144"/>
      <c r="AD188" s="144">
        <v>21023.599999999999</v>
      </c>
      <c r="AE188" s="144"/>
      <c r="AF188" s="144"/>
      <c r="AG188" s="144"/>
      <c r="AH188" s="144"/>
      <c r="AI188" s="166">
        <v>21023.599999999999</v>
      </c>
      <c r="AJ188" s="167" t="s">
        <v>7289</v>
      </c>
      <c r="AK188" s="188" t="s">
        <v>468</v>
      </c>
      <c r="AL188" s="1"/>
      <c r="AM188" s="1"/>
    </row>
    <row r="189" spans="1:39" ht="55.5" customHeight="1" x14ac:dyDescent="0.25">
      <c r="A189" s="78" t="s">
        <v>467</v>
      </c>
      <c r="B189" s="79">
        <v>75789</v>
      </c>
      <c r="C189" s="79">
        <v>1410997</v>
      </c>
      <c r="D189" s="80">
        <v>2010</v>
      </c>
      <c r="E189" s="128" t="s">
        <v>469</v>
      </c>
      <c r="F189" s="148">
        <v>1866815.46</v>
      </c>
      <c r="G189" s="143">
        <v>0</v>
      </c>
      <c r="H189" s="144">
        <v>1866815.46</v>
      </c>
      <c r="I189" s="144">
        <v>1237065.27</v>
      </c>
      <c r="J189" s="143">
        <v>0</v>
      </c>
      <c r="K189" s="144">
        <v>1237065.27</v>
      </c>
      <c r="L189" s="149"/>
      <c r="M189" s="149" t="s">
        <v>39</v>
      </c>
      <c r="N189" s="143">
        <v>629750.18999999994</v>
      </c>
      <c r="O189" s="150">
        <v>5994</v>
      </c>
      <c r="P189" s="147">
        <v>66.266071634097145</v>
      </c>
      <c r="Q189" s="187"/>
      <c r="R189" s="187"/>
      <c r="S189" s="187"/>
      <c r="T189" s="144"/>
      <c r="U189" s="144"/>
      <c r="V189" s="144"/>
      <c r="W189" s="144"/>
      <c r="X189" s="144"/>
      <c r="Y189" s="144"/>
      <c r="Z189" s="144"/>
      <c r="AA189" s="144"/>
      <c r="AB189" s="144"/>
      <c r="AC189" s="144"/>
      <c r="AD189" s="144">
        <v>108161.95</v>
      </c>
      <c r="AE189" s="144"/>
      <c r="AF189" s="144"/>
      <c r="AG189" s="144"/>
      <c r="AH189" s="144"/>
      <c r="AI189" s="166">
        <v>108161.95</v>
      </c>
      <c r="AJ189" s="167" t="s">
        <v>7290</v>
      </c>
      <c r="AK189" s="188" t="s">
        <v>470</v>
      </c>
      <c r="AL189" s="1"/>
      <c r="AM189" s="1"/>
    </row>
    <row r="190" spans="1:39" ht="55.5" customHeight="1" x14ac:dyDescent="0.25">
      <c r="A190" s="78" t="s">
        <v>471</v>
      </c>
      <c r="B190" s="79">
        <v>80944</v>
      </c>
      <c r="C190" s="79">
        <v>1412302</v>
      </c>
      <c r="D190" s="80">
        <v>2010</v>
      </c>
      <c r="E190" s="128" t="s">
        <v>877</v>
      </c>
      <c r="F190" s="148">
        <v>15999026.5</v>
      </c>
      <c r="G190" s="143">
        <v>7056528.0500000007</v>
      </c>
      <c r="H190" s="144">
        <v>23055554.550000001</v>
      </c>
      <c r="I190" s="144">
        <v>22422313.030000001</v>
      </c>
      <c r="J190" s="143">
        <v>769085.51999999955</v>
      </c>
      <c r="K190" s="144">
        <v>23191398.550000001</v>
      </c>
      <c r="L190" s="149"/>
      <c r="M190" s="149" t="s">
        <v>39</v>
      </c>
      <c r="N190" s="143">
        <v>633241.51999999955</v>
      </c>
      <c r="O190" s="150">
        <v>5893</v>
      </c>
      <c r="P190" s="147">
        <v>97.253410154907783</v>
      </c>
      <c r="Q190" s="187"/>
      <c r="R190" s="187"/>
      <c r="S190" s="187"/>
      <c r="T190" s="144"/>
      <c r="U190" s="144"/>
      <c r="V190" s="144"/>
      <c r="W190" s="144"/>
      <c r="X190" s="144"/>
      <c r="Y190" s="144"/>
      <c r="Z190" s="144"/>
      <c r="AA190" s="144"/>
      <c r="AB190" s="144"/>
      <c r="AC190" s="144"/>
      <c r="AD190" s="144"/>
      <c r="AE190" s="144"/>
      <c r="AF190" s="144">
        <v>633241.54</v>
      </c>
      <c r="AG190" s="144"/>
      <c r="AH190" s="144"/>
      <c r="AI190" s="166">
        <v>633241.54</v>
      </c>
      <c r="AJ190" s="167" t="s">
        <v>7291</v>
      </c>
      <c r="AK190" s="188" t="s">
        <v>472</v>
      </c>
      <c r="AL190" s="1"/>
      <c r="AM190" s="1"/>
    </row>
    <row r="191" spans="1:39" ht="55.5" customHeight="1" x14ac:dyDescent="0.25">
      <c r="A191" s="78" t="s">
        <v>467</v>
      </c>
      <c r="B191" s="79"/>
      <c r="C191" s="79"/>
      <c r="D191" s="80">
        <v>2010</v>
      </c>
      <c r="E191" s="128" t="s">
        <v>878</v>
      </c>
      <c r="F191" s="148">
        <v>5147150.4000000004</v>
      </c>
      <c r="G191" s="143">
        <v>3278734.8</v>
      </c>
      <c r="H191" s="144">
        <v>8425885.1999999993</v>
      </c>
      <c r="I191" s="144">
        <v>8425885.2000000011</v>
      </c>
      <c r="J191" s="143">
        <v>756520.48</v>
      </c>
      <c r="K191" s="144">
        <v>9182405.6800000016</v>
      </c>
      <c r="L191" s="149"/>
      <c r="M191" s="149" t="s">
        <v>39</v>
      </c>
      <c r="N191" s="143">
        <v>0</v>
      </c>
      <c r="O191" s="150">
        <v>7109</v>
      </c>
      <c r="P191" s="147">
        <v>100.00000000000003</v>
      </c>
      <c r="Q191" s="187"/>
      <c r="R191" s="187"/>
      <c r="S191" s="187"/>
      <c r="T191" s="144"/>
      <c r="U191" s="144"/>
      <c r="V191" s="144"/>
      <c r="W191" s="144"/>
      <c r="X191" s="144"/>
      <c r="Y191" s="144"/>
      <c r="Z191" s="144"/>
      <c r="AA191" s="144"/>
      <c r="AB191" s="144"/>
      <c r="AC191" s="144">
        <v>0</v>
      </c>
      <c r="AD191" s="144">
        <v>0</v>
      </c>
      <c r="AE191" s="144">
        <v>0</v>
      </c>
      <c r="AF191" s="144">
        <v>0</v>
      </c>
      <c r="AG191" s="144">
        <v>0</v>
      </c>
      <c r="AH191" s="144"/>
      <c r="AI191" s="166">
        <v>0</v>
      </c>
      <c r="AJ191" s="167"/>
      <c r="AK191" s="188" t="s">
        <v>473</v>
      </c>
      <c r="AL191" s="1"/>
      <c r="AM191" s="1"/>
    </row>
    <row r="192" spans="1:39" ht="55.5" customHeight="1" x14ac:dyDescent="0.25">
      <c r="A192" s="78" t="s">
        <v>474</v>
      </c>
      <c r="B192" s="79">
        <v>75796</v>
      </c>
      <c r="C192" s="79">
        <v>1405799</v>
      </c>
      <c r="D192" s="80">
        <v>2010</v>
      </c>
      <c r="E192" s="128" t="s">
        <v>879</v>
      </c>
      <c r="F192" s="148">
        <v>4831176</v>
      </c>
      <c r="G192" s="143">
        <v>0</v>
      </c>
      <c r="H192" s="144">
        <v>4831176</v>
      </c>
      <c r="I192" s="144">
        <v>4827311.05</v>
      </c>
      <c r="J192" s="143">
        <v>3157.27</v>
      </c>
      <c r="K192" s="144">
        <v>4830468.3199999994</v>
      </c>
      <c r="L192" s="149"/>
      <c r="M192" s="149" t="s">
        <v>39</v>
      </c>
      <c r="N192" s="143">
        <v>3864.9500000001863</v>
      </c>
      <c r="O192" s="150">
        <v>7240</v>
      </c>
      <c r="P192" s="147">
        <v>99.919999809570172</v>
      </c>
      <c r="Q192" s="187"/>
      <c r="R192" s="187"/>
      <c r="S192" s="187"/>
      <c r="T192" s="144"/>
      <c r="U192" s="144"/>
      <c r="V192" s="144"/>
      <c r="W192" s="144"/>
      <c r="X192" s="144"/>
      <c r="Y192" s="144"/>
      <c r="Z192" s="144"/>
      <c r="AA192" s="144"/>
      <c r="AB192" s="144"/>
      <c r="AC192" s="144"/>
      <c r="AD192" s="144"/>
      <c r="AE192" s="144"/>
      <c r="AF192" s="144"/>
      <c r="AG192" s="144"/>
      <c r="AH192" s="144"/>
      <c r="AI192" s="166">
        <v>0</v>
      </c>
      <c r="AJ192" s="167"/>
      <c r="AK192" s="188" t="s">
        <v>475</v>
      </c>
      <c r="AL192" s="1"/>
      <c r="AM192" s="1"/>
    </row>
    <row r="193" spans="1:39" ht="55.5" customHeight="1" x14ac:dyDescent="0.25">
      <c r="A193" s="94" t="s">
        <v>476</v>
      </c>
      <c r="B193" s="83">
        <v>75782</v>
      </c>
      <c r="C193" s="83">
        <v>1493698</v>
      </c>
      <c r="D193" s="80">
        <v>2011</v>
      </c>
      <c r="E193" s="129" t="s">
        <v>880</v>
      </c>
      <c r="F193" s="142">
        <v>2775621.36</v>
      </c>
      <c r="G193" s="143">
        <v>0</v>
      </c>
      <c r="H193" s="144">
        <v>2775621.36</v>
      </c>
      <c r="I193" s="143">
        <v>1465671.63</v>
      </c>
      <c r="J193" s="143">
        <v>0</v>
      </c>
      <c r="K193" s="144">
        <v>1465671.63</v>
      </c>
      <c r="L193" s="145"/>
      <c r="M193" s="145" t="s">
        <v>39</v>
      </c>
      <c r="N193" s="143">
        <v>1309949.73</v>
      </c>
      <c r="O193" s="146">
        <v>5543</v>
      </c>
      <c r="P193" s="147">
        <v>52.805171884107416</v>
      </c>
      <c r="Q193" s="187"/>
      <c r="R193" s="187"/>
      <c r="S193" s="187"/>
      <c r="T193" s="144"/>
      <c r="U193" s="144"/>
      <c r="V193" s="144"/>
      <c r="W193" s="144"/>
      <c r="X193" s="144"/>
      <c r="Y193" s="144"/>
      <c r="Z193" s="144"/>
      <c r="AA193" s="144"/>
      <c r="AB193" s="144"/>
      <c r="AC193" s="144"/>
      <c r="AD193" s="144"/>
      <c r="AE193" s="144">
        <v>885279.66</v>
      </c>
      <c r="AF193" s="144"/>
      <c r="AG193" s="144"/>
      <c r="AH193" s="144"/>
      <c r="AI193" s="166">
        <v>885279.66</v>
      </c>
      <c r="AJ193" s="167" t="s">
        <v>7292</v>
      </c>
      <c r="AK193" s="189" t="s">
        <v>477</v>
      </c>
      <c r="AL193" s="1"/>
      <c r="AM193" s="1"/>
    </row>
    <row r="194" spans="1:39" ht="55.5" customHeight="1" x14ac:dyDescent="0.25">
      <c r="A194" s="78" t="s">
        <v>478</v>
      </c>
      <c r="B194" s="79">
        <v>87916</v>
      </c>
      <c r="C194" s="79">
        <v>1498134</v>
      </c>
      <c r="D194" s="80">
        <v>2011</v>
      </c>
      <c r="E194" s="128" t="s">
        <v>881</v>
      </c>
      <c r="F194" s="148">
        <v>1138186.29</v>
      </c>
      <c r="G194" s="143">
        <v>0</v>
      </c>
      <c r="H194" s="144">
        <v>1138186.29</v>
      </c>
      <c r="I194" s="144">
        <v>1029034.22</v>
      </c>
      <c r="J194" s="143">
        <v>80264.67</v>
      </c>
      <c r="K194" s="144">
        <v>1109298.8899999999</v>
      </c>
      <c r="L194" s="149"/>
      <c r="M194" s="149" t="s">
        <v>39</v>
      </c>
      <c r="N194" s="143">
        <v>109152.07000000007</v>
      </c>
      <c r="O194" s="150">
        <v>5595</v>
      </c>
      <c r="P194" s="147">
        <v>90.409999579242864</v>
      </c>
      <c r="Q194" s="187"/>
      <c r="R194" s="187"/>
      <c r="S194" s="187"/>
      <c r="T194" s="144"/>
      <c r="U194" s="144"/>
      <c r="V194" s="144"/>
      <c r="W194" s="144"/>
      <c r="X194" s="144"/>
      <c r="Y194" s="144"/>
      <c r="Z194" s="144"/>
      <c r="AA194" s="144"/>
      <c r="AB194" s="144"/>
      <c r="AC194" s="144"/>
      <c r="AD194" s="144">
        <v>1821.1</v>
      </c>
      <c r="AE194" s="144"/>
      <c r="AF194" s="144"/>
      <c r="AG194" s="144"/>
      <c r="AH194" s="144"/>
      <c r="AI194" s="166">
        <v>1821.1</v>
      </c>
      <c r="AJ194" s="167" t="s">
        <v>7290</v>
      </c>
      <c r="AK194" s="188" t="s">
        <v>479</v>
      </c>
      <c r="AL194" s="1"/>
      <c r="AM194" s="1"/>
    </row>
    <row r="195" spans="1:39" ht="55.5" customHeight="1" x14ac:dyDescent="0.25">
      <c r="A195" s="78" t="s">
        <v>478</v>
      </c>
      <c r="B195" s="79">
        <v>87915</v>
      </c>
      <c r="C195" s="79">
        <v>1498177</v>
      </c>
      <c r="D195" s="80">
        <v>2011</v>
      </c>
      <c r="E195" s="128" t="s">
        <v>480</v>
      </c>
      <c r="F195" s="148">
        <v>1138186.29</v>
      </c>
      <c r="G195" s="143">
        <v>0</v>
      </c>
      <c r="H195" s="144">
        <v>1138186.29</v>
      </c>
      <c r="I195" s="144">
        <v>1069895.1100000001</v>
      </c>
      <c r="J195" s="143">
        <v>0</v>
      </c>
      <c r="K195" s="144">
        <v>1069895.1100000001</v>
      </c>
      <c r="L195" s="149"/>
      <c r="M195" s="149" t="s">
        <v>39</v>
      </c>
      <c r="N195" s="143">
        <v>68291.179999999935</v>
      </c>
      <c r="O195" s="150">
        <v>5598</v>
      </c>
      <c r="P195" s="147">
        <v>93.999999771566408</v>
      </c>
      <c r="Q195" s="187"/>
      <c r="R195" s="187"/>
      <c r="S195" s="187"/>
      <c r="T195" s="144"/>
      <c r="U195" s="144"/>
      <c r="V195" s="144"/>
      <c r="W195" s="144"/>
      <c r="X195" s="144"/>
      <c r="Y195" s="144"/>
      <c r="Z195" s="144"/>
      <c r="AA195" s="144"/>
      <c r="AB195" s="144"/>
      <c r="AC195" s="144"/>
      <c r="AD195" s="144">
        <v>2529.86</v>
      </c>
      <c r="AE195" s="144"/>
      <c r="AF195" s="144"/>
      <c r="AG195" s="144"/>
      <c r="AH195" s="144"/>
      <c r="AI195" s="166">
        <v>2529.86</v>
      </c>
      <c r="AJ195" s="167" t="s">
        <v>7289</v>
      </c>
      <c r="AK195" s="188" t="s">
        <v>481</v>
      </c>
      <c r="AL195" s="1"/>
      <c r="AM195" s="1"/>
    </row>
    <row r="196" spans="1:39" ht="55.5" customHeight="1" x14ac:dyDescent="0.25">
      <c r="A196" s="78" t="s">
        <v>482</v>
      </c>
      <c r="B196" s="79">
        <v>85682</v>
      </c>
      <c r="C196" s="79">
        <v>1508957</v>
      </c>
      <c r="D196" s="80">
        <v>2011</v>
      </c>
      <c r="E196" s="129" t="s">
        <v>882</v>
      </c>
      <c r="F196" s="142">
        <v>1055927.73</v>
      </c>
      <c r="G196" s="143">
        <v>0</v>
      </c>
      <c r="H196" s="144">
        <v>1055927.73</v>
      </c>
      <c r="I196" s="143">
        <v>441597.73</v>
      </c>
      <c r="J196" s="143">
        <v>0</v>
      </c>
      <c r="K196" s="144">
        <v>441597.73</v>
      </c>
      <c r="L196" s="145"/>
      <c r="M196" s="145" t="s">
        <v>39</v>
      </c>
      <c r="N196" s="143">
        <v>614330</v>
      </c>
      <c r="O196" s="146">
        <v>6117</v>
      </c>
      <c r="P196" s="147">
        <v>41.820828969043177</v>
      </c>
      <c r="Q196" s="187"/>
      <c r="R196" s="187"/>
      <c r="S196" s="187"/>
      <c r="T196" s="144"/>
      <c r="U196" s="144"/>
      <c r="V196" s="144"/>
      <c r="W196" s="144"/>
      <c r="X196" s="144"/>
      <c r="Y196" s="144"/>
      <c r="Z196" s="144"/>
      <c r="AA196" s="144"/>
      <c r="AB196" s="144"/>
      <c r="AC196" s="144"/>
      <c r="AD196" s="144">
        <v>97136.6</v>
      </c>
      <c r="AE196" s="144"/>
      <c r="AF196" s="144"/>
      <c r="AG196" s="144"/>
      <c r="AH196" s="144"/>
      <c r="AI196" s="166">
        <v>97136.6</v>
      </c>
      <c r="AJ196" s="167" t="s">
        <v>7293</v>
      </c>
      <c r="AK196" s="188" t="s">
        <v>483</v>
      </c>
      <c r="AL196" s="1"/>
      <c r="AM196" s="1"/>
    </row>
    <row r="197" spans="1:39" ht="55.5" customHeight="1" x14ac:dyDescent="0.25">
      <c r="A197" s="78" t="s">
        <v>484</v>
      </c>
      <c r="B197" s="79">
        <v>81019</v>
      </c>
      <c r="C197" s="79">
        <v>1493841</v>
      </c>
      <c r="D197" s="80">
        <v>2011</v>
      </c>
      <c r="E197" s="128" t="s">
        <v>883</v>
      </c>
      <c r="F197" s="148">
        <v>1790588.8</v>
      </c>
      <c r="G197" s="143">
        <v>0</v>
      </c>
      <c r="H197" s="144">
        <v>1790588.8</v>
      </c>
      <c r="I197" s="144">
        <v>59894.720000000001</v>
      </c>
      <c r="J197" s="143">
        <v>0</v>
      </c>
      <c r="K197" s="144">
        <v>59894.720000000001</v>
      </c>
      <c r="L197" s="149"/>
      <c r="M197" s="149" t="s">
        <v>336</v>
      </c>
      <c r="N197" s="143">
        <v>1730694.08</v>
      </c>
      <c r="O197" s="150">
        <v>6870</v>
      </c>
      <c r="P197" s="147">
        <v>3.3449734523079782</v>
      </c>
      <c r="Q197" s="187"/>
      <c r="R197" s="187"/>
      <c r="S197" s="187"/>
      <c r="T197" s="144"/>
      <c r="U197" s="144"/>
      <c r="V197" s="144"/>
      <c r="W197" s="144"/>
      <c r="X197" s="144"/>
      <c r="Y197" s="144"/>
      <c r="Z197" s="144"/>
      <c r="AA197" s="144"/>
      <c r="AB197" s="144"/>
      <c r="AC197" s="144"/>
      <c r="AD197" s="144">
        <v>42706.01</v>
      </c>
      <c r="AE197" s="144"/>
      <c r="AF197" s="144"/>
      <c r="AG197" s="144"/>
      <c r="AH197" s="144"/>
      <c r="AI197" s="166">
        <v>42706.01</v>
      </c>
      <c r="AJ197" s="167" t="s">
        <v>7294</v>
      </c>
      <c r="AK197" s="188" t="s">
        <v>485</v>
      </c>
      <c r="AL197" s="1"/>
      <c r="AM197" s="1"/>
    </row>
    <row r="198" spans="1:39" ht="55.5" customHeight="1" x14ac:dyDescent="0.25">
      <c r="A198" s="78" t="s">
        <v>486</v>
      </c>
      <c r="B198" s="79">
        <v>81020</v>
      </c>
      <c r="C198" s="79">
        <v>1518429</v>
      </c>
      <c r="D198" s="80">
        <v>2011</v>
      </c>
      <c r="E198" s="128" t="s">
        <v>884</v>
      </c>
      <c r="F198" s="148">
        <v>2998200.06</v>
      </c>
      <c r="G198" s="143">
        <v>0</v>
      </c>
      <c r="H198" s="144">
        <v>2998200.06</v>
      </c>
      <c r="I198" s="144">
        <v>806603</v>
      </c>
      <c r="J198" s="143">
        <v>0</v>
      </c>
      <c r="K198" s="144">
        <v>806603</v>
      </c>
      <c r="L198" s="149"/>
      <c r="M198" s="149" t="s">
        <v>39</v>
      </c>
      <c r="N198" s="143">
        <v>2191597.06</v>
      </c>
      <c r="O198" s="150">
        <v>4941</v>
      </c>
      <c r="P198" s="147">
        <v>26.902907873332509</v>
      </c>
      <c r="Q198" s="187"/>
      <c r="R198" s="187"/>
      <c r="S198" s="187"/>
      <c r="T198" s="144"/>
      <c r="U198" s="144"/>
      <c r="V198" s="144"/>
      <c r="W198" s="144"/>
      <c r="X198" s="144"/>
      <c r="Y198" s="144"/>
      <c r="Z198" s="144"/>
      <c r="AA198" s="144"/>
      <c r="AB198" s="144"/>
      <c r="AC198" s="144"/>
      <c r="AD198" s="144">
        <v>237070.44</v>
      </c>
      <c r="AE198" s="144"/>
      <c r="AF198" s="144"/>
      <c r="AG198" s="144"/>
      <c r="AH198" s="144"/>
      <c r="AI198" s="166">
        <v>237070.44</v>
      </c>
      <c r="AJ198" s="167" t="s">
        <v>7295</v>
      </c>
      <c r="AK198" s="188" t="s">
        <v>487</v>
      </c>
      <c r="AL198" s="1"/>
      <c r="AM198" s="1"/>
    </row>
    <row r="199" spans="1:39" ht="55.5" customHeight="1" x14ac:dyDescent="0.25">
      <c r="A199" s="78" t="s">
        <v>486</v>
      </c>
      <c r="B199" s="79">
        <v>75786</v>
      </c>
      <c r="C199" s="79"/>
      <c r="D199" s="80">
        <v>2011</v>
      </c>
      <c r="E199" s="128" t="s">
        <v>885</v>
      </c>
      <c r="F199" s="148">
        <v>1198120.32</v>
      </c>
      <c r="G199" s="143">
        <v>0</v>
      </c>
      <c r="H199" s="144">
        <v>1198120.32</v>
      </c>
      <c r="I199" s="144">
        <v>0</v>
      </c>
      <c r="J199" s="143">
        <v>0</v>
      </c>
      <c r="K199" s="144">
        <v>0</v>
      </c>
      <c r="L199" s="149"/>
      <c r="M199" s="149" t="s">
        <v>39</v>
      </c>
      <c r="N199" s="143">
        <v>1198120.32</v>
      </c>
      <c r="O199" s="150">
        <v>4933</v>
      </c>
      <c r="P199" s="147">
        <v>0</v>
      </c>
      <c r="Q199" s="187"/>
      <c r="R199" s="187"/>
      <c r="S199" s="187"/>
      <c r="T199" s="144"/>
      <c r="U199" s="144"/>
      <c r="V199" s="144"/>
      <c r="W199" s="144"/>
      <c r="X199" s="144"/>
      <c r="Y199" s="144"/>
      <c r="Z199" s="144"/>
      <c r="AA199" s="144"/>
      <c r="AB199" s="144"/>
      <c r="AC199" s="144"/>
      <c r="AD199" s="144">
        <v>33187.93</v>
      </c>
      <c r="AE199" s="144"/>
      <c r="AF199" s="144"/>
      <c r="AG199" s="144"/>
      <c r="AH199" s="144"/>
      <c r="AI199" s="166">
        <v>33187.93</v>
      </c>
      <c r="AJ199" s="167" t="s">
        <v>7296</v>
      </c>
      <c r="AK199" s="188" t="s">
        <v>488</v>
      </c>
      <c r="AL199" s="1"/>
      <c r="AM199" s="1"/>
    </row>
    <row r="200" spans="1:39" ht="55.5" customHeight="1" x14ac:dyDescent="0.25">
      <c r="A200" s="78" t="s">
        <v>440</v>
      </c>
      <c r="B200" s="79">
        <v>85731</v>
      </c>
      <c r="C200" s="79">
        <v>1496298</v>
      </c>
      <c r="D200" s="80">
        <v>2011</v>
      </c>
      <c r="E200" s="128" t="s">
        <v>886</v>
      </c>
      <c r="F200" s="148">
        <v>1500000</v>
      </c>
      <c r="G200" s="143">
        <v>0</v>
      </c>
      <c r="H200" s="144">
        <v>1500000</v>
      </c>
      <c r="I200" s="144">
        <v>1480650</v>
      </c>
      <c r="J200" s="143">
        <v>0</v>
      </c>
      <c r="K200" s="144">
        <v>1480650</v>
      </c>
      <c r="L200" s="149"/>
      <c r="M200" s="149" t="s">
        <v>39</v>
      </c>
      <c r="N200" s="143">
        <v>19350</v>
      </c>
      <c r="O200" s="150">
        <v>6822</v>
      </c>
      <c r="P200" s="147">
        <v>98.710000000000008</v>
      </c>
      <c r="Q200" s="187"/>
      <c r="R200" s="187"/>
      <c r="S200" s="187"/>
      <c r="T200" s="144"/>
      <c r="U200" s="144"/>
      <c r="V200" s="144"/>
      <c r="W200" s="144"/>
      <c r="X200" s="144"/>
      <c r="Y200" s="144"/>
      <c r="Z200" s="144"/>
      <c r="AA200" s="144"/>
      <c r="AB200" s="144"/>
      <c r="AC200" s="144"/>
      <c r="AD200" s="144">
        <v>64116.65</v>
      </c>
      <c r="AE200" s="144"/>
      <c r="AF200" s="144"/>
      <c r="AG200" s="144"/>
      <c r="AH200" s="144"/>
      <c r="AI200" s="166">
        <v>64116.65</v>
      </c>
      <c r="AJ200" s="167" t="s">
        <v>7297</v>
      </c>
      <c r="AK200" s="188" t="s">
        <v>489</v>
      </c>
      <c r="AL200" s="1"/>
      <c r="AM200" s="1"/>
    </row>
    <row r="201" spans="1:39" ht="55.5" customHeight="1" x14ac:dyDescent="0.25">
      <c r="A201" s="78" t="s">
        <v>440</v>
      </c>
      <c r="B201" s="79">
        <v>81014</v>
      </c>
      <c r="C201" s="79">
        <v>1480464</v>
      </c>
      <c r="D201" s="80">
        <v>2011</v>
      </c>
      <c r="E201" s="128" t="s">
        <v>887</v>
      </c>
      <c r="F201" s="148">
        <v>1590000</v>
      </c>
      <c r="G201" s="143">
        <v>0</v>
      </c>
      <c r="H201" s="144">
        <v>1590000</v>
      </c>
      <c r="I201" s="144">
        <v>1548819</v>
      </c>
      <c r="J201" s="143">
        <v>0</v>
      </c>
      <c r="K201" s="144">
        <v>1548819</v>
      </c>
      <c r="L201" s="149"/>
      <c r="M201" s="149" t="s">
        <v>39</v>
      </c>
      <c r="N201" s="143">
        <v>41181</v>
      </c>
      <c r="O201" s="150">
        <v>5985</v>
      </c>
      <c r="P201" s="147">
        <v>97.41</v>
      </c>
      <c r="Q201" s="187"/>
      <c r="R201" s="187"/>
      <c r="S201" s="187"/>
      <c r="T201" s="144"/>
      <c r="U201" s="144"/>
      <c r="V201" s="144"/>
      <c r="W201" s="144"/>
      <c r="X201" s="144"/>
      <c r="Y201" s="144"/>
      <c r="Z201" s="144"/>
      <c r="AA201" s="144"/>
      <c r="AB201" s="144"/>
      <c r="AC201" s="144"/>
      <c r="AD201" s="144">
        <v>35865.61</v>
      </c>
      <c r="AE201" s="144"/>
      <c r="AF201" s="144"/>
      <c r="AG201" s="144"/>
      <c r="AH201" s="144"/>
      <c r="AI201" s="166">
        <v>35865.61</v>
      </c>
      <c r="AJ201" s="167" t="s">
        <v>7298</v>
      </c>
      <c r="AK201" s="188" t="s">
        <v>490</v>
      </c>
      <c r="AL201" s="1"/>
      <c r="AM201" s="1"/>
    </row>
    <row r="202" spans="1:39" ht="55.5" customHeight="1" x14ac:dyDescent="0.25">
      <c r="A202" s="78" t="s">
        <v>440</v>
      </c>
      <c r="B202" s="79">
        <v>81007</v>
      </c>
      <c r="C202" s="79">
        <v>1481355</v>
      </c>
      <c r="D202" s="80">
        <v>2011</v>
      </c>
      <c r="E202" s="128" t="s">
        <v>888</v>
      </c>
      <c r="F202" s="148">
        <v>4200000</v>
      </c>
      <c r="G202" s="143">
        <v>1260113.6399999997</v>
      </c>
      <c r="H202" s="144">
        <v>5460113.6399999997</v>
      </c>
      <c r="I202" s="144">
        <v>4798416.0199999996</v>
      </c>
      <c r="J202" s="143">
        <v>93353.32</v>
      </c>
      <c r="K202" s="144">
        <v>4891769.34</v>
      </c>
      <c r="L202" s="149"/>
      <c r="M202" s="149" t="s">
        <v>39</v>
      </c>
      <c r="N202" s="143">
        <v>661697.62000000011</v>
      </c>
      <c r="O202" s="150">
        <v>5797</v>
      </c>
      <c r="P202" s="147">
        <v>87.881248200541108</v>
      </c>
      <c r="Q202" s="187"/>
      <c r="R202" s="187"/>
      <c r="S202" s="187"/>
      <c r="T202" s="144"/>
      <c r="U202" s="144"/>
      <c r="V202" s="144"/>
      <c r="W202" s="144"/>
      <c r="X202" s="144"/>
      <c r="Y202" s="144"/>
      <c r="Z202" s="144"/>
      <c r="AA202" s="144"/>
      <c r="AB202" s="144"/>
      <c r="AC202" s="144"/>
      <c r="AD202" s="144"/>
      <c r="AE202" s="144"/>
      <c r="AF202" s="144">
        <v>19343.02</v>
      </c>
      <c r="AG202" s="144"/>
      <c r="AH202" s="144"/>
      <c r="AI202" s="166">
        <v>19343.02</v>
      </c>
      <c r="AJ202" s="167" t="s">
        <v>7289</v>
      </c>
      <c r="AK202" s="188" t="s">
        <v>491</v>
      </c>
      <c r="AL202" s="1"/>
      <c r="AM202" s="1"/>
    </row>
    <row r="203" spans="1:39" ht="55.5" customHeight="1" x14ac:dyDescent="0.25">
      <c r="A203" s="78" t="s">
        <v>440</v>
      </c>
      <c r="B203" s="79">
        <v>90923</v>
      </c>
      <c r="C203" s="79">
        <v>1518445</v>
      </c>
      <c r="D203" s="80">
        <v>2011</v>
      </c>
      <c r="E203" s="128" t="s">
        <v>889</v>
      </c>
      <c r="F203" s="148">
        <v>2640000</v>
      </c>
      <c r="G203" s="143">
        <v>734655.81</v>
      </c>
      <c r="H203" s="144">
        <v>3374655.81</v>
      </c>
      <c r="I203" s="144">
        <v>3175746.69</v>
      </c>
      <c r="J203" s="143">
        <v>17581.96</v>
      </c>
      <c r="K203" s="144">
        <v>3193328.65</v>
      </c>
      <c r="L203" s="149"/>
      <c r="M203" s="149" t="s">
        <v>39</v>
      </c>
      <c r="N203" s="143">
        <v>198909.12000000011</v>
      </c>
      <c r="O203" s="150">
        <v>5796</v>
      </c>
      <c r="P203" s="147">
        <v>94.105795340355016</v>
      </c>
      <c r="Q203" s="187"/>
      <c r="R203" s="187"/>
      <c r="S203" s="187"/>
      <c r="T203" s="144"/>
      <c r="U203" s="144"/>
      <c r="V203" s="144"/>
      <c r="W203" s="144"/>
      <c r="X203" s="144"/>
      <c r="Y203" s="144"/>
      <c r="Z203" s="144"/>
      <c r="AA203" s="144"/>
      <c r="AB203" s="144"/>
      <c r="AC203" s="144"/>
      <c r="AD203" s="144"/>
      <c r="AE203" s="144"/>
      <c r="AF203" s="144">
        <v>29540.13</v>
      </c>
      <c r="AG203" s="144"/>
      <c r="AH203" s="144"/>
      <c r="AI203" s="166">
        <v>29540.13</v>
      </c>
      <c r="AJ203" s="167" t="s">
        <v>7299</v>
      </c>
      <c r="AK203" s="188" t="s">
        <v>492</v>
      </c>
      <c r="AL203" s="1"/>
      <c r="AM203" s="1"/>
    </row>
    <row r="204" spans="1:39" ht="55.5" customHeight="1" x14ac:dyDescent="0.25">
      <c r="A204" s="78" t="s">
        <v>493</v>
      </c>
      <c r="B204" s="79"/>
      <c r="C204" s="79">
        <v>1484745</v>
      </c>
      <c r="D204" s="80">
        <v>2011</v>
      </c>
      <c r="E204" s="128" t="s">
        <v>890</v>
      </c>
      <c r="F204" s="148">
        <v>479005.91</v>
      </c>
      <c r="G204" s="143">
        <v>0</v>
      </c>
      <c r="H204" s="144">
        <v>479005.91</v>
      </c>
      <c r="I204" s="144">
        <v>0</v>
      </c>
      <c r="J204" s="143">
        <v>0</v>
      </c>
      <c r="K204" s="144">
        <v>0</v>
      </c>
      <c r="L204" s="149"/>
      <c r="M204" s="149" t="s">
        <v>39</v>
      </c>
      <c r="N204" s="143">
        <v>479005.91</v>
      </c>
      <c r="O204" s="150">
        <v>5066</v>
      </c>
      <c r="P204" s="147">
        <v>0</v>
      </c>
      <c r="Q204" s="187"/>
      <c r="R204" s="187"/>
      <c r="S204" s="187"/>
      <c r="T204" s="144"/>
      <c r="U204" s="144"/>
      <c r="V204" s="144"/>
      <c r="W204" s="144"/>
      <c r="X204" s="144"/>
      <c r="Y204" s="144"/>
      <c r="Z204" s="144"/>
      <c r="AA204" s="144"/>
      <c r="AB204" s="144"/>
      <c r="AC204" s="144"/>
      <c r="AD204" s="144">
        <v>8670.01</v>
      </c>
      <c r="AE204" s="144"/>
      <c r="AF204" s="144"/>
      <c r="AG204" s="144"/>
      <c r="AH204" s="144"/>
      <c r="AI204" s="166">
        <v>8670.01</v>
      </c>
      <c r="AJ204" s="167" t="s">
        <v>7300</v>
      </c>
      <c r="AK204" s="188" t="s">
        <v>494</v>
      </c>
      <c r="AL204" s="1"/>
      <c r="AM204" s="1"/>
    </row>
    <row r="205" spans="1:39" ht="55.5" customHeight="1" x14ac:dyDescent="0.25">
      <c r="A205" s="82" t="s">
        <v>447</v>
      </c>
      <c r="B205" s="83">
        <v>75215</v>
      </c>
      <c r="C205" s="83">
        <v>1496190</v>
      </c>
      <c r="D205" s="80">
        <v>2011</v>
      </c>
      <c r="E205" s="129" t="s">
        <v>891</v>
      </c>
      <c r="F205" s="142">
        <v>2442000</v>
      </c>
      <c r="G205" s="143">
        <v>0</v>
      </c>
      <c r="H205" s="144">
        <v>2442000</v>
      </c>
      <c r="I205" s="143">
        <v>1748227.8</v>
      </c>
      <c r="J205" s="143">
        <v>0</v>
      </c>
      <c r="K205" s="144">
        <v>1748227.8</v>
      </c>
      <c r="L205" s="145"/>
      <c r="M205" s="145" t="s">
        <v>39</v>
      </c>
      <c r="N205" s="143">
        <v>693772.2</v>
      </c>
      <c r="O205" s="146">
        <v>7226</v>
      </c>
      <c r="P205" s="147">
        <v>71.59</v>
      </c>
      <c r="Q205" s="187"/>
      <c r="R205" s="187"/>
      <c r="S205" s="187"/>
      <c r="T205" s="144"/>
      <c r="U205" s="144"/>
      <c r="V205" s="144"/>
      <c r="W205" s="144"/>
      <c r="X205" s="144"/>
      <c r="Y205" s="144"/>
      <c r="Z205" s="144"/>
      <c r="AA205" s="144"/>
      <c r="AB205" s="144"/>
      <c r="AC205" s="144"/>
      <c r="AD205" s="144">
        <v>91689.56</v>
      </c>
      <c r="AE205" s="144"/>
      <c r="AF205" s="144"/>
      <c r="AG205" s="144"/>
      <c r="AH205" s="144"/>
      <c r="AI205" s="166">
        <v>91689.56</v>
      </c>
      <c r="AJ205" s="170" t="s">
        <v>7301</v>
      </c>
      <c r="AK205" s="188" t="s">
        <v>495</v>
      </c>
      <c r="AL205" s="1"/>
      <c r="AM205" s="1"/>
    </row>
    <row r="206" spans="1:39" ht="55.5" customHeight="1" x14ac:dyDescent="0.25">
      <c r="A206" s="82" t="s">
        <v>447</v>
      </c>
      <c r="B206" s="83">
        <v>80932</v>
      </c>
      <c r="C206" s="83">
        <v>1493264</v>
      </c>
      <c r="D206" s="80">
        <v>2011</v>
      </c>
      <c r="E206" s="129" t="s">
        <v>892</v>
      </c>
      <c r="F206" s="142">
        <v>1343266.85</v>
      </c>
      <c r="G206" s="143">
        <v>0</v>
      </c>
      <c r="H206" s="144">
        <v>1343266.85</v>
      </c>
      <c r="I206" s="143">
        <v>115384</v>
      </c>
      <c r="J206" s="143">
        <v>0</v>
      </c>
      <c r="K206" s="144">
        <v>115384</v>
      </c>
      <c r="L206" s="145"/>
      <c r="M206" s="145" t="s">
        <v>39</v>
      </c>
      <c r="N206" s="143">
        <v>1227882.8500000001</v>
      </c>
      <c r="O206" s="146">
        <v>5175</v>
      </c>
      <c r="P206" s="147">
        <v>8.5898047733404557</v>
      </c>
      <c r="Q206" s="187"/>
      <c r="R206" s="187"/>
      <c r="S206" s="187"/>
      <c r="T206" s="144"/>
      <c r="U206" s="144"/>
      <c r="V206" s="144"/>
      <c r="W206" s="144"/>
      <c r="X206" s="144"/>
      <c r="Y206" s="144"/>
      <c r="Z206" s="144"/>
      <c r="AA206" s="144"/>
      <c r="AB206" s="144"/>
      <c r="AC206" s="144"/>
      <c r="AD206" s="144">
        <v>280866.61</v>
      </c>
      <c r="AE206" s="144"/>
      <c r="AF206" s="144"/>
      <c r="AG206" s="144"/>
      <c r="AH206" s="144"/>
      <c r="AI206" s="166">
        <v>280866.61</v>
      </c>
      <c r="AJ206" s="170" t="s">
        <v>7302</v>
      </c>
      <c r="AK206" s="188" t="s">
        <v>496</v>
      </c>
      <c r="AL206" s="1"/>
      <c r="AM206" s="1"/>
    </row>
    <row r="207" spans="1:39" ht="55.5" customHeight="1" x14ac:dyDescent="0.25">
      <c r="A207" s="78" t="s">
        <v>497</v>
      </c>
      <c r="B207" s="79">
        <v>86281</v>
      </c>
      <c r="C207" s="79">
        <v>1500112</v>
      </c>
      <c r="D207" s="80">
        <v>2011</v>
      </c>
      <c r="E207" s="128" t="s">
        <v>893</v>
      </c>
      <c r="F207" s="148">
        <v>599860.92000000004</v>
      </c>
      <c r="G207" s="143">
        <v>0</v>
      </c>
      <c r="H207" s="144">
        <v>599860.92000000004</v>
      </c>
      <c r="I207" s="144">
        <v>0</v>
      </c>
      <c r="J207" s="143">
        <v>0</v>
      </c>
      <c r="K207" s="144">
        <v>0</v>
      </c>
      <c r="L207" s="149"/>
      <c r="M207" s="149" t="s">
        <v>39</v>
      </c>
      <c r="N207" s="143">
        <v>599860.92000000004</v>
      </c>
      <c r="O207" s="150">
        <v>5596</v>
      </c>
      <c r="P207" s="147">
        <v>0</v>
      </c>
      <c r="Q207" s="187"/>
      <c r="R207" s="187"/>
      <c r="S207" s="187"/>
      <c r="T207" s="144"/>
      <c r="U207" s="144"/>
      <c r="V207" s="144"/>
      <c r="W207" s="144"/>
      <c r="X207" s="144"/>
      <c r="Y207" s="144"/>
      <c r="Z207" s="144"/>
      <c r="AA207" s="144"/>
      <c r="AB207" s="144"/>
      <c r="AC207" s="144"/>
      <c r="AD207" s="144">
        <v>88899.39</v>
      </c>
      <c r="AE207" s="144"/>
      <c r="AF207" s="144"/>
      <c r="AG207" s="144"/>
      <c r="AH207" s="144"/>
      <c r="AI207" s="166">
        <v>88899.39</v>
      </c>
      <c r="AJ207" s="167" t="s">
        <v>7300</v>
      </c>
      <c r="AK207" s="188" t="s">
        <v>498</v>
      </c>
      <c r="AL207" s="5"/>
      <c r="AM207" s="6"/>
    </row>
    <row r="208" spans="1:39" ht="55.5" customHeight="1" x14ac:dyDescent="0.25">
      <c r="A208" s="78" t="s">
        <v>452</v>
      </c>
      <c r="B208" s="79">
        <v>90920</v>
      </c>
      <c r="C208" s="79">
        <v>1518275</v>
      </c>
      <c r="D208" s="80">
        <v>2011</v>
      </c>
      <c r="E208" s="128" t="s">
        <v>499</v>
      </c>
      <c r="F208" s="148">
        <v>59998185</v>
      </c>
      <c r="G208" s="143">
        <v>20493449.120000005</v>
      </c>
      <c r="H208" s="144">
        <v>80491634.120000005</v>
      </c>
      <c r="I208" s="144">
        <v>77024971.519999996</v>
      </c>
      <c r="J208" s="143">
        <v>5270925.37</v>
      </c>
      <c r="K208" s="144">
        <v>82295896.890000001</v>
      </c>
      <c r="L208" s="149"/>
      <c r="M208" s="149" t="s">
        <v>39</v>
      </c>
      <c r="N208" s="143">
        <v>3466662.6000000089</v>
      </c>
      <c r="O208" s="150">
        <v>6904</v>
      </c>
      <c r="P208" s="147">
        <v>95.693139246208162</v>
      </c>
      <c r="Q208" s="187"/>
      <c r="R208" s="187"/>
      <c r="S208" s="187"/>
      <c r="T208" s="144"/>
      <c r="U208" s="144"/>
      <c r="V208" s="144"/>
      <c r="W208" s="144"/>
      <c r="X208" s="144"/>
      <c r="Y208" s="144"/>
      <c r="Z208" s="144"/>
      <c r="AA208" s="144"/>
      <c r="AB208" s="144"/>
      <c r="AC208" s="144">
        <v>0</v>
      </c>
      <c r="AD208" s="144">
        <v>0</v>
      </c>
      <c r="AE208" s="144">
        <v>0</v>
      </c>
      <c r="AF208" s="144">
        <v>0</v>
      </c>
      <c r="AG208" s="144">
        <v>0</v>
      </c>
      <c r="AH208" s="144">
        <v>0</v>
      </c>
      <c r="AI208" s="166">
        <v>0</v>
      </c>
      <c r="AJ208" s="170"/>
      <c r="AK208" s="188" t="s">
        <v>500</v>
      </c>
      <c r="AL208" s="1"/>
      <c r="AM208" s="1"/>
    </row>
    <row r="209" spans="1:37" ht="55.5" customHeight="1" x14ac:dyDescent="0.25">
      <c r="A209" s="82" t="s">
        <v>501</v>
      </c>
      <c r="B209" s="83">
        <v>90764</v>
      </c>
      <c r="C209" s="83">
        <v>1518151</v>
      </c>
      <c r="D209" s="80">
        <v>2011</v>
      </c>
      <c r="E209" s="128" t="s">
        <v>894</v>
      </c>
      <c r="F209" s="148">
        <v>3179707.24</v>
      </c>
      <c r="G209" s="143">
        <v>0</v>
      </c>
      <c r="H209" s="144">
        <v>3179707.24</v>
      </c>
      <c r="I209" s="144">
        <v>3177141</v>
      </c>
      <c r="J209" s="143">
        <v>0</v>
      </c>
      <c r="K209" s="144">
        <v>3177141</v>
      </c>
      <c r="L209" s="149"/>
      <c r="M209" s="149" t="s">
        <v>39</v>
      </c>
      <c r="N209" s="143">
        <v>2566.2400000002235</v>
      </c>
      <c r="O209" s="150">
        <v>5972</v>
      </c>
      <c r="P209" s="147">
        <v>99.919293198829209</v>
      </c>
      <c r="Q209" s="187"/>
      <c r="R209" s="187"/>
      <c r="S209" s="187"/>
      <c r="T209" s="144"/>
      <c r="U209" s="144"/>
      <c r="V209" s="144"/>
      <c r="W209" s="144"/>
      <c r="X209" s="144"/>
      <c r="Y209" s="144"/>
      <c r="Z209" s="144"/>
      <c r="AA209" s="144"/>
      <c r="AB209" s="144"/>
      <c r="AC209" s="144"/>
      <c r="AD209" s="144">
        <v>2248.27</v>
      </c>
      <c r="AE209" s="144"/>
      <c r="AF209" s="144"/>
      <c r="AG209" s="144"/>
      <c r="AH209" s="144"/>
      <c r="AI209" s="166">
        <v>2248.27</v>
      </c>
      <c r="AJ209" s="167" t="s">
        <v>7183</v>
      </c>
      <c r="AK209" s="188" t="s">
        <v>502</v>
      </c>
    </row>
    <row r="210" spans="1:37" ht="55.5" customHeight="1" x14ac:dyDescent="0.25">
      <c r="A210" s="82" t="s">
        <v>501</v>
      </c>
      <c r="B210" s="83">
        <v>80947</v>
      </c>
      <c r="C210" s="83">
        <v>1502778</v>
      </c>
      <c r="D210" s="80">
        <v>2011</v>
      </c>
      <c r="E210" s="128" t="s">
        <v>895</v>
      </c>
      <c r="F210" s="148">
        <v>1794518.88</v>
      </c>
      <c r="G210" s="143">
        <v>0</v>
      </c>
      <c r="H210" s="144">
        <v>1794518.88</v>
      </c>
      <c r="I210" s="144">
        <v>1067379.83</v>
      </c>
      <c r="J210" s="143">
        <v>0</v>
      </c>
      <c r="K210" s="144">
        <v>1067379.83</v>
      </c>
      <c r="L210" s="149"/>
      <c r="M210" s="149" t="s">
        <v>39</v>
      </c>
      <c r="N210" s="143">
        <v>727139.04999999981</v>
      </c>
      <c r="O210" s="150">
        <v>4709</v>
      </c>
      <c r="P210" s="147">
        <v>59.480000009807654</v>
      </c>
      <c r="Q210" s="187"/>
      <c r="R210" s="187"/>
      <c r="S210" s="187"/>
      <c r="T210" s="144"/>
      <c r="U210" s="144"/>
      <c r="V210" s="144"/>
      <c r="W210" s="144"/>
      <c r="X210" s="144"/>
      <c r="Y210" s="144"/>
      <c r="Z210" s="144"/>
      <c r="AA210" s="144"/>
      <c r="AB210" s="144"/>
      <c r="AC210" s="144"/>
      <c r="AD210" s="144">
        <v>520589.93</v>
      </c>
      <c r="AE210" s="144"/>
      <c r="AF210" s="144"/>
      <c r="AG210" s="144"/>
      <c r="AH210" s="144"/>
      <c r="AI210" s="166">
        <v>520589.93</v>
      </c>
      <c r="AJ210" s="167" t="s">
        <v>7290</v>
      </c>
      <c r="AK210" s="188" t="s">
        <v>503</v>
      </c>
    </row>
    <row r="211" spans="1:37" ht="55.5" customHeight="1" x14ac:dyDescent="0.25">
      <c r="A211" s="78" t="s">
        <v>92</v>
      </c>
      <c r="B211" s="79">
        <v>75232</v>
      </c>
      <c r="C211" s="79">
        <v>1469177</v>
      </c>
      <c r="D211" s="80">
        <v>2011</v>
      </c>
      <c r="E211" s="128" t="s">
        <v>504</v>
      </c>
      <c r="F211" s="148">
        <v>4365406.5999999996</v>
      </c>
      <c r="G211" s="143">
        <v>0</v>
      </c>
      <c r="H211" s="144">
        <v>4365406.5999999996</v>
      </c>
      <c r="I211" s="144">
        <v>0</v>
      </c>
      <c r="J211" s="143">
        <v>0</v>
      </c>
      <c r="K211" s="144">
        <v>0</v>
      </c>
      <c r="L211" s="149"/>
      <c r="M211" s="149" t="s">
        <v>39</v>
      </c>
      <c r="N211" s="143">
        <v>4365406.5999999996</v>
      </c>
      <c r="O211" s="150">
        <v>5542</v>
      </c>
      <c r="P211" s="147">
        <v>0</v>
      </c>
      <c r="Q211" s="187"/>
      <c r="R211" s="187"/>
      <c r="S211" s="187"/>
      <c r="T211" s="144"/>
      <c r="U211" s="144"/>
      <c r="V211" s="144"/>
      <c r="W211" s="144"/>
      <c r="X211" s="144"/>
      <c r="Y211" s="144"/>
      <c r="Z211" s="144"/>
      <c r="AA211" s="144"/>
      <c r="AB211" s="144"/>
      <c r="AC211" s="144"/>
      <c r="AD211" s="144">
        <v>16090.62</v>
      </c>
      <c r="AE211" s="144"/>
      <c r="AF211" s="144"/>
      <c r="AG211" s="144"/>
      <c r="AH211" s="144"/>
      <c r="AI211" s="166">
        <v>16090.62</v>
      </c>
      <c r="AJ211" s="167" t="s">
        <v>7303</v>
      </c>
      <c r="AK211" s="190" t="s">
        <v>505</v>
      </c>
    </row>
    <row r="212" spans="1:37" ht="55.5" customHeight="1" x14ac:dyDescent="0.25">
      <c r="A212" s="78" t="s">
        <v>144</v>
      </c>
      <c r="B212" s="79">
        <v>80945</v>
      </c>
      <c r="C212" s="79">
        <v>1503456</v>
      </c>
      <c r="D212" s="80">
        <v>2011</v>
      </c>
      <c r="E212" s="128" t="s">
        <v>896</v>
      </c>
      <c r="F212" s="148">
        <v>2639729.4</v>
      </c>
      <c r="G212" s="143">
        <v>0</v>
      </c>
      <c r="H212" s="144">
        <v>2639729.4</v>
      </c>
      <c r="I212" s="144">
        <v>874528</v>
      </c>
      <c r="J212" s="143">
        <v>0</v>
      </c>
      <c r="K212" s="144">
        <v>874528</v>
      </c>
      <c r="L212" s="149"/>
      <c r="M212" s="149" t="s">
        <v>39</v>
      </c>
      <c r="N212" s="143">
        <v>1765201.4</v>
      </c>
      <c r="O212" s="150">
        <v>4940</v>
      </c>
      <c r="P212" s="147">
        <v>33.129456375339082</v>
      </c>
      <c r="Q212" s="187"/>
      <c r="R212" s="187"/>
      <c r="S212" s="187"/>
      <c r="T212" s="144"/>
      <c r="U212" s="144"/>
      <c r="V212" s="144"/>
      <c r="W212" s="144"/>
      <c r="X212" s="144"/>
      <c r="Y212" s="144"/>
      <c r="Z212" s="144"/>
      <c r="AA212" s="144"/>
      <c r="AB212" s="144"/>
      <c r="AC212" s="144"/>
      <c r="AD212" s="144">
        <v>67327.45</v>
      </c>
      <c r="AE212" s="144"/>
      <c r="AF212" s="144"/>
      <c r="AG212" s="144"/>
      <c r="AH212" s="144"/>
      <c r="AI212" s="166">
        <v>67327.45</v>
      </c>
      <c r="AJ212" s="167" t="s">
        <v>7295</v>
      </c>
      <c r="AK212" s="188" t="s">
        <v>506</v>
      </c>
    </row>
    <row r="213" spans="1:37" ht="55.5" customHeight="1" x14ac:dyDescent="0.25">
      <c r="A213" s="78" t="s">
        <v>507</v>
      </c>
      <c r="B213" s="79">
        <v>75224</v>
      </c>
      <c r="C213" s="79">
        <v>1468510</v>
      </c>
      <c r="D213" s="80">
        <v>2011</v>
      </c>
      <c r="E213" s="128" t="s">
        <v>897</v>
      </c>
      <c r="F213" s="148">
        <v>613116</v>
      </c>
      <c r="G213" s="143">
        <v>0</v>
      </c>
      <c r="H213" s="144">
        <v>613116</v>
      </c>
      <c r="I213" s="144">
        <v>343406.27</v>
      </c>
      <c r="J213" s="143">
        <v>21826.010000000009</v>
      </c>
      <c r="K213" s="144">
        <v>365232.28</v>
      </c>
      <c r="L213" s="149"/>
      <c r="M213" s="149" t="s">
        <v>39</v>
      </c>
      <c r="N213" s="143">
        <v>269709.73</v>
      </c>
      <c r="O213" s="150">
        <v>5170</v>
      </c>
      <c r="P213" s="147">
        <v>56.009999739037966</v>
      </c>
      <c r="Q213" s="187"/>
      <c r="R213" s="187"/>
      <c r="S213" s="187"/>
      <c r="T213" s="144"/>
      <c r="U213" s="144"/>
      <c r="V213" s="144"/>
      <c r="W213" s="144"/>
      <c r="X213" s="144"/>
      <c r="Y213" s="144"/>
      <c r="Z213" s="144"/>
      <c r="AA213" s="144"/>
      <c r="AB213" s="144"/>
      <c r="AC213" s="144"/>
      <c r="AD213" s="144">
        <v>21629.23</v>
      </c>
      <c r="AE213" s="144"/>
      <c r="AF213" s="144"/>
      <c r="AG213" s="144"/>
      <c r="AH213" s="144"/>
      <c r="AI213" s="166">
        <v>21629.23</v>
      </c>
      <c r="AJ213" s="167" t="s">
        <v>7304</v>
      </c>
      <c r="AK213" s="189" t="s">
        <v>508</v>
      </c>
    </row>
    <row r="214" spans="1:37" ht="55.5" customHeight="1" x14ac:dyDescent="0.25">
      <c r="A214" s="78" t="s">
        <v>509</v>
      </c>
      <c r="B214" s="79">
        <v>81008</v>
      </c>
      <c r="C214" s="79">
        <v>1486306</v>
      </c>
      <c r="D214" s="80">
        <v>2011</v>
      </c>
      <c r="E214" s="128" t="s">
        <v>898</v>
      </c>
      <c r="F214" s="148">
        <v>2958738.66</v>
      </c>
      <c r="G214" s="143">
        <v>0</v>
      </c>
      <c r="H214" s="144">
        <v>2958738.66</v>
      </c>
      <c r="I214" s="144">
        <v>2910511.22</v>
      </c>
      <c r="J214" s="143">
        <v>323876.96999999974</v>
      </c>
      <c r="K214" s="144">
        <v>3234388.19</v>
      </c>
      <c r="L214" s="149"/>
      <c r="M214" s="149" t="s">
        <v>39</v>
      </c>
      <c r="N214" s="143">
        <v>48227.439999999944</v>
      </c>
      <c r="O214" s="150">
        <v>6967</v>
      </c>
      <c r="P214" s="147">
        <v>98.370000005340117</v>
      </c>
      <c r="Q214" s="187"/>
      <c r="R214" s="187"/>
      <c r="S214" s="187"/>
      <c r="T214" s="144"/>
      <c r="U214" s="144"/>
      <c r="V214" s="144"/>
      <c r="W214" s="144"/>
      <c r="X214" s="144"/>
      <c r="Y214" s="144"/>
      <c r="Z214" s="144"/>
      <c r="AA214" s="144"/>
      <c r="AB214" s="144"/>
      <c r="AC214" s="144"/>
      <c r="AD214" s="144"/>
      <c r="AE214" s="144"/>
      <c r="AF214" s="144">
        <v>48227.44</v>
      </c>
      <c r="AG214" s="144"/>
      <c r="AH214" s="144"/>
      <c r="AI214" s="166">
        <v>48227.44</v>
      </c>
      <c r="AJ214" s="167" t="s">
        <v>7305</v>
      </c>
      <c r="AK214" s="188" t="s">
        <v>510</v>
      </c>
    </row>
    <row r="215" spans="1:37" ht="55.5" customHeight="1" x14ac:dyDescent="0.25">
      <c r="A215" s="78" t="s">
        <v>509</v>
      </c>
      <c r="B215" s="79"/>
      <c r="C215" s="79">
        <v>1509543</v>
      </c>
      <c r="D215" s="80">
        <v>2011</v>
      </c>
      <c r="E215" s="128" t="s">
        <v>899</v>
      </c>
      <c r="F215" s="148">
        <v>1498341.33</v>
      </c>
      <c r="G215" s="143">
        <v>0</v>
      </c>
      <c r="H215" s="144">
        <v>1498341.33</v>
      </c>
      <c r="I215" s="144">
        <v>0</v>
      </c>
      <c r="J215" s="143">
        <v>0</v>
      </c>
      <c r="K215" s="144">
        <v>0</v>
      </c>
      <c r="L215" s="149"/>
      <c r="M215" s="149" t="s">
        <v>39</v>
      </c>
      <c r="N215" s="143">
        <v>1498341.33</v>
      </c>
      <c r="O215" s="150">
        <v>6685</v>
      </c>
      <c r="P215" s="147">
        <v>0</v>
      </c>
      <c r="Q215" s="187"/>
      <c r="R215" s="187"/>
      <c r="S215" s="187"/>
      <c r="T215" s="144"/>
      <c r="U215" s="144"/>
      <c r="V215" s="144"/>
      <c r="W215" s="144"/>
      <c r="X215" s="144"/>
      <c r="Y215" s="144"/>
      <c r="Z215" s="144"/>
      <c r="AA215" s="144"/>
      <c r="AB215" s="144"/>
      <c r="AC215" s="144"/>
      <c r="AD215" s="144">
        <v>255317.36</v>
      </c>
      <c r="AE215" s="144"/>
      <c r="AF215" s="144"/>
      <c r="AG215" s="144"/>
      <c r="AH215" s="144"/>
      <c r="AI215" s="166">
        <v>255317.36</v>
      </c>
      <c r="AJ215" s="167" t="s">
        <v>7179</v>
      </c>
      <c r="AK215" s="188" t="s">
        <v>511</v>
      </c>
    </row>
    <row r="216" spans="1:37" ht="55.5" customHeight="1" x14ac:dyDescent="0.25">
      <c r="A216" s="78" t="s">
        <v>512</v>
      </c>
      <c r="B216" s="79">
        <v>90923</v>
      </c>
      <c r="C216" s="79">
        <v>1518399</v>
      </c>
      <c r="D216" s="80">
        <v>2011</v>
      </c>
      <c r="E216" s="128" t="s">
        <v>513</v>
      </c>
      <c r="F216" s="148">
        <v>44000000</v>
      </c>
      <c r="G216" s="143">
        <v>23159110.650000006</v>
      </c>
      <c r="H216" s="144">
        <v>67159110.650000006</v>
      </c>
      <c r="I216" s="144">
        <v>66903532.759999998</v>
      </c>
      <c r="J216" s="143">
        <v>2015309.5099999979</v>
      </c>
      <c r="K216" s="144">
        <v>68918842.269999996</v>
      </c>
      <c r="L216" s="149"/>
      <c r="M216" s="149" t="s">
        <v>39</v>
      </c>
      <c r="N216" s="143">
        <v>255577.89000000805</v>
      </c>
      <c r="O216" s="150">
        <v>6250</v>
      </c>
      <c r="P216" s="147">
        <v>99.619444201201603</v>
      </c>
      <c r="Q216" s="187"/>
      <c r="R216" s="187"/>
      <c r="S216" s="187"/>
      <c r="T216" s="144"/>
      <c r="U216" s="144"/>
      <c r="V216" s="144"/>
      <c r="W216" s="144"/>
      <c r="X216" s="144"/>
      <c r="Y216" s="144"/>
      <c r="Z216" s="144"/>
      <c r="AA216" s="144"/>
      <c r="AB216" s="144"/>
      <c r="AC216" s="144">
        <v>0</v>
      </c>
      <c r="AD216" s="144">
        <v>0</v>
      </c>
      <c r="AE216" s="144">
        <v>0</v>
      </c>
      <c r="AF216" s="144">
        <v>0</v>
      </c>
      <c r="AG216" s="144">
        <v>0</v>
      </c>
      <c r="AH216" s="144">
        <v>0</v>
      </c>
      <c r="AI216" s="166">
        <v>0</v>
      </c>
      <c r="AJ216" s="167" t="s">
        <v>7306</v>
      </c>
      <c r="AK216" s="188" t="s">
        <v>514</v>
      </c>
    </row>
    <row r="217" spans="1:37" ht="55.5" customHeight="1" x14ac:dyDescent="0.25">
      <c r="A217" s="78" t="s">
        <v>515</v>
      </c>
      <c r="B217" s="79">
        <v>75223</v>
      </c>
      <c r="C217" s="79">
        <v>1508067</v>
      </c>
      <c r="D217" s="80">
        <v>2011</v>
      </c>
      <c r="E217" s="128" t="s">
        <v>900</v>
      </c>
      <c r="F217" s="148">
        <v>330000</v>
      </c>
      <c r="G217" s="143">
        <v>0</v>
      </c>
      <c r="H217" s="144">
        <v>330000</v>
      </c>
      <c r="I217" s="144">
        <v>319391.15999999997</v>
      </c>
      <c r="J217" s="143">
        <v>10608.840000000026</v>
      </c>
      <c r="K217" s="144">
        <v>330000</v>
      </c>
      <c r="L217" s="149"/>
      <c r="M217" s="149" t="s">
        <v>39</v>
      </c>
      <c r="N217" s="143">
        <v>10608.840000000026</v>
      </c>
      <c r="O217" s="150">
        <v>5594</v>
      </c>
      <c r="P217" s="147">
        <v>96.785199999999989</v>
      </c>
      <c r="Q217" s="187"/>
      <c r="R217" s="187"/>
      <c r="S217" s="187"/>
      <c r="T217" s="144"/>
      <c r="U217" s="144"/>
      <c r="V217" s="144"/>
      <c r="W217" s="144"/>
      <c r="X217" s="144"/>
      <c r="Y217" s="144"/>
      <c r="Z217" s="144"/>
      <c r="AA217" s="144"/>
      <c r="AB217" s="144"/>
      <c r="AC217" s="144"/>
      <c r="AD217" s="144">
        <v>29734.42</v>
      </c>
      <c r="AE217" s="144"/>
      <c r="AF217" s="144"/>
      <c r="AG217" s="144"/>
      <c r="AH217" s="144"/>
      <c r="AI217" s="166">
        <v>29734.42</v>
      </c>
      <c r="AJ217" s="167" t="s">
        <v>7307</v>
      </c>
      <c r="AK217" s="188" t="s">
        <v>516</v>
      </c>
    </row>
    <row r="218" spans="1:37" ht="55.5" customHeight="1" x14ac:dyDescent="0.25">
      <c r="A218" s="82" t="s">
        <v>517</v>
      </c>
      <c r="B218" s="83">
        <v>75798</v>
      </c>
      <c r="C218" s="83"/>
      <c r="D218" s="80">
        <v>2011</v>
      </c>
      <c r="E218" s="128" t="s">
        <v>901</v>
      </c>
      <c r="F218" s="148">
        <v>1469664</v>
      </c>
      <c r="G218" s="143">
        <v>0</v>
      </c>
      <c r="H218" s="144">
        <v>1469664</v>
      </c>
      <c r="I218" s="144">
        <v>1400000</v>
      </c>
      <c r="J218" s="143">
        <v>0</v>
      </c>
      <c r="K218" s="144">
        <v>1400000</v>
      </c>
      <c r="L218" s="149"/>
      <c r="M218" s="149" t="s">
        <v>39</v>
      </c>
      <c r="N218" s="143">
        <v>69664</v>
      </c>
      <c r="O218" s="150">
        <v>5843</v>
      </c>
      <c r="P218" s="147">
        <v>95.259868922420353</v>
      </c>
      <c r="Q218" s="187"/>
      <c r="R218" s="187"/>
      <c r="S218" s="187"/>
      <c r="T218" s="144"/>
      <c r="U218" s="144"/>
      <c r="V218" s="144"/>
      <c r="W218" s="144"/>
      <c r="X218" s="144"/>
      <c r="Y218" s="144"/>
      <c r="Z218" s="144"/>
      <c r="AA218" s="144"/>
      <c r="AB218" s="144"/>
      <c r="AC218" s="144"/>
      <c r="AD218" s="144"/>
      <c r="AE218" s="144"/>
      <c r="AF218" s="144">
        <v>44091.85</v>
      </c>
      <c r="AG218" s="144"/>
      <c r="AH218" s="144"/>
      <c r="AI218" s="166">
        <v>44091.85</v>
      </c>
      <c r="AJ218" s="167" t="s">
        <v>7308</v>
      </c>
      <c r="AK218" s="188" t="s">
        <v>518</v>
      </c>
    </row>
    <row r="219" spans="1:37" ht="55.5" customHeight="1" x14ac:dyDescent="0.25">
      <c r="A219" s="78" t="s">
        <v>519</v>
      </c>
      <c r="B219" s="79">
        <v>80928</v>
      </c>
      <c r="C219" s="79">
        <v>1466453</v>
      </c>
      <c r="D219" s="80">
        <v>2011</v>
      </c>
      <c r="E219" s="128" t="s">
        <v>902</v>
      </c>
      <c r="F219" s="148">
        <v>183962093.96000001</v>
      </c>
      <c r="G219" s="143">
        <v>74413216.040000007</v>
      </c>
      <c r="H219" s="144">
        <v>258375310</v>
      </c>
      <c r="I219" s="144">
        <v>221136284.90000001</v>
      </c>
      <c r="J219" s="143">
        <v>10913263.619999999</v>
      </c>
      <c r="K219" s="144">
        <v>232049548.52000001</v>
      </c>
      <c r="L219" s="149"/>
      <c r="M219" s="149" t="s">
        <v>39</v>
      </c>
      <c r="N219" s="143">
        <v>37239025.099999994</v>
      </c>
      <c r="O219" s="150" t="s">
        <v>520</v>
      </c>
      <c r="P219" s="147">
        <v>85.58723544443933</v>
      </c>
      <c r="Q219" s="187"/>
      <c r="R219" s="187"/>
      <c r="S219" s="187"/>
      <c r="T219" s="144"/>
      <c r="U219" s="144"/>
      <c r="V219" s="144"/>
      <c r="W219" s="144"/>
      <c r="X219" s="144"/>
      <c r="Y219" s="144"/>
      <c r="Z219" s="144"/>
      <c r="AA219" s="144"/>
      <c r="AB219" s="144"/>
      <c r="AC219" s="144">
        <v>0</v>
      </c>
      <c r="AD219" s="144">
        <v>0</v>
      </c>
      <c r="AE219" s="144">
        <v>0</v>
      </c>
      <c r="AF219" s="144">
        <v>0</v>
      </c>
      <c r="AG219" s="144">
        <v>0</v>
      </c>
      <c r="AH219" s="144">
        <v>0</v>
      </c>
      <c r="AI219" s="166">
        <v>0</v>
      </c>
      <c r="AJ219" s="167"/>
      <c r="AK219" s="188" t="s">
        <v>521</v>
      </c>
    </row>
    <row r="220" spans="1:37" ht="55.5" customHeight="1" x14ac:dyDescent="0.25">
      <c r="A220" s="78" t="s">
        <v>522</v>
      </c>
      <c r="B220" s="79">
        <v>80961</v>
      </c>
      <c r="C220" s="79">
        <v>1467891</v>
      </c>
      <c r="D220" s="80">
        <v>2011</v>
      </c>
      <c r="E220" s="128" t="s">
        <v>872</v>
      </c>
      <c r="F220" s="148">
        <v>3583087.2</v>
      </c>
      <c r="G220" s="143">
        <v>0</v>
      </c>
      <c r="H220" s="144">
        <v>3583087.2</v>
      </c>
      <c r="I220" s="144">
        <v>3522641</v>
      </c>
      <c r="J220" s="143">
        <v>0</v>
      </c>
      <c r="K220" s="144">
        <v>3522641</v>
      </c>
      <c r="L220" s="149"/>
      <c r="M220" s="149" t="s">
        <v>39</v>
      </c>
      <c r="N220" s="143">
        <v>60446.200000000186</v>
      </c>
      <c r="O220" s="150">
        <v>6613</v>
      </c>
      <c r="P220" s="147">
        <v>98.313013425964058</v>
      </c>
      <c r="Q220" s="187"/>
      <c r="R220" s="187"/>
      <c r="S220" s="187"/>
      <c r="T220" s="144"/>
      <c r="U220" s="144"/>
      <c r="V220" s="144"/>
      <c r="W220" s="144"/>
      <c r="X220" s="144"/>
      <c r="Y220" s="144"/>
      <c r="Z220" s="144"/>
      <c r="AA220" s="144"/>
      <c r="AB220" s="144"/>
      <c r="AC220" s="144"/>
      <c r="AD220" s="144"/>
      <c r="AE220" s="144"/>
      <c r="AF220" s="144"/>
      <c r="AG220" s="144">
        <v>40380.910000000003</v>
      </c>
      <c r="AH220" s="144"/>
      <c r="AI220" s="166">
        <v>40380.910000000003</v>
      </c>
      <c r="AJ220" s="167" t="s">
        <v>7309</v>
      </c>
      <c r="AK220" s="188" t="s">
        <v>523</v>
      </c>
    </row>
    <row r="221" spans="1:37" ht="55.5" customHeight="1" x14ac:dyDescent="0.25">
      <c r="A221" s="78" t="s">
        <v>524</v>
      </c>
      <c r="B221" s="79">
        <v>75233</v>
      </c>
      <c r="C221" s="79">
        <v>1466542</v>
      </c>
      <c r="D221" s="80">
        <v>2011</v>
      </c>
      <c r="E221" s="128" t="s">
        <v>525</v>
      </c>
      <c r="F221" s="148">
        <v>204807911</v>
      </c>
      <c r="G221" s="143">
        <v>0</v>
      </c>
      <c r="H221" s="144">
        <v>204807911</v>
      </c>
      <c r="I221" s="144">
        <v>11791237.949999999</v>
      </c>
      <c r="J221" s="143">
        <v>888008.05</v>
      </c>
      <c r="K221" s="144">
        <v>12679246</v>
      </c>
      <c r="L221" s="149"/>
      <c r="M221" s="149" t="s">
        <v>39</v>
      </c>
      <c r="N221" s="143">
        <v>193016673.05000001</v>
      </c>
      <c r="O221" s="150">
        <v>5179</v>
      </c>
      <c r="P221" s="147">
        <v>5.7572180158607242</v>
      </c>
      <c r="Q221" s="187"/>
      <c r="R221" s="187"/>
      <c r="S221" s="187"/>
      <c r="T221" s="144"/>
      <c r="U221" s="144"/>
      <c r="V221" s="144"/>
      <c r="W221" s="144"/>
      <c r="X221" s="144"/>
      <c r="Y221" s="144"/>
      <c r="Z221" s="144"/>
      <c r="AA221" s="144"/>
      <c r="AB221" s="144"/>
      <c r="AC221" s="144"/>
      <c r="AD221" s="144">
        <v>905813.38</v>
      </c>
      <c r="AE221" s="144"/>
      <c r="AF221" s="144"/>
      <c r="AG221" s="144"/>
      <c r="AH221" s="144"/>
      <c r="AI221" s="166">
        <v>905813.38</v>
      </c>
      <c r="AJ221" s="167" t="s">
        <v>7278</v>
      </c>
      <c r="AK221" s="188" t="s">
        <v>526</v>
      </c>
    </row>
    <row r="222" spans="1:37" ht="55.5" customHeight="1" x14ac:dyDescent="0.25">
      <c r="A222" s="78" t="s">
        <v>524</v>
      </c>
      <c r="B222" s="79">
        <v>75232</v>
      </c>
      <c r="C222" s="79">
        <v>1466658</v>
      </c>
      <c r="D222" s="80">
        <v>2011</v>
      </c>
      <c r="E222" s="128" t="s">
        <v>527</v>
      </c>
      <c r="F222" s="148">
        <v>72850565</v>
      </c>
      <c r="G222" s="143">
        <v>0</v>
      </c>
      <c r="H222" s="144">
        <v>72850565</v>
      </c>
      <c r="I222" s="144">
        <v>887503.98</v>
      </c>
      <c r="J222" s="143">
        <v>55893.020000000019</v>
      </c>
      <c r="K222" s="144">
        <v>943397</v>
      </c>
      <c r="L222" s="149"/>
      <c r="M222" s="149" t="s">
        <v>39</v>
      </c>
      <c r="N222" s="143">
        <v>71963061.019999996</v>
      </c>
      <c r="O222" s="150">
        <v>6297</v>
      </c>
      <c r="P222" s="147">
        <v>1.2182527067566324</v>
      </c>
      <c r="Q222" s="187"/>
      <c r="R222" s="187"/>
      <c r="S222" s="187"/>
      <c r="T222" s="144"/>
      <c r="U222" s="144"/>
      <c r="V222" s="144"/>
      <c r="W222" s="144"/>
      <c r="X222" s="144"/>
      <c r="Y222" s="144"/>
      <c r="Z222" s="144"/>
      <c r="AA222" s="144"/>
      <c r="AB222" s="144"/>
      <c r="AC222" s="144"/>
      <c r="AD222" s="144">
        <v>1669389.43</v>
      </c>
      <c r="AE222" s="144"/>
      <c r="AF222" s="144"/>
      <c r="AG222" s="144"/>
      <c r="AH222" s="144"/>
      <c r="AI222" s="166">
        <v>1669389.43</v>
      </c>
      <c r="AJ222" s="167" t="s">
        <v>7310</v>
      </c>
      <c r="AK222" s="188" t="s">
        <v>528</v>
      </c>
    </row>
    <row r="223" spans="1:37" ht="55.5" customHeight="1" x14ac:dyDescent="0.25">
      <c r="A223" s="95" t="s">
        <v>529</v>
      </c>
      <c r="B223" s="96">
        <v>90924</v>
      </c>
      <c r="C223" s="79"/>
      <c r="D223" s="80">
        <v>2011</v>
      </c>
      <c r="E223" s="128" t="s">
        <v>903</v>
      </c>
      <c r="F223" s="148">
        <v>132933540</v>
      </c>
      <c r="G223" s="143">
        <v>49993542.530000001</v>
      </c>
      <c r="H223" s="144">
        <v>182927082.53</v>
      </c>
      <c r="I223" s="144">
        <v>179941586.21999997</v>
      </c>
      <c r="J223" s="143">
        <v>0</v>
      </c>
      <c r="K223" s="144">
        <v>179941586.21999997</v>
      </c>
      <c r="L223" s="149"/>
      <c r="M223" s="149" t="s">
        <v>39</v>
      </c>
      <c r="N223" s="143">
        <v>2985496.3100000322</v>
      </c>
      <c r="O223" s="150">
        <v>6681</v>
      </c>
      <c r="P223" s="147">
        <v>98.3679309434619</v>
      </c>
      <c r="Q223" s="187"/>
      <c r="R223" s="187"/>
      <c r="S223" s="187"/>
      <c r="T223" s="144"/>
      <c r="U223" s="144"/>
      <c r="V223" s="144"/>
      <c r="W223" s="144"/>
      <c r="X223" s="144"/>
      <c r="Y223" s="144"/>
      <c r="Z223" s="144"/>
      <c r="AA223" s="144"/>
      <c r="AB223" s="144"/>
      <c r="AC223" s="144"/>
      <c r="AD223" s="144"/>
      <c r="AE223" s="144"/>
      <c r="AF223" s="144"/>
      <c r="AG223" s="144"/>
      <c r="AH223" s="144">
        <v>2790177.3</v>
      </c>
      <c r="AI223" s="166">
        <v>2790177.3</v>
      </c>
      <c r="AJ223" s="167"/>
      <c r="AK223" s="188" t="s">
        <v>530</v>
      </c>
    </row>
    <row r="224" spans="1:37" ht="55.5" customHeight="1" x14ac:dyDescent="0.25">
      <c r="A224" s="95" t="s">
        <v>531</v>
      </c>
      <c r="B224" s="96">
        <v>75215</v>
      </c>
      <c r="C224" s="79"/>
      <c r="D224" s="80">
        <v>2011</v>
      </c>
      <c r="E224" s="128" t="s">
        <v>904</v>
      </c>
      <c r="F224" s="148"/>
      <c r="G224" s="143"/>
      <c r="H224" s="144">
        <v>0</v>
      </c>
      <c r="I224" s="144"/>
      <c r="J224" s="143"/>
      <c r="K224" s="144">
        <v>0</v>
      </c>
      <c r="L224" s="149"/>
      <c r="M224" s="149" t="s">
        <v>39</v>
      </c>
      <c r="N224" s="143">
        <v>0</v>
      </c>
      <c r="O224" s="150"/>
      <c r="P224" s="147" t="e">
        <v>#DIV/0!</v>
      </c>
      <c r="Q224" s="187"/>
      <c r="R224" s="187"/>
      <c r="S224" s="187"/>
      <c r="T224" s="144"/>
      <c r="U224" s="144"/>
      <c r="V224" s="144"/>
      <c r="W224" s="144"/>
      <c r="X224" s="144"/>
      <c r="Y224" s="144"/>
      <c r="Z224" s="144"/>
      <c r="AA224" s="144"/>
      <c r="AB224" s="144"/>
      <c r="AC224" s="144">
        <v>0</v>
      </c>
      <c r="AD224" s="144">
        <v>0</v>
      </c>
      <c r="AE224" s="144">
        <v>0</v>
      </c>
      <c r="AF224" s="144">
        <v>0</v>
      </c>
      <c r="AG224" s="144">
        <v>0</v>
      </c>
      <c r="AH224" s="144">
        <v>0</v>
      </c>
      <c r="AI224" s="166">
        <v>0</v>
      </c>
      <c r="AJ224" s="167"/>
      <c r="AK224" s="188" t="s">
        <v>532</v>
      </c>
    </row>
    <row r="225" spans="1:37" ht="55.5" customHeight="1" x14ac:dyDescent="0.25">
      <c r="A225" s="95" t="s">
        <v>533</v>
      </c>
      <c r="B225" s="96">
        <v>81026</v>
      </c>
      <c r="C225" s="79">
        <v>1465449</v>
      </c>
      <c r="D225" s="80">
        <v>2011</v>
      </c>
      <c r="E225" s="128" t="s">
        <v>534</v>
      </c>
      <c r="F225" s="148">
        <v>9790470</v>
      </c>
      <c r="G225" s="143">
        <v>2201427</v>
      </c>
      <c r="H225" s="144">
        <v>11991897</v>
      </c>
      <c r="I225" s="144">
        <v>10390096.75</v>
      </c>
      <c r="J225" s="143">
        <v>413792.62</v>
      </c>
      <c r="K225" s="144">
        <v>10803889.369999999</v>
      </c>
      <c r="L225" s="149"/>
      <c r="M225" s="149" t="s">
        <v>39</v>
      </c>
      <c r="N225" s="143">
        <v>1601800.25</v>
      </c>
      <c r="O225" s="150">
        <v>7241</v>
      </c>
      <c r="P225" s="147">
        <v>86.642645029389428</v>
      </c>
      <c r="Q225" s="187"/>
      <c r="R225" s="187"/>
      <c r="S225" s="187"/>
      <c r="T225" s="144"/>
      <c r="U225" s="144"/>
      <c r="V225" s="144"/>
      <c r="W225" s="144"/>
      <c r="X225" s="144"/>
      <c r="Y225" s="144"/>
      <c r="Z225" s="144"/>
      <c r="AA225" s="144"/>
      <c r="AB225" s="144"/>
      <c r="AC225" s="144">
        <v>0</v>
      </c>
      <c r="AD225" s="144">
        <v>0</v>
      </c>
      <c r="AE225" s="144">
        <v>0</v>
      </c>
      <c r="AF225" s="144">
        <v>0</v>
      </c>
      <c r="AG225" s="144">
        <v>0</v>
      </c>
      <c r="AH225" s="144">
        <v>0</v>
      </c>
      <c r="AI225" s="166">
        <v>0</v>
      </c>
      <c r="AJ225" s="167"/>
      <c r="AK225" s="188" t="s">
        <v>535</v>
      </c>
    </row>
    <row r="226" spans="1:37" ht="55.5" customHeight="1" thickBot="1" x14ac:dyDescent="0.3">
      <c r="A226" s="97" t="s">
        <v>536</v>
      </c>
      <c r="B226" s="98">
        <v>80932</v>
      </c>
      <c r="C226" s="99">
        <v>1466666</v>
      </c>
      <c r="D226" s="100">
        <v>2011</v>
      </c>
      <c r="E226" s="135" t="s">
        <v>905</v>
      </c>
      <c r="F226" s="191">
        <v>22394227.66</v>
      </c>
      <c r="G226" s="192">
        <v>0</v>
      </c>
      <c r="H226" s="193">
        <v>22394227.66</v>
      </c>
      <c r="I226" s="193">
        <v>20950925.620000001</v>
      </c>
      <c r="J226" s="192">
        <v>1350273.58</v>
      </c>
      <c r="K226" s="193">
        <v>22301199.200000003</v>
      </c>
      <c r="L226" s="194"/>
      <c r="M226" s="194" t="s">
        <v>39</v>
      </c>
      <c r="N226" s="192">
        <v>1443302.0399999991</v>
      </c>
      <c r="O226" s="195">
        <v>7260</v>
      </c>
      <c r="P226" s="196">
        <v>93.55502649203666</v>
      </c>
      <c r="Q226" s="197"/>
      <c r="R226" s="197"/>
      <c r="S226" s="197"/>
      <c r="T226" s="193"/>
      <c r="U226" s="193"/>
      <c r="V226" s="193"/>
      <c r="W226" s="193"/>
      <c r="X226" s="193"/>
      <c r="Y226" s="193"/>
      <c r="Z226" s="193"/>
      <c r="AA226" s="193"/>
      <c r="AB226" s="193"/>
      <c r="AC226" s="193">
        <v>0</v>
      </c>
      <c r="AD226" s="193">
        <v>0</v>
      </c>
      <c r="AE226" s="193">
        <v>0</v>
      </c>
      <c r="AF226" s="193">
        <v>0</v>
      </c>
      <c r="AG226" s="193">
        <v>0</v>
      </c>
      <c r="AH226" s="193">
        <v>0</v>
      </c>
      <c r="AI226" s="198">
        <v>0</v>
      </c>
      <c r="AJ226" s="184"/>
      <c r="AK226" s="199" t="s">
        <v>537</v>
      </c>
    </row>
    <row r="227" spans="1:37" ht="15.75" customHeight="1" thickBot="1" x14ac:dyDescent="0.3">
      <c r="A227" s="260"/>
      <c r="B227" s="261"/>
      <c r="C227" s="261"/>
      <c r="D227" s="261"/>
      <c r="E227" s="262"/>
      <c r="F227" s="101">
        <v>984329496.69000006</v>
      </c>
      <c r="G227" s="102">
        <v>201258267.56000003</v>
      </c>
      <c r="H227" s="102">
        <v>1185587764.2500002</v>
      </c>
      <c r="I227" s="102">
        <v>825760492.13</v>
      </c>
      <c r="J227" s="102">
        <v>29917815.520000003</v>
      </c>
      <c r="K227" s="102">
        <v>855678307.64999998</v>
      </c>
      <c r="L227" s="103"/>
      <c r="M227" s="103"/>
      <c r="N227" s="102">
        <v>359827272.12000006</v>
      </c>
      <c r="O227" s="104"/>
      <c r="P227" s="104"/>
      <c r="Q227" s="105"/>
      <c r="R227" s="105"/>
      <c r="S227" s="105"/>
      <c r="T227" s="102">
        <v>0</v>
      </c>
      <c r="U227" s="102">
        <v>0</v>
      </c>
      <c r="V227" s="102">
        <v>0</v>
      </c>
      <c r="W227" s="102">
        <v>0</v>
      </c>
      <c r="X227" s="102">
        <v>0</v>
      </c>
      <c r="Y227" s="102">
        <v>0</v>
      </c>
      <c r="Z227" s="102">
        <v>0</v>
      </c>
      <c r="AA227" s="102">
        <v>0</v>
      </c>
      <c r="AB227" s="102"/>
      <c r="AC227" s="102">
        <v>0</v>
      </c>
      <c r="AD227" s="102">
        <v>8517529.6400000006</v>
      </c>
      <c r="AE227" s="102">
        <v>1063119.6600000001</v>
      </c>
      <c r="AF227" s="102">
        <v>774443.9800000001</v>
      </c>
      <c r="AG227" s="102">
        <v>40408.910000000003</v>
      </c>
      <c r="AH227" s="102">
        <v>2790177.3</v>
      </c>
      <c r="AI227" s="102">
        <v>13185679.489999998</v>
      </c>
      <c r="AJ227" s="92"/>
      <c r="AK227" s="106"/>
    </row>
    <row r="228" spans="1:37" ht="15.75" customHeight="1" thickBot="1" x14ac:dyDescent="0.3">
      <c r="A228" s="278"/>
      <c r="B228" s="279"/>
      <c r="C228" s="279"/>
      <c r="D228" s="279"/>
      <c r="E228" s="279"/>
      <c r="F228" s="279"/>
      <c r="G228" s="279"/>
      <c r="H228" s="279"/>
      <c r="I228" s="279"/>
      <c r="J228" s="279"/>
      <c r="K228" s="279"/>
      <c r="L228" s="279"/>
      <c r="M228" s="279"/>
      <c r="N228" s="279"/>
      <c r="O228" s="279"/>
      <c r="P228" s="279"/>
      <c r="Q228" s="279"/>
      <c r="R228" s="279"/>
      <c r="S228" s="279"/>
      <c r="T228" s="279"/>
      <c r="U228" s="279"/>
      <c r="V228" s="279"/>
      <c r="W228" s="279"/>
      <c r="X228" s="279"/>
      <c r="Y228" s="279"/>
      <c r="Z228" s="279"/>
      <c r="AA228" s="279"/>
      <c r="AB228" s="279"/>
      <c r="AC228" s="279"/>
      <c r="AD228" s="279"/>
      <c r="AE228" s="279"/>
      <c r="AF228" s="279"/>
      <c r="AG228" s="279"/>
      <c r="AH228" s="279"/>
      <c r="AI228" s="279"/>
      <c r="AJ228" s="279"/>
      <c r="AK228" s="280"/>
    </row>
    <row r="229" spans="1:37" ht="36" x14ac:dyDescent="0.25">
      <c r="A229" s="74" t="s">
        <v>538</v>
      </c>
      <c r="B229" s="75">
        <v>24162</v>
      </c>
      <c r="C229" s="75"/>
      <c r="D229" s="76">
        <v>1999</v>
      </c>
      <c r="E229" s="127" t="s">
        <v>906</v>
      </c>
      <c r="F229" s="175">
        <v>1922450.63</v>
      </c>
      <c r="G229" s="137">
        <v>3400000</v>
      </c>
      <c r="H229" s="137">
        <v>5322450.63</v>
      </c>
      <c r="I229" s="137">
        <v>3045718</v>
      </c>
      <c r="J229" s="137">
        <v>0</v>
      </c>
      <c r="K229" s="137">
        <v>3045718</v>
      </c>
      <c r="L229" s="176" t="s">
        <v>39</v>
      </c>
      <c r="M229" s="176"/>
      <c r="N229" s="137">
        <v>2276732.63</v>
      </c>
      <c r="O229" s="177">
        <v>6693</v>
      </c>
      <c r="P229" s="178">
        <v>57.223978421383684</v>
      </c>
      <c r="Q229" s="178"/>
      <c r="R229" s="178"/>
      <c r="S229" s="178"/>
      <c r="T229" s="137">
        <v>0</v>
      </c>
      <c r="U229" s="137">
        <v>0</v>
      </c>
      <c r="V229" s="137">
        <v>0</v>
      </c>
      <c r="W229" s="137">
        <v>0</v>
      </c>
      <c r="X229" s="137">
        <v>0</v>
      </c>
      <c r="Y229" s="137">
        <v>0</v>
      </c>
      <c r="Z229" s="137">
        <v>0</v>
      </c>
      <c r="AA229" s="137">
        <v>0</v>
      </c>
      <c r="AB229" s="137"/>
      <c r="AC229" s="137">
        <v>576735.18999999994</v>
      </c>
      <c r="AD229" s="137">
        <v>0</v>
      </c>
      <c r="AE229" s="137">
        <v>0</v>
      </c>
      <c r="AF229" s="137">
        <v>0</v>
      </c>
      <c r="AG229" s="137">
        <v>0</v>
      </c>
      <c r="AH229" s="137">
        <v>0</v>
      </c>
      <c r="AI229" s="163">
        <v>576735.18999999994</v>
      </c>
      <c r="AJ229" s="164" t="s">
        <v>7311</v>
      </c>
      <c r="AK229" s="165" t="s">
        <v>539</v>
      </c>
    </row>
    <row r="230" spans="1:37" ht="39" customHeight="1" x14ac:dyDescent="0.25">
      <c r="A230" s="78" t="s">
        <v>540</v>
      </c>
      <c r="B230" s="79" t="s">
        <v>47</v>
      </c>
      <c r="C230" s="79">
        <v>1540572</v>
      </c>
      <c r="D230" s="80">
        <v>2000</v>
      </c>
      <c r="E230" s="128" t="s">
        <v>907</v>
      </c>
      <c r="F230" s="142">
        <v>4770438</v>
      </c>
      <c r="G230" s="143">
        <v>0</v>
      </c>
      <c r="H230" s="143">
        <v>4770438</v>
      </c>
      <c r="I230" s="143">
        <v>3339306.6</v>
      </c>
      <c r="J230" s="143">
        <v>13010.29</v>
      </c>
      <c r="K230" s="143">
        <v>3352316.89</v>
      </c>
      <c r="L230" s="145"/>
      <c r="M230" s="145" t="s">
        <v>39</v>
      </c>
      <c r="N230" s="143">
        <v>1431131.4</v>
      </c>
      <c r="O230" s="146">
        <v>7262</v>
      </c>
      <c r="P230" s="179">
        <v>70</v>
      </c>
      <c r="Q230" s="179"/>
      <c r="R230" s="179"/>
      <c r="S230" s="179"/>
      <c r="T230" s="143"/>
      <c r="U230" s="143"/>
      <c r="V230" s="143"/>
      <c r="W230" s="143"/>
      <c r="X230" s="143"/>
      <c r="Y230" s="143"/>
      <c r="Z230" s="143"/>
      <c r="AA230" s="143"/>
      <c r="AB230" s="143"/>
      <c r="AC230" s="143">
        <v>0</v>
      </c>
      <c r="AD230" s="143">
        <v>0</v>
      </c>
      <c r="AE230" s="143">
        <v>0</v>
      </c>
      <c r="AF230" s="143">
        <v>0</v>
      </c>
      <c r="AG230" s="143">
        <v>0</v>
      </c>
      <c r="AH230" s="143">
        <v>0</v>
      </c>
      <c r="AI230" s="166">
        <v>0</v>
      </c>
      <c r="AJ230" s="167"/>
      <c r="AK230" s="169" t="s">
        <v>541</v>
      </c>
    </row>
    <row r="231" spans="1:37" ht="24" x14ac:dyDescent="0.25">
      <c r="A231" s="78" t="s">
        <v>542</v>
      </c>
      <c r="B231" s="79">
        <v>98015</v>
      </c>
      <c r="C231" s="79"/>
      <c r="D231" s="80">
        <v>2000</v>
      </c>
      <c r="E231" s="128" t="s">
        <v>908</v>
      </c>
      <c r="F231" s="142">
        <v>7891752.5</v>
      </c>
      <c r="G231" s="143">
        <v>1127393.0999999996</v>
      </c>
      <c r="H231" s="143">
        <v>9019145.5999999996</v>
      </c>
      <c r="I231" s="143">
        <v>6707989.6399999997</v>
      </c>
      <c r="J231" s="143">
        <v>0</v>
      </c>
      <c r="K231" s="143">
        <v>6707989.6399999997</v>
      </c>
      <c r="L231" s="145" t="s">
        <v>39</v>
      </c>
      <c r="M231" s="145"/>
      <c r="N231" s="143">
        <v>2311155.96</v>
      </c>
      <c r="O231" s="146">
        <v>6742</v>
      </c>
      <c r="P231" s="179">
        <v>74.375001108752471</v>
      </c>
      <c r="Q231" s="179"/>
      <c r="R231" s="179"/>
      <c r="S231" s="179"/>
      <c r="T231" s="143"/>
      <c r="U231" s="143">
        <v>2311155.96</v>
      </c>
      <c r="V231" s="143"/>
      <c r="W231" s="143"/>
      <c r="X231" s="143"/>
      <c r="Y231" s="143"/>
      <c r="Z231" s="143"/>
      <c r="AA231" s="143"/>
      <c r="AB231" s="143"/>
      <c r="AC231" s="143"/>
      <c r="AD231" s="143"/>
      <c r="AE231" s="143"/>
      <c r="AF231" s="143"/>
      <c r="AG231" s="143"/>
      <c r="AH231" s="143"/>
      <c r="AI231" s="166">
        <v>2311155.96</v>
      </c>
      <c r="AJ231" s="167" t="s">
        <v>7312</v>
      </c>
      <c r="AK231" s="169" t="s">
        <v>543</v>
      </c>
    </row>
    <row r="232" spans="1:37" ht="24" x14ac:dyDescent="0.25">
      <c r="A232" s="78" t="s">
        <v>544</v>
      </c>
      <c r="B232" s="79" t="s">
        <v>47</v>
      </c>
      <c r="C232" s="79">
        <v>1540734</v>
      </c>
      <c r="D232" s="80">
        <v>2000</v>
      </c>
      <c r="E232" s="128" t="s">
        <v>909</v>
      </c>
      <c r="F232" s="142">
        <v>5542460</v>
      </c>
      <c r="G232" s="143">
        <v>0</v>
      </c>
      <c r="H232" s="143">
        <v>5542460</v>
      </c>
      <c r="I232" s="143">
        <v>2936671.35</v>
      </c>
      <c r="J232" s="143">
        <v>3008.02</v>
      </c>
      <c r="K232" s="143">
        <v>2939679.37</v>
      </c>
      <c r="L232" s="145"/>
      <c r="M232" s="145" t="s">
        <v>39</v>
      </c>
      <c r="N232" s="143">
        <v>2605788.65</v>
      </c>
      <c r="O232" s="146">
        <v>3498</v>
      </c>
      <c r="P232" s="179">
        <v>52.98498049602523</v>
      </c>
      <c r="Q232" s="179"/>
      <c r="R232" s="179"/>
      <c r="S232" s="179"/>
      <c r="T232" s="143">
        <v>1242358.6299999999</v>
      </c>
      <c r="U232" s="143"/>
      <c r="V232" s="143"/>
      <c r="W232" s="143"/>
      <c r="X232" s="143"/>
      <c r="Y232" s="143"/>
      <c r="Z232" s="143"/>
      <c r="AA232" s="143"/>
      <c r="AB232" s="143"/>
      <c r="AC232" s="143"/>
      <c r="AD232" s="143"/>
      <c r="AE232" s="143"/>
      <c r="AF232" s="143"/>
      <c r="AG232" s="143"/>
      <c r="AH232" s="143"/>
      <c r="AI232" s="166">
        <v>1242358.6299999999</v>
      </c>
      <c r="AJ232" s="167" t="s">
        <v>7313</v>
      </c>
      <c r="AK232" s="169" t="s">
        <v>545</v>
      </c>
    </row>
    <row r="233" spans="1:37" ht="25.5" x14ac:dyDescent="0.25">
      <c r="A233" s="78" t="s">
        <v>538</v>
      </c>
      <c r="B233" s="79">
        <v>4320</v>
      </c>
      <c r="C233" s="79"/>
      <c r="D233" s="80">
        <v>2001</v>
      </c>
      <c r="E233" s="128" t="s">
        <v>546</v>
      </c>
      <c r="F233" s="142"/>
      <c r="G233" s="143">
        <v>0</v>
      </c>
      <c r="H233" s="143">
        <v>0</v>
      </c>
      <c r="I233" s="143"/>
      <c r="J233" s="143">
        <v>0</v>
      </c>
      <c r="K233" s="143">
        <v>0</v>
      </c>
      <c r="L233" s="145"/>
      <c r="M233" s="145"/>
      <c r="N233" s="143">
        <v>0</v>
      </c>
      <c r="O233" s="146" t="s">
        <v>547</v>
      </c>
      <c r="P233" s="179" t="e">
        <v>#DIV/0!</v>
      </c>
      <c r="Q233" s="179"/>
      <c r="R233" s="179"/>
      <c r="S233" s="179"/>
      <c r="T233" s="143"/>
      <c r="U233" s="143"/>
      <c r="V233" s="143"/>
      <c r="W233" s="143"/>
      <c r="X233" s="143"/>
      <c r="Y233" s="143"/>
      <c r="Z233" s="143"/>
      <c r="AA233" s="143"/>
      <c r="AB233" s="143"/>
      <c r="AC233" s="143">
        <v>6905329.5800000001</v>
      </c>
      <c r="AD233" s="143"/>
      <c r="AE233" s="143"/>
      <c r="AF233" s="143"/>
      <c r="AG233" s="143"/>
      <c r="AH233" s="143"/>
      <c r="AI233" s="166">
        <v>6905329.5800000001</v>
      </c>
      <c r="AJ233" s="167" t="s">
        <v>7314</v>
      </c>
      <c r="AK233" s="169" t="s">
        <v>126</v>
      </c>
    </row>
    <row r="234" spans="1:37" ht="60" x14ac:dyDescent="0.25">
      <c r="A234" s="78" t="s">
        <v>548</v>
      </c>
      <c r="B234" s="79"/>
      <c r="C234" s="79"/>
      <c r="D234" s="80">
        <v>2001</v>
      </c>
      <c r="E234" s="128" t="s">
        <v>910</v>
      </c>
      <c r="F234" s="142">
        <v>3835723.44</v>
      </c>
      <c r="G234" s="143">
        <v>0</v>
      </c>
      <c r="H234" s="143">
        <v>3835723.44</v>
      </c>
      <c r="I234" s="143">
        <v>0</v>
      </c>
      <c r="J234" s="143">
        <v>0</v>
      </c>
      <c r="K234" s="143">
        <v>0</v>
      </c>
      <c r="L234" s="145"/>
      <c r="M234" s="145"/>
      <c r="N234" s="143">
        <v>3835723.44</v>
      </c>
      <c r="O234" s="146"/>
      <c r="P234" s="179">
        <v>0</v>
      </c>
      <c r="Q234" s="179"/>
      <c r="R234" s="179"/>
      <c r="S234" s="179"/>
      <c r="T234" s="143"/>
      <c r="U234" s="143"/>
      <c r="V234" s="143"/>
      <c r="W234" s="143"/>
      <c r="X234" s="143"/>
      <c r="Y234" s="143"/>
      <c r="Z234" s="143"/>
      <c r="AA234" s="143"/>
      <c r="AB234" s="143"/>
      <c r="AC234" s="143"/>
      <c r="AD234" s="143"/>
      <c r="AE234" s="143"/>
      <c r="AF234" s="143">
        <v>3835723.44</v>
      </c>
      <c r="AG234" s="143"/>
      <c r="AH234" s="143"/>
      <c r="AI234" s="166">
        <v>3835723.44</v>
      </c>
      <c r="AJ234" s="167"/>
      <c r="AK234" s="169" t="s">
        <v>549</v>
      </c>
    </row>
    <row r="235" spans="1:37" ht="72" x14ac:dyDescent="0.25">
      <c r="A235" s="78" t="s">
        <v>226</v>
      </c>
      <c r="B235" s="79"/>
      <c r="C235" s="79"/>
      <c r="D235" s="80">
        <v>2001</v>
      </c>
      <c r="E235" s="128" t="s">
        <v>911</v>
      </c>
      <c r="F235" s="142">
        <v>1992498.69</v>
      </c>
      <c r="G235" s="143">
        <v>0</v>
      </c>
      <c r="H235" s="143">
        <v>1992498.69</v>
      </c>
      <c r="I235" s="143">
        <v>1793248.8099999998</v>
      </c>
      <c r="J235" s="143">
        <v>54415.14</v>
      </c>
      <c r="K235" s="143">
        <v>1847663.9499999997</v>
      </c>
      <c r="L235" s="145"/>
      <c r="M235" s="145" t="s">
        <v>39</v>
      </c>
      <c r="N235" s="143">
        <v>199249.88000000012</v>
      </c>
      <c r="O235" s="146">
        <v>6636</v>
      </c>
      <c r="P235" s="179">
        <v>89.999999447929369</v>
      </c>
      <c r="Q235" s="179"/>
      <c r="R235" s="179"/>
      <c r="S235" s="179"/>
      <c r="T235" s="143"/>
      <c r="U235" s="143"/>
      <c r="V235" s="143"/>
      <c r="W235" s="143"/>
      <c r="X235" s="143"/>
      <c r="Y235" s="143"/>
      <c r="Z235" s="143"/>
      <c r="AA235" s="143"/>
      <c r="AB235" s="143"/>
      <c r="AC235" s="143"/>
      <c r="AD235" s="143"/>
      <c r="AE235" s="143"/>
      <c r="AF235" s="143"/>
      <c r="AG235" s="143">
        <v>199249.87</v>
      </c>
      <c r="AH235" s="143"/>
      <c r="AI235" s="166">
        <v>199249.87</v>
      </c>
      <c r="AJ235" s="167" t="s">
        <v>7315</v>
      </c>
      <c r="AK235" s="169" t="s">
        <v>550</v>
      </c>
    </row>
    <row r="236" spans="1:37" ht="24" x14ac:dyDescent="0.25">
      <c r="A236" s="78" t="s">
        <v>551</v>
      </c>
      <c r="B236" s="79" t="s">
        <v>47</v>
      </c>
      <c r="C236" s="79"/>
      <c r="D236" s="80">
        <v>2001</v>
      </c>
      <c r="E236" s="128" t="s">
        <v>912</v>
      </c>
      <c r="F236" s="142">
        <v>605250</v>
      </c>
      <c r="G236" s="143">
        <v>0</v>
      </c>
      <c r="H236" s="143">
        <v>605250</v>
      </c>
      <c r="I236" s="143">
        <v>467347.20000000001</v>
      </c>
      <c r="J236" s="143">
        <v>56081.659999999974</v>
      </c>
      <c r="K236" s="143">
        <v>523428.86</v>
      </c>
      <c r="L236" s="145"/>
      <c r="M236" s="145" t="s">
        <v>39</v>
      </c>
      <c r="N236" s="143">
        <v>137902.79999999999</v>
      </c>
      <c r="O236" s="146">
        <v>6593</v>
      </c>
      <c r="P236" s="179">
        <v>77.215563816604714</v>
      </c>
      <c r="Q236" s="179"/>
      <c r="R236" s="179"/>
      <c r="S236" s="179"/>
      <c r="T236" s="143"/>
      <c r="U236" s="143"/>
      <c r="V236" s="143"/>
      <c r="W236" s="143">
        <v>49384</v>
      </c>
      <c r="X236" s="143"/>
      <c r="Y236" s="143"/>
      <c r="Z236" s="143"/>
      <c r="AA236" s="143"/>
      <c r="AB236" s="143"/>
      <c r="AC236" s="143"/>
      <c r="AD236" s="143"/>
      <c r="AE236" s="143"/>
      <c r="AF236" s="143"/>
      <c r="AG236" s="143"/>
      <c r="AH236" s="143"/>
      <c r="AI236" s="166">
        <v>49384</v>
      </c>
      <c r="AJ236" s="170" t="s">
        <v>7316</v>
      </c>
      <c r="AK236" s="169" t="s">
        <v>552</v>
      </c>
    </row>
    <row r="237" spans="1:37" ht="24" x14ac:dyDescent="0.25">
      <c r="A237" s="78" t="s">
        <v>551</v>
      </c>
      <c r="B237" s="79" t="s">
        <v>47</v>
      </c>
      <c r="C237" s="79"/>
      <c r="D237" s="80">
        <v>2001</v>
      </c>
      <c r="E237" s="128" t="s">
        <v>913</v>
      </c>
      <c r="F237" s="142">
        <v>1411969.54</v>
      </c>
      <c r="G237" s="143">
        <v>0</v>
      </c>
      <c r="H237" s="143">
        <v>1411969.54</v>
      </c>
      <c r="I237" s="143">
        <v>1399215.17</v>
      </c>
      <c r="J237" s="143">
        <v>167905.83000000007</v>
      </c>
      <c r="K237" s="143">
        <v>1567121</v>
      </c>
      <c r="L237" s="145"/>
      <c r="M237" s="145" t="s">
        <v>39</v>
      </c>
      <c r="N237" s="143">
        <v>12754.370000000112</v>
      </c>
      <c r="O237" s="146">
        <v>6592</v>
      </c>
      <c r="P237" s="179">
        <v>99.09669651938809</v>
      </c>
      <c r="Q237" s="179"/>
      <c r="R237" s="179"/>
      <c r="S237" s="179"/>
      <c r="T237" s="143"/>
      <c r="U237" s="143"/>
      <c r="V237" s="143">
        <v>14284.89</v>
      </c>
      <c r="W237" s="143"/>
      <c r="X237" s="143"/>
      <c r="Y237" s="143"/>
      <c r="Z237" s="143"/>
      <c r="AA237" s="143"/>
      <c r="AB237" s="143"/>
      <c r="AC237" s="143"/>
      <c r="AD237" s="143"/>
      <c r="AE237" s="143"/>
      <c r="AF237" s="143"/>
      <c r="AG237" s="143"/>
      <c r="AH237" s="143"/>
      <c r="AI237" s="166">
        <v>14284.89</v>
      </c>
      <c r="AJ237" s="167" t="s">
        <v>7317</v>
      </c>
      <c r="AK237" s="169" t="s">
        <v>553</v>
      </c>
    </row>
    <row r="238" spans="1:37" ht="25.5" x14ac:dyDescent="0.25">
      <c r="A238" s="78" t="s">
        <v>554</v>
      </c>
      <c r="B238" s="79" t="s">
        <v>47</v>
      </c>
      <c r="C238" s="79"/>
      <c r="D238" s="80">
        <v>2004</v>
      </c>
      <c r="E238" s="128" t="s">
        <v>555</v>
      </c>
      <c r="F238" s="142">
        <v>150000</v>
      </c>
      <c r="G238" s="143">
        <v>0</v>
      </c>
      <c r="H238" s="143">
        <v>150000</v>
      </c>
      <c r="I238" s="143">
        <v>121564.8</v>
      </c>
      <c r="J238" s="143">
        <v>0</v>
      </c>
      <c r="K238" s="143">
        <v>121564.8</v>
      </c>
      <c r="L238" s="145"/>
      <c r="M238" s="145" t="s">
        <v>39</v>
      </c>
      <c r="N238" s="143">
        <v>28435.199999999997</v>
      </c>
      <c r="O238" s="146">
        <v>6590</v>
      </c>
      <c r="P238" s="179">
        <v>81.043199999999999</v>
      </c>
      <c r="Q238" s="179"/>
      <c r="R238" s="179"/>
      <c r="S238" s="179"/>
      <c r="T238" s="143"/>
      <c r="U238" s="143"/>
      <c r="V238" s="143"/>
      <c r="W238" s="143">
        <v>90000</v>
      </c>
      <c r="X238" s="143"/>
      <c r="Y238" s="143"/>
      <c r="Z238" s="143"/>
      <c r="AA238" s="143"/>
      <c r="AB238" s="143"/>
      <c r="AC238" s="143"/>
      <c r="AD238" s="143"/>
      <c r="AE238" s="143"/>
      <c r="AF238" s="143"/>
      <c r="AG238" s="143"/>
      <c r="AH238" s="143"/>
      <c r="AI238" s="166">
        <v>90000</v>
      </c>
      <c r="AJ238" s="170" t="s">
        <v>7318</v>
      </c>
      <c r="AK238" s="169" t="s">
        <v>556</v>
      </c>
    </row>
    <row r="239" spans="1:37" ht="77.25" customHeight="1" x14ac:dyDescent="0.25">
      <c r="A239" s="82" t="s">
        <v>557</v>
      </c>
      <c r="B239" s="83">
        <v>18431</v>
      </c>
      <c r="C239" s="83"/>
      <c r="D239" s="80">
        <v>2006</v>
      </c>
      <c r="E239" s="129" t="s">
        <v>914</v>
      </c>
      <c r="F239" s="142">
        <v>1381942.8</v>
      </c>
      <c r="G239" s="143">
        <v>0</v>
      </c>
      <c r="H239" s="143">
        <v>1381942.8</v>
      </c>
      <c r="I239" s="143">
        <v>1036457.1</v>
      </c>
      <c r="J239" s="143">
        <v>0</v>
      </c>
      <c r="K239" s="143">
        <v>1036457.1</v>
      </c>
      <c r="L239" s="145"/>
      <c r="M239" s="145" t="s">
        <v>39</v>
      </c>
      <c r="N239" s="143">
        <v>345485.70000000007</v>
      </c>
      <c r="O239" s="146">
        <v>6660</v>
      </c>
      <c r="P239" s="179">
        <v>75</v>
      </c>
      <c r="Q239" s="179"/>
      <c r="R239" s="179"/>
      <c r="S239" s="179"/>
      <c r="T239" s="143"/>
      <c r="U239" s="143"/>
      <c r="V239" s="143"/>
      <c r="W239" s="143"/>
      <c r="X239" s="143"/>
      <c r="Y239" s="143"/>
      <c r="Z239" s="143">
        <v>345485.7</v>
      </c>
      <c r="AA239" s="143"/>
      <c r="AB239" s="143"/>
      <c r="AC239" s="143"/>
      <c r="AD239" s="143"/>
      <c r="AE239" s="143"/>
      <c r="AF239" s="143"/>
      <c r="AG239" s="143"/>
      <c r="AH239" s="143"/>
      <c r="AI239" s="166">
        <v>345485.7</v>
      </c>
      <c r="AJ239" s="167" t="s">
        <v>7319</v>
      </c>
      <c r="AK239" s="169" t="s">
        <v>558</v>
      </c>
    </row>
    <row r="240" spans="1:37" ht="77.25" customHeight="1" x14ac:dyDescent="0.25">
      <c r="A240" s="82" t="s">
        <v>557</v>
      </c>
      <c r="B240" s="83" t="s">
        <v>47</v>
      </c>
      <c r="C240" s="83"/>
      <c r="D240" s="80">
        <v>2006</v>
      </c>
      <c r="E240" s="129" t="s">
        <v>915</v>
      </c>
      <c r="F240" s="142">
        <v>571838.43000000005</v>
      </c>
      <c r="G240" s="143">
        <v>0</v>
      </c>
      <c r="H240" s="143">
        <v>571838.43000000005</v>
      </c>
      <c r="I240" s="143">
        <v>428878.8</v>
      </c>
      <c r="J240" s="143">
        <v>0</v>
      </c>
      <c r="K240" s="143">
        <v>428878.8</v>
      </c>
      <c r="L240" s="145"/>
      <c r="M240" s="145" t="s">
        <v>39</v>
      </c>
      <c r="N240" s="143">
        <v>142959.63000000006</v>
      </c>
      <c r="O240" s="146">
        <v>6661</v>
      </c>
      <c r="P240" s="179">
        <v>74.999996065322151</v>
      </c>
      <c r="Q240" s="179"/>
      <c r="R240" s="179"/>
      <c r="S240" s="179"/>
      <c r="T240" s="143"/>
      <c r="U240" s="143"/>
      <c r="V240" s="143"/>
      <c r="W240" s="143"/>
      <c r="X240" s="143"/>
      <c r="Y240" s="143"/>
      <c r="Z240" s="143">
        <v>142959.6</v>
      </c>
      <c r="AA240" s="143"/>
      <c r="AB240" s="143"/>
      <c r="AC240" s="143"/>
      <c r="AD240" s="143"/>
      <c r="AE240" s="143"/>
      <c r="AF240" s="143"/>
      <c r="AG240" s="143"/>
      <c r="AH240" s="143"/>
      <c r="AI240" s="166">
        <v>142959.6</v>
      </c>
      <c r="AJ240" s="167" t="s">
        <v>7319</v>
      </c>
      <c r="AK240" s="169" t="s">
        <v>559</v>
      </c>
    </row>
    <row r="241" spans="1:38" ht="69.75" customHeight="1" x14ac:dyDescent="0.25">
      <c r="A241" s="82" t="s">
        <v>557</v>
      </c>
      <c r="B241" s="83" t="s">
        <v>47</v>
      </c>
      <c r="C241" s="83"/>
      <c r="D241" s="80">
        <v>2006</v>
      </c>
      <c r="E241" s="129" t="s">
        <v>916</v>
      </c>
      <c r="F241" s="142">
        <v>500358.6</v>
      </c>
      <c r="G241" s="143">
        <v>0</v>
      </c>
      <c r="H241" s="143">
        <v>500358.6</v>
      </c>
      <c r="I241" s="143">
        <v>375268.95</v>
      </c>
      <c r="J241" s="143">
        <v>0</v>
      </c>
      <c r="K241" s="143">
        <v>375268.95</v>
      </c>
      <c r="L241" s="145"/>
      <c r="M241" s="145" t="s">
        <v>39</v>
      </c>
      <c r="N241" s="143">
        <v>125089.64999999997</v>
      </c>
      <c r="O241" s="146">
        <v>6662</v>
      </c>
      <c r="P241" s="179">
        <v>75</v>
      </c>
      <c r="Q241" s="179"/>
      <c r="R241" s="179"/>
      <c r="S241" s="179"/>
      <c r="T241" s="143"/>
      <c r="U241" s="143"/>
      <c r="V241" s="143"/>
      <c r="W241" s="143"/>
      <c r="X241" s="143"/>
      <c r="Y241" s="143"/>
      <c r="Z241" s="143">
        <v>125089.65</v>
      </c>
      <c r="AA241" s="143"/>
      <c r="AB241" s="143"/>
      <c r="AC241" s="143"/>
      <c r="AD241" s="143"/>
      <c r="AE241" s="143"/>
      <c r="AF241" s="143"/>
      <c r="AG241" s="143"/>
      <c r="AH241" s="143"/>
      <c r="AI241" s="166">
        <v>125089.65</v>
      </c>
      <c r="AJ241" s="167" t="s">
        <v>7319</v>
      </c>
      <c r="AK241" s="169" t="s">
        <v>560</v>
      </c>
      <c r="AL241" s="1"/>
    </row>
    <row r="242" spans="1:38" ht="72" x14ac:dyDescent="0.25">
      <c r="A242" s="82" t="s">
        <v>557</v>
      </c>
      <c r="B242" s="83" t="s">
        <v>47</v>
      </c>
      <c r="C242" s="83"/>
      <c r="D242" s="80">
        <v>2006</v>
      </c>
      <c r="E242" s="129" t="s">
        <v>917</v>
      </c>
      <c r="F242" s="142">
        <v>1367646.84</v>
      </c>
      <c r="G242" s="143">
        <v>0</v>
      </c>
      <c r="H242" s="143">
        <v>1367646.84</v>
      </c>
      <c r="I242" s="143">
        <v>1025735.13</v>
      </c>
      <c r="J242" s="143">
        <v>0</v>
      </c>
      <c r="K242" s="143">
        <v>1025735.13</v>
      </c>
      <c r="L242" s="145"/>
      <c r="M242" s="145" t="s">
        <v>39</v>
      </c>
      <c r="N242" s="143">
        <v>341911.71000000008</v>
      </c>
      <c r="O242" s="146">
        <v>6663</v>
      </c>
      <c r="P242" s="179">
        <v>74.999999999999986</v>
      </c>
      <c r="Q242" s="179"/>
      <c r="R242" s="179"/>
      <c r="S242" s="179"/>
      <c r="T242" s="143"/>
      <c r="U242" s="143"/>
      <c r="V242" s="143"/>
      <c r="W242" s="143"/>
      <c r="X242" s="143"/>
      <c r="Y242" s="143"/>
      <c r="Z242" s="143">
        <v>341911.71</v>
      </c>
      <c r="AA242" s="143"/>
      <c r="AB242" s="143"/>
      <c r="AC242" s="143"/>
      <c r="AD242" s="143"/>
      <c r="AE242" s="143"/>
      <c r="AF242" s="143"/>
      <c r="AG242" s="143"/>
      <c r="AH242" s="143"/>
      <c r="AI242" s="166">
        <v>341911.71</v>
      </c>
      <c r="AJ242" s="167" t="s">
        <v>7319</v>
      </c>
      <c r="AK242" s="169" t="s">
        <v>561</v>
      </c>
      <c r="AL242" s="1"/>
    </row>
    <row r="243" spans="1:38" ht="37.5" customHeight="1" x14ac:dyDescent="0.25">
      <c r="A243" s="82" t="s">
        <v>562</v>
      </c>
      <c r="B243" s="83">
        <v>36459</v>
      </c>
      <c r="C243" s="83"/>
      <c r="D243" s="80">
        <v>2006</v>
      </c>
      <c r="E243" s="129" t="s">
        <v>918</v>
      </c>
      <c r="F243" s="142">
        <v>2700000</v>
      </c>
      <c r="G243" s="143">
        <v>0</v>
      </c>
      <c r="H243" s="143">
        <v>2700000</v>
      </c>
      <c r="I243" s="143">
        <v>2595714.2800000003</v>
      </c>
      <c r="J243" s="143">
        <v>0</v>
      </c>
      <c r="K243" s="143">
        <v>2595714.2800000003</v>
      </c>
      <c r="L243" s="145"/>
      <c r="M243" s="145" t="s">
        <v>39</v>
      </c>
      <c r="N243" s="143">
        <v>104285.71999999974</v>
      </c>
      <c r="O243" s="146">
        <v>2549</v>
      </c>
      <c r="P243" s="179">
        <v>96.137565925925941</v>
      </c>
      <c r="Q243" s="179"/>
      <c r="R243" s="179"/>
      <c r="S243" s="179"/>
      <c r="T243" s="143"/>
      <c r="U243" s="143"/>
      <c r="V243" s="143"/>
      <c r="W243" s="143"/>
      <c r="X243" s="143"/>
      <c r="Y243" s="143"/>
      <c r="Z243" s="143"/>
      <c r="AA243" s="143">
        <v>104285.72</v>
      </c>
      <c r="AB243" s="143"/>
      <c r="AC243" s="143"/>
      <c r="AD243" s="143"/>
      <c r="AE243" s="143"/>
      <c r="AF243" s="143"/>
      <c r="AG243" s="143"/>
      <c r="AH243" s="143"/>
      <c r="AI243" s="166">
        <v>104285.72</v>
      </c>
      <c r="AJ243" s="167" t="s">
        <v>7320</v>
      </c>
      <c r="AK243" s="169" t="s">
        <v>563</v>
      </c>
      <c r="AL243" s="5"/>
    </row>
    <row r="244" spans="1:38" ht="47.25" customHeight="1" x14ac:dyDescent="0.25">
      <c r="A244" s="78" t="s">
        <v>564</v>
      </c>
      <c r="B244" s="79">
        <v>10718</v>
      </c>
      <c r="C244" s="79"/>
      <c r="D244" s="80">
        <v>2006</v>
      </c>
      <c r="E244" s="128" t="s">
        <v>919</v>
      </c>
      <c r="F244" s="142">
        <v>1977622.58</v>
      </c>
      <c r="G244" s="143">
        <v>0</v>
      </c>
      <c r="H244" s="143">
        <v>1977622.58</v>
      </c>
      <c r="I244" s="143">
        <v>346083.95</v>
      </c>
      <c r="J244" s="143">
        <v>0</v>
      </c>
      <c r="K244" s="143">
        <v>346083.95</v>
      </c>
      <c r="L244" s="145" t="s">
        <v>39</v>
      </c>
      <c r="M244" s="145"/>
      <c r="N244" s="143">
        <v>1631538.6300000001</v>
      </c>
      <c r="O244" s="146">
        <v>6670</v>
      </c>
      <c r="P244" s="179">
        <v>17.499999924151354</v>
      </c>
      <c r="Q244" s="179"/>
      <c r="R244" s="179"/>
      <c r="S244" s="179"/>
      <c r="T244" s="143"/>
      <c r="U244" s="143"/>
      <c r="V244" s="143"/>
      <c r="W244" s="143"/>
      <c r="X244" s="143"/>
      <c r="Y244" s="143"/>
      <c r="Z244" s="143">
        <v>1038251.79</v>
      </c>
      <c r="AA244" s="143"/>
      <c r="AB244" s="143"/>
      <c r="AC244" s="143"/>
      <c r="AD244" s="143"/>
      <c r="AE244" s="143"/>
      <c r="AF244" s="143">
        <v>593286.78</v>
      </c>
      <c r="AG244" s="143"/>
      <c r="AH244" s="143"/>
      <c r="AI244" s="166">
        <v>1631538.57</v>
      </c>
      <c r="AJ244" s="167" t="s">
        <v>7321</v>
      </c>
      <c r="AK244" s="169" t="s">
        <v>565</v>
      </c>
      <c r="AL244" s="1"/>
    </row>
    <row r="245" spans="1:38" ht="42" customHeight="1" x14ac:dyDescent="0.25">
      <c r="A245" s="78" t="s">
        <v>564</v>
      </c>
      <c r="B245" s="79">
        <v>10574</v>
      </c>
      <c r="C245" s="79"/>
      <c r="D245" s="80">
        <v>2006</v>
      </c>
      <c r="E245" s="128" t="s">
        <v>920</v>
      </c>
      <c r="F245" s="142">
        <v>1170000</v>
      </c>
      <c r="G245" s="143">
        <v>0</v>
      </c>
      <c r="H245" s="143">
        <v>1170000</v>
      </c>
      <c r="I245" s="143">
        <v>204750</v>
      </c>
      <c r="J245" s="143">
        <v>0</v>
      </c>
      <c r="K245" s="143">
        <v>204750</v>
      </c>
      <c r="L245" s="145" t="s">
        <v>39</v>
      </c>
      <c r="M245" s="145"/>
      <c r="N245" s="143">
        <v>965250</v>
      </c>
      <c r="O245" s="146">
        <v>6671</v>
      </c>
      <c r="P245" s="179">
        <v>17.5</v>
      </c>
      <c r="Q245" s="179"/>
      <c r="R245" s="179"/>
      <c r="S245" s="179"/>
      <c r="T245" s="143"/>
      <c r="U245" s="143"/>
      <c r="V245" s="143"/>
      <c r="W245" s="143"/>
      <c r="X245" s="143"/>
      <c r="Y245" s="143"/>
      <c r="Z245" s="143">
        <v>614250</v>
      </c>
      <c r="AA245" s="143"/>
      <c r="AB245" s="143"/>
      <c r="AC245" s="143"/>
      <c r="AD245" s="143">
        <v>315900</v>
      </c>
      <c r="AE245" s="143"/>
      <c r="AF245" s="143"/>
      <c r="AG245" s="143"/>
      <c r="AH245" s="143"/>
      <c r="AI245" s="166">
        <v>930150</v>
      </c>
      <c r="AJ245" s="167" t="s">
        <v>7321</v>
      </c>
      <c r="AK245" s="169" t="s">
        <v>566</v>
      </c>
      <c r="AL245" s="1"/>
    </row>
    <row r="246" spans="1:38" ht="36" x14ac:dyDescent="0.25">
      <c r="A246" s="78" t="s">
        <v>567</v>
      </c>
      <c r="B246" s="79" t="s">
        <v>47</v>
      </c>
      <c r="C246" s="79">
        <v>219967</v>
      </c>
      <c r="D246" s="80">
        <v>2006</v>
      </c>
      <c r="E246" s="128" t="s">
        <v>921</v>
      </c>
      <c r="F246" s="142">
        <v>1528682.86</v>
      </c>
      <c r="G246" s="143">
        <v>0</v>
      </c>
      <c r="H246" s="143">
        <v>1528682.86</v>
      </c>
      <c r="I246" s="143">
        <v>1087744.74</v>
      </c>
      <c r="J246" s="143">
        <v>0</v>
      </c>
      <c r="K246" s="143">
        <v>1087744.74</v>
      </c>
      <c r="L246" s="145"/>
      <c r="M246" s="145" t="s">
        <v>39</v>
      </c>
      <c r="N246" s="143">
        <v>440938.12000000011</v>
      </c>
      <c r="O246" s="146">
        <v>3966</v>
      </c>
      <c r="P246" s="179">
        <v>71.155683658283436</v>
      </c>
      <c r="Q246" s="179"/>
      <c r="R246" s="179"/>
      <c r="S246" s="179"/>
      <c r="T246" s="143"/>
      <c r="U246" s="143"/>
      <c r="V246" s="143"/>
      <c r="W246" s="143"/>
      <c r="X246" s="143"/>
      <c r="Y246" s="143"/>
      <c r="Z246" s="143"/>
      <c r="AA246" s="143">
        <v>135201.57999999999</v>
      </c>
      <c r="AB246" s="143"/>
      <c r="AC246" s="143"/>
      <c r="AD246" s="143"/>
      <c r="AE246" s="143"/>
      <c r="AF246" s="143"/>
      <c r="AG246" s="143"/>
      <c r="AH246" s="143"/>
      <c r="AI246" s="166">
        <v>135201.57999999999</v>
      </c>
      <c r="AJ246" s="167" t="s">
        <v>7322</v>
      </c>
      <c r="AK246" s="169" t="s">
        <v>568</v>
      </c>
      <c r="AL246" s="1"/>
    </row>
    <row r="247" spans="1:38" ht="36" x14ac:dyDescent="0.25">
      <c r="A247" s="78" t="s">
        <v>569</v>
      </c>
      <c r="B247" s="79">
        <v>18437</v>
      </c>
      <c r="C247" s="79"/>
      <c r="D247" s="80">
        <v>2006</v>
      </c>
      <c r="E247" s="128" t="s">
        <v>570</v>
      </c>
      <c r="F247" s="142">
        <v>1209757.22</v>
      </c>
      <c r="G247" s="143">
        <v>0</v>
      </c>
      <c r="H247" s="143">
        <v>1209757.22</v>
      </c>
      <c r="I247" s="143">
        <v>1177353.01</v>
      </c>
      <c r="J247" s="143">
        <v>0</v>
      </c>
      <c r="K247" s="143">
        <v>1177353.01</v>
      </c>
      <c r="L247" s="145"/>
      <c r="M247" s="145" t="s">
        <v>39</v>
      </c>
      <c r="N247" s="143">
        <v>32404.209999999963</v>
      </c>
      <c r="O247" s="146">
        <v>3735</v>
      </c>
      <c r="P247" s="179">
        <v>97.321428674755097</v>
      </c>
      <c r="Q247" s="179"/>
      <c r="R247" s="179"/>
      <c r="S247" s="179"/>
      <c r="T247" s="143"/>
      <c r="U247" s="143"/>
      <c r="V247" s="143"/>
      <c r="W247" s="143"/>
      <c r="X247" s="143"/>
      <c r="Y247" s="143"/>
      <c r="Z247" s="143"/>
      <c r="AA247" s="143">
        <v>32404.21</v>
      </c>
      <c r="AB247" s="143"/>
      <c r="AC247" s="143"/>
      <c r="AD247" s="143"/>
      <c r="AE247" s="143"/>
      <c r="AF247" s="143"/>
      <c r="AG247" s="143"/>
      <c r="AH247" s="143"/>
      <c r="AI247" s="166">
        <v>32404.21</v>
      </c>
      <c r="AJ247" s="167" t="s">
        <v>7323</v>
      </c>
      <c r="AK247" s="169" t="s">
        <v>571</v>
      </c>
      <c r="AL247" s="1"/>
    </row>
    <row r="248" spans="1:38" ht="36" x14ac:dyDescent="0.25">
      <c r="A248" s="78" t="s">
        <v>569</v>
      </c>
      <c r="B248" s="79">
        <v>18412</v>
      </c>
      <c r="C248" s="79"/>
      <c r="D248" s="80">
        <v>2006</v>
      </c>
      <c r="E248" s="128" t="s">
        <v>922</v>
      </c>
      <c r="F248" s="142">
        <v>1197846.02</v>
      </c>
      <c r="G248" s="143">
        <v>0</v>
      </c>
      <c r="H248" s="143">
        <v>1197846.02</v>
      </c>
      <c r="I248" s="143">
        <v>1165760.8599999999</v>
      </c>
      <c r="J248" s="143">
        <v>0</v>
      </c>
      <c r="K248" s="143">
        <v>1165760.8599999999</v>
      </c>
      <c r="L248" s="145"/>
      <c r="M248" s="145" t="s">
        <v>39</v>
      </c>
      <c r="N248" s="143">
        <v>32085.160000000149</v>
      </c>
      <c r="O248" s="146">
        <v>6714</v>
      </c>
      <c r="P248" s="179">
        <v>97.321428675782542</v>
      </c>
      <c r="Q248" s="179"/>
      <c r="R248" s="179"/>
      <c r="S248" s="179"/>
      <c r="T248" s="143"/>
      <c r="U248" s="143"/>
      <c r="V248" s="143"/>
      <c r="W248" s="143"/>
      <c r="X248" s="143"/>
      <c r="Y248" s="143"/>
      <c r="Z248" s="143"/>
      <c r="AA248" s="143">
        <v>32085.16</v>
      </c>
      <c r="AB248" s="143"/>
      <c r="AC248" s="143"/>
      <c r="AD248" s="143"/>
      <c r="AE248" s="143"/>
      <c r="AF248" s="143"/>
      <c r="AG248" s="143"/>
      <c r="AH248" s="143"/>
      <c r="AI248" s="166">
        <v>32085.16</v>
      </c>
      <c r="AJ248" s="167" t="s">
        <v>7323</v>
      </c>
      <c r="AK248" s="169" t="s">
        <v>572</v>
      </c>
      <c r="AL248" s="1"/>
    </row>
    <row r="249" spans="1:38" ht="48" x14ac:dyDescent="0.25">
      <c r="A249" s="78" t="s">
        <v>569</v>
      </c>
      <c r="B249" s="79">
        <v>18441</v>
      </c>
      <c r="C249" s="79"/>
      <c r="D249" s="80">
        <v>2006</v>
      </c>
      <c r="E249" s="128" t="s">
        <v>573</v>
      </c>
      <c r="F249" s="142">
        <v>1400377.23</v>
      </c>
      <c r="G249" s="143">
        <v>0</v>
      </c>
      <c r="H249" s="143">
        <v>1400377.23</v>
      </c>
      <c r="I249" s="143">
        <v>1050282.92</v>
      </c>
      <c r="J249" s="143">
        <v>0</v>
      </c>
      <c r="K249" s="143">
        <v>1050282.92</v>
      </c>
      <c r="L249" s="145"/>
      <c r="M249" s="145" t="s">
        <v>39</v>
      </c>
      <c r="N249" s="143">
        <v>350094.31000000006</v>
      </c>
      <c r="O249" s="146">
        <v>6682</v>
      </c>
      <c r="P249" s="179">
        <v>74.999999821476663</v>
      </c>
      <c r="Q249" s="179"/>
      <c r="R249" s="179"/>
      <c r="S249" s="179"/>
      <c r="T249" s="143"/>
      <c r="U249" s="143"/>
      <c r="V249" s="143"/>
      <c r="W249" s="143"/>
      <c r="X249" s="143"/>
      <c r="Y249" s="143"/>
      <c r="Z249" s="143"/>
      <c r="AA249" s="143">
        <v>350094.31</v>
      </c>
      <c r="AB249" s="143"/>
      <c r="AC249" s="143"/>
      <c r="AD249" s="143"/>
      <c r="AE249" s="143"/>
      <c r="AF249" s="143"/>
      <c r="AG249" s="143"/>
      <c r="AH249" s="143"/>
      <c r="AI249" s="166">
        <v>350094.31</v>
      </c>
      <c r="AJ249" s="167" t="s">
        <v>7323</v>
      </c>
      <c r="AK249" s="169" t="s">
        <v>574</v>
      </c>
      <c r="AL249" s="1"/>
    </row>
    <row r="250" spans="1:38" ht="24" x14ac:dyDescent="0.25">
      <c r="A250" s="78" t="s">
        <v>569</v>
      </c>
      <c r="B250" s="79" t="s">
        <v>47</v>
      </c>
      <c r="C250" s="79"/>
      <c r="D250" s="80">
        <v>2008</v>
      </c>
      <c r="E250" s="128" t="s">
        <v>923</v>
      </c>
      <c r="F250" s="142">
        <v>12619684.01</v>
      </c>
      <c r="G250" s="143">
        <v>0</v>
      </c>
      <c r="H250" s="143">
        <v>12619684.01</v>
      </c>
      <c r="I250" s="143">
        <v>0</v>
      </c>
      <c r="J250" s="143">
        <v>0</v>
      </c>
      <c r="K250" s="143">
        <v>0</v>
      </c>
      <c r="L250" s="145"/>
      <c r="M250" s="145" t="s">
        <v>39</v>
      </c>
      <c r="N250" s="143">
        <v>12619684.01</v>
      </c>
      <c r="O250" s="146"/>
      <c r="P250" s="179">
        <v>0</v>
      </c>
      <c r="Q250" s="179"/>
      <c r="R250" s="179"/>
      <c r="S250" s="179"/>
      <c r="T250" s="143"/>
      <c r="U250" s="143"/>
      <c r="V250" s="143"/>
      <c r="W250" s="143"/>
      <c r="X250" s="143"/>
      <c r="Y250" s="143"/>
      <c r="Z250" s="143"/>
      <c r="AA250" s="143"/>
      <c r="AB250" s="143"/>
      <c r="AC250" s="143">
        <v>1604985.5</v>
      </c>
      <c r="AD250" s="143"/>
      <c r="AE250" s="143">
        <v>65526.54</v>
      </c>
      <c r="AF250" s="143"/>
      <c r="AG250" s="143"/>
      <c r="AH250" s="143"/>
      <c r="AI250" s="166">
        <v>1670512.04</v>
      </c>
      <c r="AJ250" s="167" t="s">
        <v>7324</v>
      </c>
      <c r="AK250" s="169" t="s">
        <v>575</v>
      </c>
      <c r="AL250" s="1"/>
    </row>
    <row r="251" spans="1:38" ht="24" x14ac:dyDescent="0.25">
      <c r="A251" s="78" t="s">
        <v>569</v>
      </c>
      <c r="B251" s="79" t="s">
        <v>47</v>
      </c>
      <c r="C251" s="79"/>
      <c r="D251" s="80">
        <v>2008</v>
      </c>
      <c r="E251" s="128" t="s">
        <v>924</v>
      </c>
      <c r="F251" s="142">
        <v>4588947.59</v>
      </c>
      <c r="G251" s="143">
        <v>0</v>
      </c>
      <c r="H251" s="143">
        <v>4588947.59</v>
      </c>
      <c r="I251" s="143">
        <v>2030046.0500000003</v>
      </c>
      <c r="J251" s="143">
        <v>0</v>
      </c>
      <c r="K251" s="143">
        <v>2030046.0500000003</v>
      </c>
      <c r="L251" s="145"/>
      <c r="M251" s="145" t="s">
        <v>39</v>
      </c>
      <c r="N251" s="143">
        <v>2558901.5399999996</v>
      </c>
      <c r="O251" s="146">
        <v>5529</v>
      </c>
      <c r="P251" s="179">
        <v>44.237725757072774</v>
      </c>
      <c r="Q251" s="179"/>
      <c r="R251" s="179"/>
      <c r="S251" s="179"/>
      <c r="T251" s="143"/>
      <c r="U251" s="143"/>
      <c r="V251" s="143"/>
      <c r="W251" s="143"/>
      <c r="X251" s="143"/>
      <c r="Y251" s="143"/>
      <c r="Z251" s="143"/>
      <c r="AA251" s="143"/>
      <c r="AB251" s="143"/>
      <c r="AC251" s="143"/>
      <c r="AD251" s="143">
        <v>918352.78</v>
      </c>
      <c r="AE251" s="143"/>
      <c r="AF251" s="143"/>
      <c r="AG251" s="143"/>
      <c r="AH251" s="143"/>
      <c r="AI251" s="166">
        <v>918352.78</v>
      </c>
      <c r="AJ251" s="167" t="s">
        <v>7325</v>
      </c>
      <c r="AK251" s="169" t="s">
        <v>576</v>
      </c>
      <c r="AL251" s="1"/>
    </row>
    <row r="252" spans="1:38" ht="36" x14ac:dyDescent="0.25">
      <c r="A252" s="78" t="s">
        <v>577</v>
      </c>
      <c r="B252" s="79"/>
      <c r="C252" s="79"/>
      <c r="D252" s="80">
        <v>2011</v>
      </c>
      <c r="E252" s="128" t="s">
        <v>578</v>
      </c>
      <c r="F252" s="142">
        <v>212800</v>
      </c>
      <c r="G252" s="143">
        <v>275520</v>
      </c>
      <c r="H252" s="143">
        <v>488320</v>
      </c>
      <c r="I252" s="143">
        <v>100800</v>
      </c>
      <c r="J252" s="143">
        <v>0</v>
      </c>
      <c r="K252" s="143">
        <v>100800</v>
      </c>
      <c r="L252" s="145"/>
      <c r="M252" s="145" t="s">
        <v>39</v>
      </c>
      <c r="N252" s="143">
        <v>387520</v>
      </c>
      <c r="O252" s="146">
        <v>6803</v>
      </c>
      <c r="P252" s="179">
        <v>20.642201834862384</v>
      </c>
      <c r="Q252" s="179"/>
      <c r="R252" s="179"/>
      <c r="S252" s="179"/>
      <c r="T252" s="143">
        <v>0</v>
      </c>
      <c r="U252" s="143">
        <v>0</v>
      </c>
      <c r="V252" s="143">
        <v>0</v>
      </c>
      <c r="W252" s="143">
        <v>0</v>
      </c>
      <c r="X252" s="143">
        <v>0</v>
      </c>
      <c r="Y252" s="143">
        <v>0</v>
      </c>
      <c r="Z252" s="143">
        <v>0</v>
      </c>
      <c r="AA252" s="143">
        <v>0</v>
      </c>
      <c r="AB252" s="143"/>
      <c r="AC252" s="143">
        <v>0</v>
      </c>
      <c r="AD252" s="143">
        <v>0</v>
      </c>
      <c r="AE252" s="143">
        <v>0</v>
      </c>
      <c r="AF252" s="143">
        <v>0</v>
      </c>
      <c r="AG252" s="143">
        <v>0</v>
      </c>
      <c r="AH252" s="143">
        <v>0</v>
      </c>
      <c r="AI252" s="166">
        <v>0</v>
      </c>
      <c r="AJ252" s="167" t="s">
        <v>7326</v>
      </c>
      <c r="AK252" s="169" t="s">
        <v>579</v>
      </c>
      <c r="AL252" s="1"/>
    </row>
    <row r="253" spans="1:38" ht="60.75" thickBot="1" x14ac:dyDescent="0.3">
      <c r="A253" s="84" t="s">
        <v>580</v>
      </c>
      <c r="B253" s="85" t="s">
        <v>47</v>
      </c>
      <c r="C253" s="85"/>
      <c r="D253" s="86">
        <v>2014</v>
      </c>
      <c r="E253" s="130" t="s">
        <v>925</v>
      </c>
      <c r="F253" s="180">
        <v>3996020</v>
      </c>
      <c r="G253" s="158">
        <v>0</v>
      </c>
      <c r="H253" s="158">
        <v>3996020</v>
      </c>
      <c r="I253" s="158">
        <v>3796219</v>
      </c>
      <c r="J253" s="158">
        <v>0</v>
      </c>
      <c r="K253" s="158">
        <v>3796219</v>
      </c>
      <c r="L253" s="181"/>
      <c r="M253" s="181" t="s">
        <v>39</v>
      </c>
      <c r="N253" s="158">
        <v>199801</v>
      </c>
      <c r="O253" s="182">
        <v>7009</v>
      </c>
      <c r="P253" s="183">
        <v>95</v>
      </c>
      <c r="Q253" s="183"/>
      <c r="R253" s="183"/>
      <c r="S253" s="183"/>
      <c r="T253" s="158">
        <v>0</v>
      </c>
      <c r="U253" s="158">
        <v>0</v>
      </c>
      <c r="V253" s="158">
        <v>0</v>
      </c>
      <c r="W253" s="158">
        <v>0</v>
      </c>
      <c r="X253" s="158">
        <v>0</v>
      </c>
      <c r="Y253" s="158">
        <v>0</v>
      </c>
      <c r="Z253" s="158">
        <v>0</v>
      </c>
      <c r="AA253" s="158">
        <v>0</v>
      </c>
      <c r="AB253" s="158"/>
      <c r="AC253" s="158">
        <v>0</v>
      </c>
      <c r="AD253" s="158">
        <v>0</v>
      </c>
      <c r="AE253" s="158">
        <v>0</v>
      </c>
      <c r="AF253" s="158">
        <v>0</v>
      </c>
      <c r="AG253" s="158">
        <v>0</v>
      </c>
      <c r="AH253" s="158">
        <v>0</v>
      </c>
      <c r="AI253" s="172">
        <v>0</v>
      </c>
      <c r="AJ253" s="184" t="s">
        <v>7327</v>
      </c>
      <c r="AK253" s="174" t="s">
        <v>581</v>
      </c>
      <c r="AL253" s="1"/>
    </row>
    <row r="254" spans="1:38" ht="15.75" thickBot="1" x14ac:dyDescent="0.3">
      <c r="A254" s="276"/>
      <c r="B254" s="276"/>
      <c r="C254" s="276"/>
      <c r="D254" s="276"/>
      <c r="E254" s="277"/>
      <c r="F254" s="107">
        <v>64546066.979999989</v>
      </c>
      <c r="G254" s="107">
        <v>4802913.0999999996</v>
      </c>
      <c r="H254" s="107">
        <v>69348980.079999998</v>
      </c>
      <c r="I254" s="107">
        <v>36232156.359999999</v>
      </c>
      <c r="J254" s="107">
        <v>294420.94000000006</v>
      </c>
      <c r="K254" s="107">
        <v>36526577.299999997</v>
      </c>
      <c r="L254" s="108"/>
      <c r="M254" s="108"/>
      <c r="N254" s="107">
        <v>33116823.719999999</v>
      </c>
      <c r="O254" s="109"/>
      <c r="P254" s="109"/>
      <c r="Q254" s="109"/>
      <c r="R254" s="109"/>
      <c r="S254" s="109"/>
      <c r="T254" s="107">
        <v>1242358.6299999999</v>
      </c>
      <c r="U254" s="107">
        <v>2311155.96</v>
      </c>
      <c r="V254" s="107">
        <v>14284.89</v>
      </c>
      <c r="W254" s="107">
        <v>139384</v>
      </c>
      <c r="X254" s="107">
        <v>0</v>
      </c>
      <c r="Y254" s="107">
        <v>0</v>
      </c>
      <c r="Z254" s="107">
        <v>2607948.4500000002</v>
      </c>
      <c r="AA254" s="107">
        <v>654070.98</v>
      </c>
      <c r="AB254" s="107"/>
      <c r="AC254" s="107">
        <v>9087050.2699999996</v>
      </c>
      <c r="AD254" s="107">
        <v>1234252.78</v>
      </c>
      <c r="AE254" s="107">
        <v>65526.54</v>
      </c>
      <c r="AF254" s="107">
        <v>4429010.22</v>
      </c>
      <c r="AG254" s="107">
        <v>199249.87</v>
      </c>
      <c r="AH254" s="107">
        <v>0</v>
      </c>
      <c r="AI254" s="107">
        <v>21984292.589999996</v>
      </c>
      <c r="AJ254" s="110"/>
      <c r="AK254" s="111"/>
      <c r="AL254" s="1"/>
    </row>
    <row r="255" spans="1:38" ht="15.75" thickBot="1" x14ac:dyDescent="0.3">
      <c r="A255" s="263"/>
      <c r="B255" s="264"/>
      <c r="C255" s="264"/>
      <c r="D255" s="264"/>
      <c r="E255" s="264"/>
      <c r="F255" s="264"/>
      <c r="G255" s="264"/>
      <c r="H255" s="264"/>
      <c r="I255" s="264"/>
      <c r="J255" s="264"/>
      <c r="K255" s="264"/>
      <c r="L255" s="264"/>
      <c r="M255" s="264"/>
      <c r="N255" s="264"/>
      <c r="O255" s="264"/>
      <c r="P255" s="264"/>
      <c r="Q255" s="264"/>
      <c r="R255" s="264"/>
      <c r="S255" s="264"/>
      <c r="T255" s="264"/>
      <c r="U255" s="264"/>
      <c r="V255" s="264"/>
      <c r="W255" s="264"/>
      <c r="X255" s="264"/>
      <c r="Y255" s="264"/>
      <c r="Z255" s="264"/>
      <c r="AA255" s="264"/>
      <c r="AB255" s="264"/>
      <c r="AC255" s="264"/>
      <c r="AD255" s="264"/>
      <c r="AE255" s="264"/>
      <c r="AF255" s="264"/>
      <c r="AG255" s="264"/>
      <c r="AH255" s="264"/>
      <c r="AI255" s="264"/>
      <c r="AJ255" s="264"/>
      <c r="AK255" s="265"/>
      <c r="AL255" s="1"/>
    </row>
    <row r="256" spans="1:38" ht="48" x14ac:dyDescent="0.25">
      <c r="A256" s="74" t="s">
        <v>582</v>
      </c>
      <c r="B256" s="75" t="s">
        <v>47</v>
      </c>
      <c r="C256" s="75"/>
      <c r="D256" s="76">
        <v>1997</v>
      </c>
      <c r="E256" s="131" t="s">
        <v>926</v>
      </c>
      <c r="F256" s="136">
        <v>40580444.579999998</v>
      </c>
      <c r="G256" s="137">
        <v>11614753.349999994</v>
      </c>
      <c r="H256" s="138">
        <v>52195197.929999992</v>
      </c>
      <c r="I256" s="138">
        <v>52190185.280909091</v>
      </c>
      <c r="J256" s="137">
        <v>288748.7</v>
      </c>
      <c r="K256" s="138">
        <v>52478933.980909094</v>
      </c>
      <c r="L256" s="139" t="s">
        <v>39</v>
      </c>
      <c r="M256" s="139"/>
      <c r="N256" s="137">
        <v>5012.6490909010172</v>
      </c>
      <c r="O256" s="140" t="s">
        <v>583</v>
      </c>
      <c r="P256" s="141">
        <v>99.990396340487834</v>
      </c>
      <c r="Q256" s="141"/>
      <c r="R256" s="77"/>
      <c r="S256" s="77"/>
      <c r="T256" s="138">
        <v>8947.34</v>
      </c>
      <c r="U256" s="138"/>
      <c r="V256" s="138"/>
      <c r="W256" s="138"/>
      <c r="X256" s="138"/>
      <c r="Y256" s="138"/>
      <c r="Z256" s="138"/>
      <c r="AA256" s="138"/>
      <c r="AB256" s="138"/>
      <c r="AC256" s="138"/>
      <c r="AD256" s="138"/>
      <c r="AE256" s="138"/>
      <c r="AF256" s="138"/>
      <c r="AG256" s="138"/>
      <c r="AH256" s="138"/>
      <c r="AI256" s="163">
        <v>8947.34</v>
      </c>
      <c r="AJ256" s="164" t="s">
        <v>7328</v>
      </c>
      <c r="AK256" s="165" t="s">
        <v>584</v>
      </c>
      <c r="AL256" s="1"/>
    </row>
    <row r="257" spans="1:37" ht="46.5" customHeight="1" x14ac:dyDescent="0.25">
      <c r="A257" s="78" t="s">
        <v>585</v>
      </c>
      <c r="B257" s="79">
        <v>2455</v>
      </c>
      <c r="C257" s="79">
        <v>1204327</v>
      </c>
      <c r="D257" s="80">
        <v>1999</v>
      </c>
      <c r="E257" s="133" t="s">
        <v>927</v>
      </c>
      <c r="F257" s="142">
        <v>53379300.460000001</v>
      </c>
      <c r="G257" s="143">
        <v>7937248.5399999917</v>
      </c>
      <c r="H257" s="144">
        <v>61316548.999999993</v>
      </c>
      <c r="I257" s="143">
        <v>37083770.520000003</v>
      </c>
      <c r="J257" s="143">
        <v>2173365.7200000002</v>
      </c>
      <c r="K257" s="144">
        <v>39257136.240000002</v>
      </c>
      <c r="L257" s="145" t="s">
        <v>39</v>
      </c>
      <c r="M257" s="145"/>
      <c r="N257" s="143">
        <v>24232778.479999989</v>
      </c>
      <c r="O257" s="146" t="s">
        <v>586</v>
      </c>
      <c r="P257" s="147">
        <v>60.479219924787358</v>
      </c>
      <c r="Q257" s="147"/>
      <c r="R257" s="81"/>
      <c r="S257" s="81"/>
      <c r="T257" s="144"/>
      <c r="U257" s="144">
        <v>1514574.38</v>
      </c>
      <c r="V257" s="144"/>
      <c r="W257" s="144"/>
      <c r="X257" s="144"/>
      <c r="Y257" s="144"/>
      <c r="Z257" s="144"/>
      <c r="AA257" s="144"/>
      <c r="AB257" s="144"/>
      <c r="AC257" s="144"/>
      <c r="AD257" s="144"/>
      <c r="AE257" s="144"/>
      <c r="AF257" s="144"/>
      <c r="AG257" s="144"/>
      <c r="AH257" s="144"/>
      <c r="AI257" s="166">
        <v>1514574.38</v>
      </c>
      <c r="AJ257" s="167" t="s">
        <v>7329</v>
      </c>
      <c r="AK257" s="168" t="s">
        <v>587</v>
      </c>
    </row>
    <row r="258" spans="1:37" ht="36" x14ac:dyDescent="0.25">
      <c r="A258" s="78" t="s">
        <v>582</v>
      </c>
      <c r="B258" s="79" t="s">
        <v>47</v>
      </c>
      <c r="C258" s="79">
        <v>778346</v>
      </c>
      <c r="D258" s="80">
        <v>1999</v>
      </c>
      <c r="E258" s="132" t="s">
        <v>928</v>
      </c>
      <c r="F258" s="148">
        <v>6126263</v>
      </c>
      <c r="G258" s="143">
        <v>2244951.67</v>
      </c>
      <c r="H258" s="144">
        <v>8371214.6699999999</v>
      </c>
      <c r="I258" s="144">
        <v>8371214.9800000004</v>
      </c>
      <c r="J258" s="143">
        <v>0.01</v>
      </c>
      <c r="K258" s="144">
        <v>8371214.9900000002</v>
      </c>
      <c r="L258" s="149" t="s">
        <v>39</v>
      </c>
      <c r="M258" s="149"/>
      <c r="N258" s="143">
        <v>-0.31000000052154064</v>
      </c>
      <c r="O258" s="150">
        <v>6706</v>
      </c>
      <c r="P258" s="147">
        <v>100.0000037031663</v>
      </c>
      <c r="Q258" s="147"/>
      <c r="R258" s="81"/>
      <c r="S258" s="81"/>
      <c r="T258" s="144"/>
      <c r="U258" s="144"/>
      <c r="V258" s="144"/>
      <c r="W258" s="144"/>
      <c r="X258" s="144"/>
      <c r="Y258" s="144"/>
      <c r="Z258" s="144"/>
      <c r="AA258" s="144"/>
      <c r="AB258" s="144">
        <v>482098.08</v>
      </c>
      <c r="AC258" s="144"/>
      <c r="AD258" s="144"/>
      <c r="AE258" s="144"/>
      <c r="AF258" s="144"/>
      <c r="AG258" s="144"/>
      <c r="AH258" s="144"/>
      <c r="AI258" s="166">
        <v>482098.08</v>
      </c>
      <c r="AJ258" s="167" t="s">
        <v>7329</v>
      </c>
      <c r="AK258" s="169" t="s">
        <v>588</v>
      </c>
    </row>
    <row r="259" spans="1:37" ht="57" customHeight="1" x14ac:dyDescent="0.25">
      <c r="A259" s="78" t="s">
        <v>582</v>
      </c>
      <c r="B259" s="79">
        <v>10886</v>
      </c>
      <c r="C259" s="79">
        <v>766364</v>
      </c>
      <c r="D259" s="80">
        <v>1999</v>
      </c>
      <c r="E259" s="132" t="s">
        <v>929</v>
      </c>
      <c r="F259" s="148">
        <v>13632501.6</v>
      </c>
      <c r="G259" s="143">
        <v>4253929.3100000005</v>
      </c>
      <c r="H259" s="144">
        <v>17886430.91</v>
      </c>
      <c r="I259" s="144">
        <v>17886430.91</v>
      </c>
      <c r="J259" s="143">
        <v>0</v>
      </c>
      <c r="K259" s="144">
        <v>17886430.91</v>
      </c>
      <c r="L259" s="149" t="s">
        <v>39</v>
      </c>
      <c r="M259" s="149"/>
      <c r="N259" s="143">
        <v>0</v>
      </c>
      <c r="O259" s="150">
        <v>3493</v>
      </c>
      <c r="P259" s="147">
        <v>100</v>
      </c>
      <c r="Q259" s="147"/>
      <c r="R259" s="81"/>
      <c r="S259" s="81"/>
      <c r="T259" s="144"/>
      <c r="U259" s="144"/>
      <c r="V259" s="144"/>
      <c r="W259" s="144"/>
      <c r="X259" s="144"/>
      <c r="Y259" s="144"/>
      <c r="Z259" s="144"/>
      <c r="AA259" s="144"/>
      <c r="AB259" s="144">
        <v>353984.81</v>
      </c>
      <c r="AC259" s="144"/>
      <c r="AD259" s="144"/>
      <c r="AE259" s="144"/>
      <c r="AF259" s="144"/>
      <c r="AG259" s="144"/>
      <c r="AH259" s="144"/>
      <c r="AI259" s="166">
        <v>353984.81</v>
      </c>
      <c r="AJ259" s="167" t="s">
        <v>7329</v>
      </c>
      <c r="AK259" s="169" t="s">
        <v>589</v>
      </c>
    </row>
    <row r="260" spans="1:37" ht="57" customHeight="1" x14ac:dyDescent="0.25">
      <c r="A260" s="78" t="s">
        <v>582</v>
      </c>
      <c r="B260" s="79">
        <v>2455</v>
      </c>
      <c r="C260" s="79">
        <v>1204327</v>
      </c>
      <c r="D260" s="80">
        <v>1999</v>
      </c>
      <c r="E260" s="132" t="s">
        <v>930</v>
      </c>
      <c r="F260" s="148">
        <v>50859615.530000001</v>
      </c>
      <c r="G260" s="143">
        <v>27983679.849999994</v>
      </c>
      <c r="H260" s="144">
        <v>78843295.379999995</v>
      </c>
      <c r="I260" s="144">
        <v>75582790.180000007</v>
      </c>
      <c r="J260" s="143">
        <v>11949558.080000013</v>
      </c>
      <c r="K260" s="144">
        <v>87532348.26000002</v>
      </c>
      <c r="L260" s="149" t="s">
        <v>39</v>
      </c>
      <c r="M260" s="149"/>
      <c r="N260" s="143">
        <v>3260505.1999999881</v>
      </c>
      <c r="O260" s="150" t="s">
        <v>590</v>
      </c>
      <c r="P260" s="147">
        <v>95.864575187674021</v>
      </c>
      <c r="Q260" s="147"/>
      <c r="R260" s="81"/>
      <c r="S260" s="81"/>
      <c r="T260" s="144"/>
      <c r="U260" s="144"/>
      <c r="V260" s="144"/>
      <c r="W260" s="144"/>
      <c r="X260" s="144"/>
      <c r="Y260" s="144"/>
      <c r="Z260" s="144"/>
      <c r="AA260" s="144"/>
      <c r="AB260" s="144">
        <v>3031833.09</v>
      </c>
      <c r="AC260" s="144"/>
      <c r="AD260" s="144"/>
      <c r="AE260" s="144"/>
      <c r="AF260" s="144"/>
      <c r="AG260" s="144"/>
      <c r="AH260" s="144"/>
      <c r="AI260" s="166">
        <v>3031833.09</v>
      </c>
      <c r="AJ260" s="167" t="s">
        <v>7329</v>
      </c>
      <c r="AK260" s="169" t="s">
        <v>591</v>
      </c>
    </row>
    <row r="261" spans="1:37" ht="57" customHeight="1" x14ac:dyDescent="0.25">
      <c r="A261" s="82" t="s">
        <v>592</v>
      </c>
      <c r="B261" s="83">
        <v>4339</v>
      </c>
      <c r="C261" s="83">
        <v>492248</v>
      </c>
      <c r="D261" s="80">
        <v>2000</v>
      </c>
      <c r="E261" s="132" t="s">
        <v>931</v>
      </c>
      <c r="F261" s="148">
        <v>66959096.600000001</v>
      </c>
      <c r="G261" s="143">
        <v>107967600.86000001</v>
      </c>
      <c r="H261" s="144">
        <v>174926697.46000001</v>
      </c>
      <c r="I261" s="144">
        <v>174926696.94</v>
      </c>
      <c r="J261" s="143">
        <v>0</v>
      </c>
      <c r="K261" s="144">
        <v>174926696.94</v>
      </c>
      <c r="L261" s="149" t="s">
        <v>39</v>
      </c>
      <c r="M261" s="149"/>
      <c r="N261" s="143">
        <v>0.52000001072883606</v>
      </c>
      <c r="O261" s="150">
        <v>5957</v>
      </c>
      <c r="P261" s="147">
        <v>99.999999702732623</v>
      </c>
      <c r="Q261" s="147"/>
      <c r="R261" s="81"/>
      <c r="S261" s="81"/>
      <c r="T261" s="144"/>
      <c r="U261" s="144"/>
      <c r="V261" s="144"/>
      <c r="W261" s="144"/>
      <c r="X261" s="144"/>
      <c r="Y261" s="144"/>
      <c r="Z261" s="144"/>
      <c r="AA261" s="144"/>
      <c r="AB261" s="144"/>
      <c r="AC261" s="144"/>
      <c r="AD261" s="144">
        <v>147920158.11000001</v>
      </c>
      <c r="AE261" s="144"/>
      <c r="AF261" s="144"/>
      <c r="AG261" s="144"/>
      <c r="AH261" s="144"/>
      <c r="AI261" s="166">
        <v>147920158.11000001</v>
      </c>
      <c r="AJ261" s="167" t="s">
        <v>7329</v>
      </c>
      <c r="AK261" s="169" t="s">
        <v>593</v>
      </c>
    </row>
    <row r="262" spans="1:37" ht="57" customHeight="1" x14ac:dyDescent="0.25">
      <c r="A262" s="78" t="s">
        <v>594</v>
      </c>
      <c r="B262" s="79">
        <v>10115</v>
      </c>
      <c r="C262" s="79">
        <v>766631</v>
      </c>
      <c r="D262" s="80">
        <v>2000</v>
      </c>
      <c r="E262" s="132" t="s">
        <v>595</v>
      </c>
      <c r="F262" s="148">
        <v>9929723</v>
      </c>
      <c r="G262" s="143">
        <v>1844023.2899999991</v>
      </c>
      <c r="H262" s="144">
        <v>11773746.289999999</v>
      </c>
      <c r="I262" s="144">
        <v>11676723</v>
      </c>
      <c r="J262" s="143">
        <v>311186.75</v>
      </c>
      <c r="K262" s="144">
        <v>11987909.75</v>
      </c>
      <c r="L262" s="149" t="s">
        <v>39</v>
      </c>
      <c r="M262" s="149"/>
      <c r="N262" s="143">
        <v>97023.289999999106</v>
      </c>
      <c r="O262" s="150">
        <v>6743</v>
      </c>
      <c r="P262" s="147">
        <v>99.175935274888616</v>
      </c>
      <c r="Q262" s="147"/>
      <c r="R262" s="81"/>
      <c r="S262" s="81"/>
      <c r="T262" s="144"/>
      <c r="U262" s="144"/>
      <c r="V262" s="144"/>
      <c r="W262" s="144"/>
      <c r="X262" s="144"/>
      <c r="Y262" s="144"/>
      <c r="Z262" s="144"/>
      <c r="AA262" s="144"/>
      <c r="AB262" s="144"/>
      <c r="AC262" s="144"/>
      <c r="AD262" s="144"/>
      <c r="AE262" s="144">
        <v>4370866.75</v>
      </c>
      <c r="AF262" s="144"/>
      <c r="AG262" s="144"/>
      <c r="AH262" s="144"/>
      <c r="AI262" s="166">
        <v>4370866.75</v>
      </c>
      <c r="AJ262" s="167" t="s">
        <v>7329</v>
      </c>
      <c r="AK262" s="169" t="s">
        <v>596</v>
      </c>
    </row>
    <row r="263" spans="1:37" ht="57" customHeight="1" x14ac:dyDescent="0.25">
      <c r="A263" s="82" t="s">
        <v>597</v>
      </c>
      <c r="B263" s="83">
        <v>4321</v>
      </c>
      <c r="C263" s="83">
        <v>242985</v>
      </c>
      <c r="D263" s="80">
        <v>2000</v>
      </c>
      <c r="E263" s="132" t="s">
        <v>932</v>
      </c>
      <c r="F263" s="151">
        <v>7675344</v>
      </c>
      <c r="G263" s="143">
        <v>0</v>
      </c>
      <c r="H263" s="144">
        <v>7675344</v>
      </c>
      <c r="I263" s="152">
        <v>1216906.2</v>
      </c>
      <c r="J263" s="143">
        <v>0</v>
      </c>
      <c r="K263" s="144">
        <v>1216906.2</v>
      </c>
      <c r="L263" s="153" t="s">
        <v>39</v>
      </c>
      <c r="M263" s="153"/>
      <c r="N263" s="143">
        <v>6458437.7999999998</v>
      </c>
      <c r="O263" s="154">
        <v>5556</v>
      </c>
      <c r="P263" s="147">
        <v>15.854744751505599</v>
      </c>
      <c r="Q263" s="147"/>
      <c r="R263" s="81"/>
      <c r="S263" s="81"/>
      <c r="T263" s="144"/>
      <c r="U263" s="144"/>
      <c r="V263" s="144"/>
      <c r="W263" s="144"/>
      <c r="X263" s="144"/>
      <c r="Y263" s="144">
        <v>1035068.8</v>
      </c>
      <c r="Z263" s="144"/>
      <c r="AA263" s="144"/>
      <c r="AB263" s="144"/>
      <c r="AC263" s="144"/>
      <c r="AD263" s="144"/>
      <c r="AE263" s="144"/>
      <c r="AF263" s="144"/>
      <c r="AG263" s="144"/>
      <c r="AH263" s="144"/>
      <c r="AI263" s="166">
        <v>1035068.8</v>
      </c>
      <c r="AJ263" s="167" t="s">
        <v>7329</v>
      </c>
      <c r="AK263" s="169" t="s">
        <v>598</v>
      </c>
    </row>
    <row r="264" spans="1:37" ht="57" customHeight="1" x14ac:dyDescent="0.25">
      <c r="A264" s="78" t="s">
        <v>599</v>
      </c>
      <c r="B264" s="79">
        <v>4329</v>
      </c>
      <c r="C264" s="79"/>
      <c r="D264" s="80">
        <v>2000</v>
      </c>
      <c r="E264" s="132" t="s">
        <v>600</v>
      </c>
      <c r="F264" s="148">
        <v>132319031.29000001</v>
      </c>
      <c r="G264" s="143">
        <v>160087787.43000001</v>
      </c>
      <c r="H264" s="144">
        <v>292406818.72000003</v>
      </c>
      <c r="I264" s="144">
        <v>292396034.74000001</v>
      </c>
      <c r="J264" s="143">
        <v>48969151.879999995</v>
      </c>
      <c r="K264" s="144">
        <v>341365186.62</v>
      </c>
      <c r="L264" s="149" t="s">
        <v>39</v>
      </c>
      <c r="M264" s="149"/>
      <c r="N264" s="143">
        <v>10783.980000019073</v>
      </c>
      <c r="O264" s="150" t="s">
        <v>601</v>
      </c>
      <c r="P264" s="147">
        <v>99.996311994348417</v>
      </c>
      <c r="Q264" s="147"/>
      <c r="R264" s="81"/>
      <c r="S264" s="81"/>
      <c r="T264" s="144"/>
      <c r="U264" s="144"/>
      <c r="V264" s="144"/>
      <c r="W264" s="144"/>
      <c r="X264" s="144"/>
      <c r="Y264" s="144"/>
      <c r="Z264" s="144"/>
      <c r="AA264" s="144"/>
      <c r="AB264" s="144"/>
      <c r="AC264" s="144">
        <v>6455646.9900000002</v>
      </c>
      <c r="AD264" s="144"/>
      <c r="AE264" s="144"/>
      <c r="AF264" s="144"/>
      <c r="AG264" s="144"/>
      <c r="AH264" s="144"/>
      <c r="AI264" s="166">
        <v>6455646.9900000002</v>
      </c>
      <c r="AJ264" s="167" t="s">
        <v>7329</v>
      </c>
      <c r="AK264" s="169" t="s">
        <v>602</v>
      </c>
    </row>
    <row r="265" spans="1:37" ht="57" customHeight="1" x14ac:dyDescent="0.25">
      <c r="A265" s="78" t="s">
        <v>603</v>
      </c>
      <c r="B265" s="79">
        <v>4324</v>
      </c>
      <c r="C265" s="79">
        <v>778311</v>
      </c>
      <c r="D265" s="80">
        <v>2000</v>
      </c>
      <c r="E265" s="133" t="s">
        <v>933</v>
      </c>
      <c r="F265" s="142">
        <v>78887516.909999996</v>
      </c>
      <c r="G265" s="143">
        <v>-22410234.759999998</v>
      </c>
      <c r="H265" s="144">
        <v>56477282.149999999</v>
      </c>
      <c r="I265" s="143">
        <v>43877997.299999997</v>
      </c>
      <c r="J265" s="143">
        <v>0</v>
      </c>
      <c r="K265" s="144">
        <v>43877997.299999997</v>
      </c>
      <c r="L265" s="145" t="s">
        <v>39</v>
      </c>
      <c r="M265" s="145"/>
      <c r="N265" s="143">
        <v>12599284.850000001</v>
      </c>
      <c r="O265" s="146">
        <v>7176</v>
      </c>
      <c r="P265" s="147">
        <v>77.691410828628193</v>
      </c>
      <c r="Q265" s="147"/>
      <c r="R265" s="81"/>
      <c r="S265" s="81"/>
      <c r="T265" s="144"/>
      <c r="U265" s="144"/>
      <c r="V265" s="144"/>
      <c r="W265" s="144"/>
      <c r="X265" s="144"/>
      <c r="Y265" s="144"/>
      <c r="Z265" s="144"/>
      <c r="AA265" s="144"/>
      <c r="AB265" s="144"/>
      <c r="AC265" s="144"/>
      <c r="AD265" s="144"/>
      <c r="AE265" s="144"/>
      <c r="AF265" s="144">
        <v>877282.15000000037</v>
      </c>
      <c r="AG265" s="144"/>
      <c r="AH265" s="144"/>
      <c r="AI265" s="166">
        <v>877282.15000000037</v>
      </c>
      <c r="AJ265" s="167" t="s">
        <v>7329</v>
      </c>
      <c r="AK265" s="169" t="s">
        <v>604</v>
      </c>
    </row>
    <row r="266" spans="1:37" ht="57" customHeight="1" x14ac:dyDescent="0.25">
      <c r="A266" s="78" t="s">
        <v>605</v>
      </c>
      <c r="B266" s="79">
        <v>10108</v>
      </c>
      <c r="C266" s="79">
        <v>328413</v>
      </c>
      <c r="D266" s="80">
        <v>2000</v>
      </c>
      <c r="E266" s="132" t="s">
        <v>934</v>
      </c>
      <c r="F266" s="148">
        <v>32296855.82</v>
      </c>
      <c r="G266" s="143">
        <v>40624906.720000006</v>
      </c>
      <c r="H266" s="144">
        <v>72921762.540000007</v>
      </c>
      <c r="I266" s="144">
        <v>72921762.50999999</v>
      </c>
      <c r="J266" s="143">
        <v>20351323.870000005</v>
      </c>
      <c r="K266" s="144">
        <v>93273086.379999995</v>
      </c>
      <c r="L266" s="149" t="s">
        <v>39</v>
      </c>
      <c r="M266" s="149"/>
      <c r="N266" s="143">
        <v>3.0000016093254089E-2</v>
      </c>
      <c r="O266" s="150" t="s">
        <v>606</v>
      </c>
      <c r="P266" s="147">
        <v>99.999999958860002</v>
      </c>
      <c r="Q266" s="147"/>
      <c r="R266" s="81"/>
      <c r="S266" s="81"/>
      <c r="T266" s="144"/>
      <c r="U266" s="144"/>
      <c r="V266" s="144"/>
      <c r="W266" s="144"/>
      <c r="X266" s="144"/>
      <c r="Y266" s="144"/>
      <c r="Z266" s="144"/>
      <c r="AA266" s="144"/>
      <c r="AB266" s="144"/>
      <c r="AC266" s="144"/>
      <c r="AD266" s="144">
        <v>462763.39</v>
      </c>
      <c r="AE266" s="144"/>
      <c r="AF266" s="144"/>
      <c r="AG266" s="144"/>
      <c r="AH266" s="144"/>
      <c r="AI266" s="166">
        <v>462763.39</v>
      </c>
      <c r="AJ266" s="167" t="s">
        <v>7330</v>
      </c>
      <c r="AK266" s="169" t="s">
        <v>607</v>
      </c>
    </row>
    <row r="267" spans="1:37" ht="57" customHeight="1" x14ac:dyDescent="0.25">
      <c r="A267" s="78" t="s">
        <v>605</v>
      </c>
      <c r="B267" s="79">
        <v>4342</v>
      </c>
      <c r="C267" s="79">
        <v>756067</v>
      </c>
      <c r="D267" s="80">
        <v>2000</v>
      </c>
      <c r="E267" s="132" t="s">
        <v>935</v>
      </c>
      <c r="F267" s="148">
        <v>74813398.900000006</v>
      </c>
      <c r="G267" s="143">
        <v>12074047.939999998</v>
      </c>
      <c r="H267" s="144">
        <v>86887446.840000004</v>
      </c>
      <c r="I267" s="144">
        <v>86887408.579999998</v>
      </c>
      <c r="J267" s="143">
        <v>5178023.51</v>
      </c>
      <c r="K267" s="144">
        <v>92065432.090000004</v>
      </c>
      <c r="L267" s="149" t="s">
        <v>39</v>
      </c>
      <c r="M267" s="149"/>
      <c r="N267" s="143">
        <v>38.260000005364418</v>
      </c>
      <c r="O267" s="150" t="s">
        <v>608</v>
      </c>
      <c r="P267" s="147">
        <v>99.999955966021105</v>
      </c>
      <c r="Q267" s="147"/>
      <c r="R267" s="81"/>
      <c r="S267" s="81"/>
      <c r="T267" s="144"/>
      <c r="U267" s="144"/>
      <c r="V267" s="144"/>
      <c r="W267" s="144">
        <v>727527.71000000089</v>
      </c>
      <c r="X267" s="144"/>
      <c r="Y267" s="144"/>
      <c r="Z267" s="144"/>
      <c r="AA267" s="144"/>
      <c r="AB267" s="144"/>
      <c r="AC267" s="144"/>
      <c r="AD267" s="144"/>
      <c r="AE267" s="144"/>
      <c r="AF267" s="144"/>
      <c r="AG267" s="144"/>
      <c r="AH267" s="144"/>
      <c r="AI267" s="166">
        <v>727527.71000000089</v>
      </c>
      <c r="AJ267" s="167" t="s">
        <v>7329</v>
      </c>
      <c r="AK267" s="169" t="s">
        <v>609</v>
      </c>
    </row>
    <row r="268" spans="1:37" ht="57" customHeight="1" x14ac:dyDescent="0.25">
      <c r="A268" s="78" t="s">
        <v>610</v>
      </c>
      <c r="B268" s="79" t="s">
        <v>47</v>
      </c>
      <c r="C268" s="79">
        <v>651613</v>
      </c>
      <c r="D268" s="80">
        <v>2000</v>
      </c>
      <c r="E268" s="132" t="s">
        <v>936</v>
      </c>
      <c r="F268" s="148">
        <v>4173406.24</v>
      </c>
      <c r="G268" s="143">
        <v>834662.39999999944</v>
      </c>
      <c r="H268" s="144">
        <v>5008068.6399999997</v>
      </c>
      <c r="I268" s="144">
        <v>5008068.6399999997</v>
      </c>
      <c r="J268" s="143">
        <v>0</v>
      </c>
      <c r="K268" s="144">
        <v>5008068.6399999997</v>
      </c>
      <c r="L268" s="149"/>
      <c r="M268" s="149" t="s">
        <v>39</v>
      </c>
      <c r="N268" s="143">
        <v>0</v>
      </c>
      <c r="O268" s="150">
        <v>6293</v>
      </c>
      <c r="P268" s="147">
        <v>100</v>
      </c>
      <c r="Q268" s="147"/>
      <c r="R268" s="81"/>
      <c r="S268" s="81"/>
      <c r="T268" s="144"/>
      <c r="U268" s="144"/>
      <c r="V268" s="144"/>
      <c r="W268" s="144"/>
      <c r="X268" s="144"/>
      <c r="Y268" s="144"/>
      <c r="Z268" s="144"/>
      <c r="AA268" s="144"/>
      <c r="AB268" s="144">
        <v>2060973.6</v>
      </c>
      <c r="AC268" s="144"/>
      <c r="AD268" s="144"/>
      <c r="AE268" s="144"/>
      <c r="AF268" s="144"/>
      <c r="AG268" s="144"/>
      <c r="AH268" s="144"/>
      <c r="AI268" s="166">
        <v>2060973.6</v>
      </c>
      <c r="AJ268" s="167" t="s">
        <v>7329</v>
      </c>
      <c r="AK268" s="169" t="s">
        <v>611</v>
      </c>
    </row>
    <row r="269" spans="1:37" ht="57" customHeight="1" x14ac:dyDescent="0.25">
      <c r="A269" s="78" t="s">
        <v>612</v>
      </c>
      <c r="B269" s="79">
        <v>4341</v>
      </c>
      <c r="C269" s="79">
        <v>373311</v>
      </c>
      <c r="D269" s="80">
        <v>2001</v>
      </c>
      <c r="E269" s="132" t="s">
        <v>937</v>
      </c>
      <c r="F269" s="148">
        <v>1810651.88</v>
      </c>
      <c r="G269" s="143">
        <v>10750764.460000001</v>
      </c>
      <c r="H269" s="144">
        <v>12561416.34</v>
      </c>
      <c r="I269" s="144">
        <v>12561416.140000001</v>
      </c>
      <c r="J269" s="143">
        <v>2790843.6799999997</v>
      </c>
      <c r="K269" s="144">
        <v>15352259.82</v>
      </c>
      <c r="L269" s="149"/>
      <c r="M269" s="149" t="s">
        <v>39</v>
      </c>
      <c r="N269" s="143">
        <v>0.19999999925494194</v>
      </c>
      <c r="O269" s="150" t="s">
        <v>613</v>
      </c>
      <c r="P269" s="147">
        <v>99.999998407822858</v>
      </c>
      <c r="Q269" s="147"/>
      <c r="R269" s="81"/>
      <c r="S269" s="81"/>
      <c r="T269" s="144"/>
      <c r="U269" s="144"/>
      <c r="V269" s="144"/>
      <c r="W269" s="144"/>
      <c r="X269" s="144"/>
      <c r="Y269" s="144"/>
      <c r="Z269" s="144"/>
      <c r="AA269" s="144"/>
      <c r="AB269" s="144"/>
      <c r="AC269" s="144"/>
      <c r="AD269" s="144"/>
      <c r="AE269" s="144"/>
      <c r="AF269" s="144">
        <v>1052526.6399999999</v>
      </c>
      <c r="AG269" s="144"/>
      <c r="AH269" s="144"/>
      <c r="AI269" s="166">
        <v>1052526.6399999999</v>
      </c>
      <c r="AJ269" s="167" t="s">
        <v>7329</v>
      </c>
      <c r="AK269" s="169" t="s">
        <v>614</v>
      </c>
    </row>
    <row r="270" spans="1:37" ht="57" customHeight="1" x14ac:dyDescent="0.25">
      <c r="A270" s="78" t="s">
        <v>615</v>
      </c>
      <c r="B270" s="79">
        <v>4327</v>
      </c>
      <c r="C270" s="79">
        <v>194603</v>
      </c>
      <c r="D270" s="80">
        <v>2001</v>
      </c>
      <c r="E270" s="132" t="s">
        <v>616</v>
      </c>
      <c r="F270" s="148">
        <v>59999882.600000001</v>
      </c>
      <c r="G270" s="143">
        <v>24212606.180000015</v>
      </c>
      <c r="H270" s="144">
        <v>84212488.780000016</v>
      </c>
      <c r="I270" s="144">
        <v>84138840.639999986</v>
      </c>
      <c r="J270" s="143">
        <v>10690715.819999993</v>
      </c>
      <c r="K270" s="144">
        <v>94829556.459999979</v>
      </c>
      <c r="L270" s="149" t="s">
        <v>39</v>
      </c>
      <c r="M270" s="149"/>
      <c r="N270" s="143">
        <v>73648.140000030398</v>
      </c>
      <c r="O270" s="150"/>
      <c r="P270" s="147">
        <v>99.912544871827237</v>
      </c>
      <c r="Q270" s="147"/>
      <c r="R270" s="81"/>
      <c r="S270" s="81"/>
      <c r="T270" s="144"/>
      <c r="U270" s="144"/>
      <c r="V270" s="144"/>
      <c r="W270" s="144"/>
      <c r="X270" s="144"/>
      <c r="Y270" s="144"/>
      <c r="Z270" s="144"/>
      <c r="AA270" s="144"/>
      <c r="AB270" s="144"/>
      <c r="AC270" s="144"/>
      <c r="AD270" s="144"/>
      <c r="AE270" s="144"/>
      <c r="AF270" s="144">
        <v>872063.14</v>
      </c>
      <c r="AG270" s="144"/>
      <c r="AH270" s="144"/>
      <c r="AI270" s="166">
        <v>872063.14</v>
      </c>
      <c r="AJ270" s="167" t="s">
        <v>7329</v>
      </c>
      <c r="AK270" s="169" t="s">
        <v>617</v>
      </c>
    </row>
    <row r="271" spans="1:37" ht="57" customHeight="1" x14ac:dyDescent="0.25">
      <c r="A271" s="78" t="s">
        <v>618</v>
      </c>
      <c r="B271" s="79">
        <v>4336</v>
      </c>
      <c r="C271" s="79">
        <v>206296</v>
      </c>
      <c r="D271" s="80">
        <v>2001</v>
      </c>
      <c r="E271" s="132" t="s">
        <v>619</v>
      </c>
      <c r="F271" s="148">
        <v>47572484</v>
      </c>
      <c r="G271" s="143">
        <v>19717248.769999996</v>
      </c>
      <c r="H271" s="144">
        <v>67289732.769999996</v>
      </c>
      <c r="I271" s="144">
        <v>66304126.75</v>
      </c>
      <c r="J271" s="143">
        <v>7630621.8900000006</v>
      </c>
      <c r="K271" s="144">
        <v>73934748.640000001</v>
      </c>
      <c r="L271" s="149" t="s">
        <v>39</v>
      </c>
      <c r="M271" s="149"/>
      <c r="N271" s="143">
        <v>985606.01999999583</v>
      </c>
      <c r="O271" s="150" t="s">
        <v>620</v>
      </c>
      <c r="P271" s="147">
        <v>98.535280228606567</v>
      </c>
      <c r="Q271" s="147"/>
      <c r="R271" s="81"/>
      <c r="S271" s="81"/>
      <c r="T271" s="144"/>
      <c r="U271" s="144"/>
      <c r="V271" s="144"/>
      <c r="W271" s="144"/>
      <c r="X271" s="144"/>
      <c r="Y271" s="144"/>
      <c r="Z271" s="144"/>
      <c r="AA271" s="144"/>
      <c r="AB271" s="144">
        <v>2413079.77</v>
      </c>
      <c r="AC271" s="144"/>
      <c r="AD271" s="144"/>
      <c r="AE271" s="144"/>
      <c r="AF271" s="144"/>
      <c r="AG271" s="144"/>
      <c r="AH271" s="144"/>
      <c r="AI271" s="166">
        <v>2413079.77</v>
      </c>
      <c r="AJ271" s="167" t="s">
        <v>7329</v>
      </c>
      <c r="AK271" s="169" t="s">
        <v>621</v>
      </c>
    </row>
    <row r="272" spans="1:37" ht="57" customHeight="1" x14ac:dyDescent="0.25">
      <c r="A272" s="78" t="s">
        <v>622</v>
      </c>
      <c r="B272" s="79">
        <v>2436</v>
      </c>
      <c r="C272" s="79">
        <v>1349902</v>
      </c>
      <c r="D272" s="80">
        <v>2001</v>
      </c>
      <c r="E272" s="132" t="s">
        <v>938</v>
      </c>
      <c r="F272" s="148">
        <v>38494116.640000001</v>
      </c>
      <c r="G272" s="143">
        <v>669485.5700000003</v>
      </c>
      <c r="H272" s="144">
        <v>39163602.210000001</v>
      </c>
      <c r="I272" s="144">
        <v>36880649.240000002</v>
      </c>
      <c r="J272" s="143">
        <v>1781416.6199999973</v>
      </c>
      <c r="K272" s="144">
        <v>38662065.859999999</v>
      </c>
      <c r="L272" s="149"/>
      <c r="M272" s="149" t="s">
        <v>39</v>
      </c>
      <c r="N272" s="143">
        <v>2282952.9699999988</v>
      </c>
      <c r="O272" s="150" t="s">
        <v>623</v>
      </c>
      <c r="P272" s="147">
        <v>94.170727815693439</v>
      </c>
      <c r="Q272" s="147"/>
      <c r="R272" s="81"/>
      <c r="S272" s="81"/>
      <c r="T272" s="144"/>
      <c r="U272" s="144"/>
      <c r="V272" s="144"/>
      <c r="W272" s="144"/>
      <c r="X272" s="144"/>
      <c r="Y272" s="144"/>
      <c r="Z272" s="144"/>
      <c r="AA272" s="144"/>
      <c r="AB272" s="144"/>
      <c r="AC272" s="144"/>
      <c r="AD272" s="144"/>
      <c r="AE272" s="144">
        <v>3137513.71</v>
      </c>
      <c r="AF272" s="144"/>
      <c r="AG272" s="144"/>
      <c r="AH272" s="144"/>
      <c r="AI272" s="166">
        <v>3137513.71</v>
      </c>
      <c r="AJ272" s="167" t="s">
        <v>7329</v>
      </c>
      <c r="AK272" s="169" t="s">
        <v>624</v>
      </c>
    </row>
    <row r="273" spans="1:37" ht="57" customHeight="1" x14ac:dyDescent="0.25">
      <c r="A273" s="78" t="s">
        <v>625</v>
      </c>
      <c r="B273" s="79">
        <v>4327</v>
      </c>
      <c r="C273" s="79">
        <v>194468</v>
      </c>
      <c r="D273" s="80">
        <v>2001</v>
      </c>
      <c r="E273" s="132" t="s">
        <v>939</v>
      </c>
      <c r="F273" s="148">
        <v>5784994.0800000001</v>
      </c>
      <c r="G273" s="143">
        <v>4731742.6199999992</v>
      </c>
      <c r="H273" s="144">
        <v>10516736.699999999</v>
      </c>
      <c r="I273" s="144">
        <v>10516736.699999999</v>
      </c>
      <c r="J273" s="143">
        <v>2423408.0599999968</v>
      </c>
      <c r="K273" s="144">
        <v>12940144.759999996</v>
      </c>
      <c r="L273" s="149"/>
      <c r="M273" s="149" t="s">
        <v>39</v>
      </c>
      <c r="N273" s="143">
        <v>0</v>
      </c>
      <c r="O273" s="150">
        <v>4664</v>
      </c>
      <c r="P273" s="147">
        <v>99.999999999999986</v>
      </c>
      <c r="Q273" s="147"/>
      <c r="R273" s="81"/>
      <c r="S273" s="81"/>
      <c r="T273" s="144"/>
      <c r="U273" s="144"/>
      <c r="V273" s="144"/>
      <c r="W273" s="144"/>
      <c r="X273" s="144"/>
      <c r="Y273" s="144"/>
      <c r="Z273" s="144"/>
      <c r="AA273" s="144"/>
      <c r="AB273" s="144"/>
      <c r="AC273" s="144"/>
      <c r="AD273" s="144"/>
      <c r="AE273" s="144">
        <v>754571.68</v>
      </c>
      <c r="AF273" s="144"/>
      <c r="AG273" s="144"/>
      <c r="AH273" s="144"/>
      <c r="AI273" s="166">
        <v>754571.68</v>
      </c>
      <c r="AJ273" s="167" t="s">
        <v>7329</v>
      </c>
      <c r="AK273" s="169" t="s">
        <v>626</v>
      </c>
    </row>
    <row r="274" spans="1:37" ht="37.5" customHeight="1" x14ac:dyDescent="0.25">
      <c r="A274" s="78" t="s">
        <v>627</v>
      </c>
      <c r="B274" s="79">
        <v>2467</v>
      </c>
      <c r="C274" s="79">
        <v>359270</v>
      </c>
      <c r="D274" s="80">
        <v>2001</v>
      </c>
      <c r="E274" s="132" t="s">
        <v>628</v>
      </c>
      <c r="F274" s="148">
        <v>94140905.590000004</v>
      </c>
      <c r="G274" s="143">
        <v>1271474.4399999976</v>
      </c>
      <c r="H274" s="144">
        <v>95412380.030000001</v>
      </c>
      <c r="I274" s="144">
        <v>90625273.799999982</v>
      </c>
      <c r="J274" s="143">
        <v>9165404.4699999839</v>
      </c>
      <c r="K274" s="144">
        <v>99790678.269999966</v>
      </c>
      <c r="L274" s="149" t="s">
        <v>39</v>
      </c>
      <c r="M274" s="149"/>
      <c r="N274" s="143">
        <v>4787106.2300000191</v>
      </c>
      <c r="O274" s="150"/>
      <c r="P274" s="147">
        <v>94.982720032248622</v>
      </c>
      <c r="Q274" s="147"/>
      <c r="R274" s="81"/>
      <c r="S274" s="81"/>
      <c r="T274" s="144"/>
      <c r="U274" s="144"/>
      <c r="V274" s="144"/>
      <c r="W274" s="144"/>
      <c r="X274" s="144"/>
      <c r="Y274" s="144"/>
      <c r="Z274" s="144"/>
      <c r="AA274" s="144"/>
      <c r="AB274" s="144"/>
      <c r="AC274" s="144"/>
      <c r="AD274" s="144"/>
      <c r="AE274" s="144"/>
      <c r="AF274" s="144"/>
      <c r="AG274" s="144"/>
      <c r="AH274" s="144"/>
      <c r="AI274" s="166">
        <v>0</v>
      </c>
      <c r="AJ274" s="167" t="s">
        <v>7329</v>
      </c>
      <c r="AK274" s="169" t="s">
        <v>629</v>
      </c>
    </row>
    <row r="275" spans="1:37" ht="37.5" customHeight="1" x14ac:dyDescent="0.25">
      <c r="A275" s="78" t="s">
        <v>630</v>
      </c>
      <c r="B275" s="79">
        <v>4335</v>
      </c>
      <c r="C275" s="79">
        <v>269832</v>
      </c>
      <c r="D275" s="80">
        <v>2001</v>
      </c>
      <c r="E275" s="132" t="s">
        <v>940</v>
      </c>
      <c r="F275" s="148">
        <v>9611111.3300000001</v>
      </c>
      <c r="G275" s="143">
        <v>10904907.539999999</v>
      </c>
      <c r="H275" s="144">
        <v>20516018.869999997</v>
      </c>
      <c r="I275" s="144">
        <v>20514320.77</v>
      </c>
      <c r="J275" s="143">
        <v>8134849.7100000009</v>
      </c>
      <c r="K275" s="144">
        <v>28649170.48</v>
      </c>
      <c r="L275" s="149"/>
      <c r="M275" s="149" t="s">
        <v>39</v>
      </c>
      <c r="N275" s="143">
        <v>1698.0999999977648</v>
      </c>
      <c r="O275" s="150" t="s">
        <v>631</v>
      </c>
      <c r="P275" s="147">
        <v>99.991723053040857</v>
      </c>
      <c r="Q275" s="147"/>
      <c r="R275" s="81"/>
      <c r="S275" s="81"/>
      <c r="T275" s="144"/>
      <c r="U275" s="144"/>
      <c r="V275" s="144"/>
      <c r="W275" s="144"/>
      <c r="X275" s="144"/>
      <c r="Y275" s="144"/>
      <c r="Z275" s="144"/>
      <c r="AA275" s="144"/>
      <c r="AB275" s="144"/>
      <c r="AC275" s="144"/>
      <c r="AD275" s="144">
        <v>2470734.08</v>
      </c>
      <c r="AE275" s="144"/>
      <c r="AF275" s="144"/>
      <c r="AG275" s="144"/>
      <c r="AH275" s="144"/>
      <c r="AI275" s="166">
        <v>2470734.08</v>
      </c>
      <c r="AJ275" s="167" t="s">
        <v>7329</v>
      </c>
      <c r="AK275" s="169" t="s">
        <v>632</v>
      </c>
    </row>
    <row r="276" spans="1:37" ht="37.5" customHeight="1" x14ac:dyDescent="0.25">
      <c r="A276" s="78" t="s">
        <v>605</v>
      </c>
      <c r="B276" s="79">
        <v>4341</v>
      </c>
      <c r="C276" s="79">
        <v>761761</v>
      </c>
      <c r="D276" s="80">
        <v>2001</v>
      </c>
      <c r="E276" s="132" t="s">
        <v>941</v>
      </c>
      <c r="F276" s="148">
        <v>82932490.810000002</v>
      </c>
      <c r="G276" s="143">
        <v>75187847.659999996</v>
      </c>
      <c r="H276" s="144">
        <v>158120338.47</v>
      </c>
      <c r="I276" s="144">
        <v>139788340.71000001</v>
      </c>
      <c r="J276" s="143">
        <v>42726046.870000005</v>
      </c>
      <c r="K276" s="144">
        <v>182514387.58000001</v>
      </c>
      <c r="L276" s="149" t="s">
        <v>39</v>
      </c>
      <c r="M276" s="149"/>
      <c r="N276" s="143">
        <v>18331997.75999999</v>
      </c>
      <c r="O276" s="150" t="s">
        <v>633</v>
      </c>
      <c r="P276" s="147">
        <v>88.406299950162264</v>
      </c>
      <c r="Q276" s="147"/>
      <c r="R276" s="81"/>
      <c r="S276" s="81"/>
      <c r="T276" s="144"/>
      <c r="U276" s="144"/>
      <c r="V276" s="144"/>
      <c r="W276" s="144"/>
      <c r="X276" s="144"/>
      <c r="Y276" s="144"/>
      <c r="Z276" s="144"/>
      <c r="AA276" s="144"/>
      <c r="AB276" s="144"/>
      <c r="AC276" s="144"/>
      <c r="AD276" s="144"/>
      <c r="AE276" s="144">
        <v>2179398.39</v>
      </c>
      <c r="AF276" s="144"/>
      <c r="AG276" s="144"/>
      <c r="AH276" s="144"/>
      <c r="AI276" s="166">
        <v>2179398.39</v>
      </c>
      <c r="AJ276" s="167" t="s">
        <v>7329</v>
      </c>
      <c r="AK276" s="169" t="s">
        <v>634</v>
      </c>
    </row>
    <row r="277" spans="1:37" ht="37.5" customHeight="1" x14ac:dyDescent="0.25">
      <c r="A277" s="78" t="s">
        <v>605</v>
      </c>
      <c r="B277" s="79" t="s">
        <v>47</v>
      </c>
      <c r="C277" s="79">
        <v>755400</v>
      </c>
      <c r="D277" s="80">
        <v>2001</v>
      </c>
      <c r="E277" s="132" t="s">
        <v>942</v>
      </c>
      <c r="F277" s="148">
        <v>21762530</v>
      </c>
      <c r="G277" s="143">
        <v>11461883.25</v>
      </c>
      <c r="H277" s="144">
        <v>33224413.25</v>
      </c>
      <c r="I277" s="144">
        <v>32895512.670000002</v>
      </c>
      <c r="J277" s="143">
        <v>0</v>
      </c>
      <c r="K277" s="144">
        <v>32895512.670000002</v>
      </c>
      <c r="L277" s="149" t="s">
        <v>39</v>
      </c>
      <c r="M277" s="149"/>
      <c r="N277" s="143">
        <v>328900.57999999821</v>
      </c>
      <c r="O277" s="150" t="s">
        <v>635</v>
      </c>
      <c r="P277" s="147">
        <v>99.010063541152235</v>
      </c>
      <c r="Q277" s="147"/>
      <c r="R277" s="81"/>
      <c r="S277" s="81"/>
      <c r="T277" s="144"/>
      <c r="U277" s="144"/>
      <c r="V277" s="144"/>
      <c r="W277" s="144"/>
      <c r="X277" s="144"/>
      <c r="Y277" s="144"/>
      <c r="Z277" s="144"/>
      <c r="AA277" s="144">
        <v>441629.48</v>
      </c>
      <c r="AB277" s="144"/>
      <c r="AC277" s="144"/>
      <c r="AD277" s="144"/>
      <c r="AE277" s="144"/>
      <c r="AF277" s="144"/>
      <c r="AG277" s="144"/>
      <c r="AH277" s="144"/>
      <c r="AI277" s="166">
        <v>441629.48</v>
      </c>
      <c r="AJ277" s="167" t="s">
        <v>7329</v>
      </c>
      <c r="AK277" s="169" t="s">
        <v>636</v>
      </c>
    </row>
    <row r="278" spans="1:37" ht="37.5" customHeight="1" x14ac:dyDescent="0.25">
      <c r="A278" s="82" t="s">
        <v>637</v>
      </c>
      <c r="B278" s="83">
        <v>9948</v>
      </c>
      <c r="C278" s="83">
        <v>373303</v>
      </c>
      <c r="D278" s="80">
        <v>2002</v>
      </c>
      <c r="E278" s="133" t="s">
        <v>943</v>
      </c>
      <c r="F278" s="142">
        <v>105504809.98999999</v>
      </c>
      <c r="G278" s="143">
        <v>25947283.960000008</v>
      </c>
      <c r="H278" s="144">
        <v>131452093.95</v>
      </c>
      <c r="I278" s="143">
        <v>130444287.04000001</v>
      </c>
      <c r="J278" s="143">
        <v>15298542.159999982</v>
      </c>
      <c r="K278" s="144">
        <v>145742829.19999999</v>
      </c>
      <c r="L278" s="145" t="s">
        <v>39</v>
      </c>
      <c r="M278" s="145"/>
      <c r="N278" s="143">
        <v>1007806.9099999964</v>
      </c>
      <c r="O278" s="146" t="s">
        <v>638</v>
      </c>
      <c r="P278" s="147">
        <v>99.233327610297849</v>
      </c>
      <c r="Q278" s="147"/>
      <c r="R278" s="81"/>
      <c r="S278" s="81"/>
      <c r="T278" s="144"/>
      <c r="U278" s="144"/>
      <c r="V278" s="144"/>
      <c r="W278" s="144"/>
      <c r="X278" s="144"/>
      <c r="Y278" s="144"/>
      <c r="Z278" s="144"/>
      <c r="AA278" s="144"/>
      <c r="AB278" s="144">
        <v>636627.51</v>
      </c>
      <c r="AC278" s="144"/>
      <c r="AD278" s="144"/>
      <c r="AE278" s="144"/>
      <c r="AF278" s="144"/>
      <c r="AG278" s="144"/>
      <c r="AH278" s="144"/>
      <c r="AI278" s="166">
        <v>636627.51</v>
      </c>
      <c r="AJ278" s="170"/>
      <c r="AK278" s="169" t="s">
        <v>639</v>
      </c>
    </row>
    <row r="279" spans="1:37" ht="37.5" customHeight="1" x14ac:dyDescent="0.25">
      <c r="A279" s="78" t="s">
        <v>640</v>
      </c>
      <c r="B279" s="79">
        <v>2469</v>
      </c>
      <c r="C279" s="79">
        <v>778605</v>
      </c>
      <c r="D279" s="80">
        <v>2002</v>
      </c>
      <c r="E279" s="132" t="s">
        <v>944</v>
      </c>
      <c r="F279" s="148">
        <v>43280418.859999999</v>
      </c>
      <c r="G279" s="143">
        <v>-4133895.5899999961</v>
      </c>
      <c r="H279" s="144">
        <v>39146523.270000003</v>
      </c>
      <c r="I279" s="144">
        <v>39059917.369999997</v>
      </c>
      <c r="J279" s="143">
        <v>0</v>
      </c>
      <c r="K279" s="144">
        <v>39059917.369999997</v>
      </c>
      <c r="L279" s="149" t="s">
        <v>39</v>
      </c>
      <c r="M279" s="149"/>
      <c r="N279" s="143">
        <v>86605.90000000596</v>
      </c>
      <c r="O279" s="150">
        <v>6694</v>
      </c>
      <c r="P279" s="147">
        <v>99.778764772026705</v>
      </c>
      <c r="Q279" s="147"/>
      <c r="R279" s="81"/>
      <c r="S279" s="81"/>
      <c r="T279" s="144"/>
      <c r="U279" s="144"/>
      <c r="V279" s="144"/>
      <c r="W279" s="144">
        <v>647745.87</v>
      </c>
      <c r="X279" s="144"/>
      <c r="Y279" s="144"/>
      <c r="Z279" s="144"/>
      <c r="AA279" s="144"/>
      <c r="AB279" s="144"/>
      <c r="AC279" s="144"/>
      <c r="AD279" s="144"/>
      <c r="AE279" s="144"/>
      <c r="AF279" s="144"/>
      <c r="AG279" s="144"/>
      <c r="AH279" s="144"/>
      <c r="AI279" s="166">
        <v>647745.87</v>
      </c>
      <c r="AJ279" s="167" t="s">
        <v>7329</v>
      </c>
      <c r="AK279" s="171" t="s">
        <v>641</v>
      </c>
    </row>
    <row r="280" spans="1:37" ht="37.5" customHeight="1" x14ac:dyDescent="0.25">
      <c r="A280" s="82" t="s">
        <v>642</v>
      </c>
      <c r="B280" s="83">
        <v>15036</v>
      </c>
      <c r="C280" s="83"/>
      <c r="D280" s="80">
        <v>2002</v>
      </c>
      <c r="E280" s="132" t="s">
        <v>945</v>
      </c>
      <c r="F280" s="151">
        <v>23111250</v>
      </c>
      <c r="G280" s="143">
        <v>0</v>
      </c>
      <c r="H280" s="144">
        <v>23111250</v>
      </c>
      <c r="I280" s="152">
        <v>0</v>
      </c>
      <c r="J280" s="143">
        <v>0</v>
      </c>
      <c r="K280" s="144">
        <v>0</v>
      </c>
      <c r="L280" s="153"/>
      <c r="M280" s="153" t="s">
        <v>39</v>
      </c>
      <c r="N280" s="143">
        <v>23111250</v>
      </c>
      <c r="O280" s="154">
        <v>6634</v>
      </c>
      <c r="P280" s="147">
        <v>0</v>
      </c>
      <c r="Q280" s="147"/>
      <c r="R280" s="81"/>
      <c r="S280" s="81"/>
      <c r="T280" s="144"/>
      <c r="U280" s="144"/>
      <c r="V280" s="144"/>
      <c r="W280" s="144"/>
      <c r="X280" s="144"/>
      <c r="Y280" s="144"/>
      <c r="Z280" s="144">
        <v>2053925.58</v>
      </c>
      <c r="AA280" s="144"/>
      <c r="AB280" s="144"/>
      <c r="AC280" s="144"/>
      <c r="AD280" s="144"/>
      <c r="AE280" s="144"/>
      <c r="AF280" s="144"/>
      <c r="AG280" s="144"/>
      <c r="AH280" s="144"/>
      <c r="AI280" s="166">
        <v>2053925.58</v>
      </c>
      <c r="AJ280" s="167" t="s">
        <v>7329</v>
      </c>
      <c r="AK280" s="169" t="s">
        <v>643</v>
      </c>
    </row>
    <row r="281" spans="1:37" ht="37.5" customHeight="1" x14ac:dyDescent="0.25">
      <c r="A281" s="78" t="s">
        <v>605</v>
      </c>
      <c r="B281" s="79">
        <v>10269</v>
      </c>
      <c r="C281" s="79">
        <v>247677</v>
      </c>
      <c r="D281" s="80">
        <v>2002</v>
      </c>
      <c r="E281" s="132" t="s">
        <v>644</v>
      </c>
      <c r="F281" s="148">
        <v>87964063.260000005</v>
      </c>
      <c r="G281" s="143">
        <v>14587969.280000001</v>
      </c>
      <c r="H281" s="144">
        <v>102552032.54000001</v>
      </c>
      <c r="I281" s="144">
        <v>100906343.09</v>
      </c>
      <c r="J281" s="143">
        <v>10127854.780000001</v>
      </c>
      <c r="K281" s="144">
        <v>111034197.87</v>
      </c>
      <c r="L281" s="149" t="s">
        <v>39</v>
      </c>
      <c r="M281" s="149"/>
      <c r="N281" s="143">
        <v>1645689.450000003</v>
      </c>
      <c r="O281" s="150" t="s">
        <v>645</v>
      </c>
      <c r="P281" s="147">
        <v>98.39526393652109</v>
      </c>
      <c r="Q281" s="147"/>
      <c r="R281" s="81"/>
      <c r="S281" s="81"/>
      <c r="T281" s="144"/>
      <c r="U281" s="144"/>
      <c r="V281" s="144"/>
      <c r="W281" s="144"/>
      <c r="X281" s="144"/>
      <c r="Y281" s="144">
        <v>426950.09</v>
      </c>
      <c r="Z281" s="144"/>
      <c r="AA281" s="144"/>
      <c r="AB281" s="144"/>
      <c r="AC281" s="144"/>
      <c r="AD281" s="144"/>
      <c r="AE281" s="144"/>
      <c r="AF281" s="144"/>
      <c r="AG281" s="144"/>
      <c r="AH281" s="144"/>
      <c r="AI281" s="166">
        <v>426950.09</v>
      </c>
      <c r="AJ281" s="167" t="s">
        <v>7329</v>
      </c>
      <c r="AK281" s="169" t="s">
        <v>646</v>
      </c>
    </row>
    <row r="282" spans="1:37" ht="37.5" customHeight="1" x14ac:dyDescent="0.25">
      <c r="A282" s="82" t="s">
        <v>642</v>
      </c>
      <c r="B282" s="83">
        <v>37495</v>
      </c>
      <c r="C282" s="83"/>
      <c r="D282" s="80">
        <v>2003</v>
      </c>
      <c r="E282" s="132" t="s">
        <v>647</v>
      </c>
      <c r="F282" s="151">
        <v>70999949</v>
      </c>
      <c r="G282" s="143">
        <v>16561737.579999998</v>
      </c>
      <c r="H282" s="144">
        <v>87561686.579999998</v>
      </c>
      <c r="I282" s="152">
        <v>84136729.610000014</v>
      </c>
      <c r="J282" s="143">
        <v>30944005.659999967</v>
      </c>
      <c r="K282" s="144">
        <v>115080735.26999998</v>
      </c>
      <c r="L282" s="153" t="s">
        <v>39</v>
      </c>
      <c r="M282" s="153"/>
      <c r="N282" s="143">
        <v>3424956.9699999839</v>
      </c>
      <c r="O282" s="154" t="s">
        <v>648</v>
      </c>
      <c r="P282" s="147">
        <v>96.088521014415576</v>
      </c>
      <c r="Q282" s="147"/>
      <c r="R282" s="81"/>
      <c r="S282" s="81"/>
      <c r="T282" s="144"/>
      <c r="U282" s="144"/>
      <c r="V282" s="144"/>
      <c r="W282" s="144"/>
      <c r="X282" s="144"/>
      <c r="Y282" s="144"/>
      <c r="Z282" s="144"/>
      <c r="AA282" s="144">
        <v>1989052.3</v>
      </c>
      <c r="AB282" s="144"/>
      <c r="AC282" s="144"/>
      <c r="AD282" s="144"/>
      <c r="AE282" s="144"/>
      <c r="AF282" s="144"/>
      <c r="AG282" s="144"/>
      <c r="AH282" s="144"/>
      <c r="AI282" s="166">
        <v>1989052.3</v>
      </c>
      <c r="AJ282" s="167" t="s">
        <v>7329</v>
      </c>
      <c r="AK282" s="169" t="s">
        <v>649</v>
      </c>
    </row>
    <row r="283" spans="1:37" ht="37.5" customHeight="1" x14ac:dyDescent="0.25">
      <c r="A283" s="78" t="s">
        <v>605</v>
      </c>
      <c r="B283" s="79">
        <v>2455</v>
      </c>
      <c r="C283" s="79">
        <v>194034</v>
      </c>
      <c r="D283" s="80">
        <v>2003</v>
      </c>
      <c r="E283" s="132" t="s">
        <v>946</v>
      </c>
      <c r="F283" s="148">
        <v>63400306.159999996</v>
      </c>
      <c r="G283" s="143">
        <v>165466643.92000002</v>
      </c>
      <c r="H283" s="144">
        <v>228866950.08000001</v>
      </c>
      <c r="I283" s="144">
        <v>228866950.02000001</v>
      </c>
      <c r="J283" s="143">
        <v>41258658.020000011</v>
      </c>
      <c r="K283" s="144">
        <v>270125608.04000002</v>
      </c>
      <c r="L283" s="149" t="s">
        <v>39</v>
      </c>
      <c r="M283" s="149"/>
      <c r="N283" s="143">
        <v>6.0000002384185791E-2</v>
      </c>
      <c r="O283" s="150" t="s">
        <v>650</v>
      </c>
      <c r="P283" s="147">
        <v>99.9999999737839</v>
      </c>
      <c r="Q283" s="147"/>
      <c r="R283" s="81"/>
      <c r="S283" s="81"/>
      <c r="T283" s="144"/>
      <c r="U283" s="144"/>
      <c r="V283" s="144"/>
      <c r="W283" s="144"/>
      <c r="X283" s="144"/>
      <c r="Y283" s="144"/>
      <c r="Z283" s="144">
        <v>109419.95</v>
      </c>
      <c r="AA283" s="144"/>
      <c r="AB283" s="144"/>
      <c r="AC283" s="144"/>
      <c r="AD283" s="144"/>
      <c r="AE283" s="144"/>
      <c r="AF283" s="144"/>
      <c r="AG283" s="144"/>
      <c r="AH283" s="144"/>
      <c r="AI283" s="166">
        <v>109419.95</v>
      </c>
      <c r="AJ283" s="167" t="s">
        <v>7329</v>
      </c>
      <c r="AK283" s="169" t="s">
        <v>651</v>
      </c>
    </row>
    <row r="284" spans="1:37" ht="37.5" customHeight="1" x14ac:dyDescent="0.25">
      <c r="A284" s="78" t="s">
        <v>605</v>
      </c>
      <c r="B284" s="79">
        <v>2471</v>
      </c>
      <c r="C284" s="79">
        <v>194026</v>
      </c>
      <c r="D284" s="80">
        <v>2003</v>
      </c>
      <c r="E284" s="132" t="s">
        <v>947</v>
      </c>
      <c r="F284" s="148">
        <v>184723797.91999999</v>
      </c>
      <c r="G284" s="143">
        <v>139137571.09999999</v>
      </c>
      <c r="H284" s="144">
        <v>323861369.01999998</v>
      </c>
      <c r="I284" s="144">
        <v>323736233.47000003</v>
      </c>
      <c r="J284" s="143">
        <v>46390027.679999948</v>
      </c>
      <c r="K284" s="144">
        <v>370126261.14999998</v>
      </c>
      <c r="L284" s="149" t="s">
        <v>39</v>
      </c>
      <c r="M284" s="149"/>
      <c r="N284" s="143">
        <v>125135.54999995232</v>
      </c>
      <c r="O284" s="150" t="s">
        <v>652</v>
      </c>
      <c r="P284" s="147">
        <v>99.961361384230983</v>
      </c>
      <c r="Q284" s="147"/>
      <c r="R284" s="81"/>
      <c r="S284" s="81"/>
      <c r="T284" s="144"/>
      <c r="U284" s="144"/>
      <c r="V284" s="144"/>
      <c r="W284" s="144"/>
      <c r="X284" s="144"/>
      <c r="Y284" s="144"/>
      <c r="Z284" s="144"/>
      <c r="AA284" s="144"/>
      <c r="AB284" s="144">
        <v>5885881.3799999999</v>
      </c>
      <c r="AC284" s="144"/>
      <c r="AD284" s="144"/>
      <c r="AE284" s="144"/>
      <c r="AF284" s="144"/>
      <c r="AG284" s="144"/>
      <c r="AH284" s="144"/>
      <c r="AI284" s="166">
        <v>5885881.3799999999</v>
      </c>
      <c r="AJ284" s="167" t="s">
        <v>7329</v>
      </c>
      <c r="AK284" s="169" t="s">
        <v>653</v>
      </c>
    </row>
    <row r="285" spans="1:37" ht="37.5" customHeight="1" x14ac:dyDescent="0.25">
      <c r="A285" s="112" t="s">
        <v>654</v>
      </c>
      <c r="B285" s="79"/>
      <c r="C285" s="79"/>
      <c r="D285" s="80">
        <v>2005</v>
      </c>
      <c r="E285" s="133" t="s">
        <v>948</v>
      </c>
      <c r="F285" s="148">
        <v>4005689.13</v>
      </c>
      <c r="G285" s="143">
        <v>0</v>
      </c>
      <c r="H285" s="144">
        <v>4005689.13</v>
      </c>
      <c r="I285" s="144">
        <v>3692779.66</v>
      </c>
      <c r="J285" s="143">
        <v>0</v>
      </c>
      <c r="K285" s="144">
        <v>3692779.66</v>
      </c>
      <c r="L285" s="149" t="s">
        <v>39</v>
      </c>
      <c r="M285" s="149"/>
      <c r="N285" s="143">
        <v>312909.46999999974</v>
      </c>
      <c r="O285" s="150"/>
      <c r="P285" s="147">
        <v>92.188373589540134</v>
      </c>
      <c r="Q285" s="147"/>
      <c r="R285" s="81"/>
      <c r="S285" s="81"/>
      <c r="T285" s="144"/>
      <c r="U285" s="144"/>
      <c r="V285" s="144"/>
      <c r="W285" s="144"/>
      <c r="X285" s="144"/>
      <c r="Y285" s="144"/>
      <c r="Z285" s="144"/>
      <c r="AA285" s="144"/>
      <c r="AB285" s="144"/>
      <c r="AC285" s="144"/>
      <c r="AD285" s="144"/>
      <c r="AE285" s="144"/>
      <c r="AF285" s="144">
        <v>250267.44</v>
      </c>
      <c r="AG285" s="144"/>
      <c r="AH285" s="144"/>
      <c r="AI285" s="166">
        <v>250267.44</v>
      </c>
      <c r="AJ285" s="167" t="s">
        <v>7329</v>
      </c>
      <c r="AK285" s="169" t="s">
        <v>655</v>
      </c>
    </row>
    <row r="286" spans="1:37" ht="37.5" customHeight="1" x14ac:dyDescent="0.25">
      <c r="A286" s="82" t="s">
        <v>642</v>
      </c>
      <c r="B286" s="83">
        <v>2434</v>
      </c>
      <c r="C286" s="83">
        <v>218936</v>
      </c>
      <c r="D286" s="80">
        <v>2005</v>
      </c>
      <c r="E286" s="132" t="s">
        <v>656</v>
      </c>
      <c r="F286" s="151">
        <v>79500403</v>
      </c>
      <c r="G286" s="143">
        <v>35021200.760000005</v>
      </c>
      <c r="H286" s="144">
        <v>114521603.76000001</v>
      </c>
      <c r="I286" s="152">
        <v>114521603.75999999</v>
      </c>
      <c r="J286" s="143">
        <v>9095652.3200000077</v>
      </c>
      <c r="K286" s="144">
        <v>123617256.08</v>
      </c>
      <c r="L286" s="153" t="s">
        <v>39</v>
      </c>
      <c r="M286" s="153"/>
      <c r="N286" s="143">
        <v>0</v>
      </c>
      <c r="O286" s="154" t="s">
        <v>657</v>
      </c>
      <c r="P286" s="147">
        <v>99.999999999999986</v>
      </c>
      <c r="Q286" s="147"/>
      <c r="R286" s="81"/>
      <c r="S286" s="81"/>
      <c r="T286" s="144"/>
      <c r="U286" s="144"/>
      <c r="V286" s="144"/>
      <c r="W286" s="144"/>
      <c r="X286" s="144"/>
      <c r="Y286" s="144"/>
      <c r="Z286" s="144"/>
      <c r="AA286" s="144"/>
      <c r="AB286" s="144"/>
      <c r="AC286" s="144"/>
      <c r="AD286" s="144">
        <v>1714973.88</v>
      </c>
      <c r="AE286" s="144"/>
      <c r="AF286" s="144"/>
      <c r="AG286" s="144"/>
      <c r="AH286" s="144"/>
      <c r="AI286" s="166">
        <v>1714973.88</v>
      </c>
      <c r="AJ286" s="167" t="s">
        <v>7329</v>
      </c>
      <c r="AK286" s="169" t="s">
        <v>658</v>
      </c>
    </row>
    <row r="287" spans="1:37" ht="37.5" customHeight="1" x14ac:dyDescent="0.25">
      <c r="A287" s="78" t="s">
        <v>659</v>
      </c>
      <c r="B287" s="79">
        <v>2476</v>
      </c>
      <c r="C287" s="79"/>
      <c r="D287" s="80">
        <v>2005</v>
      </c>
      <c r="E287" s="132" t="s">
        <v>238</v>
      </c>
      <c r="F287" s="148"/>
      <c r="G287" s="143">
        <v>0</v>
      </c>
      <c r="H287" s="144">
        <v>0</v>
      </c>
      <c r="I287" s="144"/>
      <c r="J287" s="143">
        <v>0</v>
      </c>
      <c r="K287" s="144">
        <v>0</v>
      </c>
      <c r="L287" s="155"/>
      <c r="M287" s="155"/>
      <c r="N287" s="143">
        <v>0</v>
      </c>
      <c r="O287" s="156"/>
      <c r="P287" s="147" t="e">
        <v>#DIV/0!</v>
      </c>
      <c r="Q287" s="147"/>
      <c r="R287" s="81"/>
      <c r="S287" s="81"/>
      <c r="T287" s="144"/>
      <c r="U287" s="144"/>
      <c r="V287" s="144"/>
      <c r="W287" s="144"/>
      <c r="X287" s="144"/>
      <c r="Y287" s="144"/>
      <c r="Z287" s="144"/>
      <c r="AA287" s="144"/>
      <c r="AB287" s="144"/>
      <c r="AC287" s="144"/>
      <c r="AD287" s="144"/>
      <c r="AE287" s="144"/>
      <c r="AF287" s="144"/>
      <c r="AG287" s="144"/>
      <c r="AH287" s="144"/>
      <c r="AI287" s="166">
        <v>0</v>
      </c>
      <c r="AJ287" s="167"/>
      <c r="AK287" s="169" t="s">
        <v>240</v>
      </c>
    </row>
    <row r="288" spans="1:37" ht="37.5" customHeight="1" x14ac:dyDescent="0.25">
      <c r="A288" s="78" t="s">
        <v>660</v>
      </c>
      <c r="B288" s="79">
        <v>2434</v>
      </c>
      <c r="C288" s="79">
        <v>24732</v>
      </c>
      <c r="D288" s="80">
        <v>2005</v>
      </c>
      <c r="E288" s="132" t="s">
        <v>949</v>
      </c>
      <c r="F288" s="148">
        <v>5692748.6100000003</v>
      </c>
      <c r="G288" s="143">
        <v>4157983.37</v>
      </c>
      <c r="H288" s="144">
        <v>9850731.9800000004</v>
      </c>
      <c r="I288" s="144">
        <v>9501431.3999999985</v>
      </c>
      <c r="J288" s="143">
        <v>0</v>
      </c>
      <c r="K288" s="144">
        <v>9501431.3999999985</v>
      </c>
      <c r="L288" s="149" t="s">
        <v>39</v>
      </c>
      <c r="M288" s="149"/>
      <c r="N288" s="143">
        <v>349300.58000000194</v>
      </c>
      <c r="O288" s="150" t="s">
        <v>661</v>
      </c>
      <c r="P288" s="147">
        <v>96.454064726264107</v>
      </c>
      <c r="Q288" s="147"/>
      <c r="R288" s="81"/>
      <c r="S288" s="81"/>
      <c r="T288" s="144"/>
      <c r="U288" s="144"/>
      <c r="V288" s="144"/>
      <c r="W288" s="144"/>
      <c r="X288" s="144"/>
      <c r="Y288" s="144"/>
      <c r="Z288" s="144"/>
      <c r="AA288" s="144"/>
      <c r="AB288" s="144">
        <v>349300.58000000007</v>
      </c>
      <c r="AC288" s="144"/>
      <c r="AD288" s="144"/>
      <c r="AE288" s="144"/>
      <c r="AF288" s="144"/>
      <c r="AG288" s="144"/>
      <c r="AH288" s="144"/>
      <c r="AI288" s="166">
        <v>349300.58000000007</v>
      </c>
      <c r="AJ288" s="167" t="s">
        <v>7329</v>
      </c>
      <c r="AK288" s="168" t="s">
        <v>662</v>
      </c>
    </row>
    <row r="289" spans="1:37" ht="37.5" customHeight="1" x14ac:dyDescent="0.25">
      <c r="A289" s="78" t="s">
        <v>663</v>
      </c>
      <c r="B289" s="79"/>
      <c r="C289" s="79"/>
      <c r="D289" s="80">
        <v>2005</v>
      </c>
      <c r="E289" s="132" t="s">
        <v>664</v>
      </c>
      <c r="F289" s="148"/>
      <c r="G289" s="143">
        <v>1813547.77</v>
      </c>
      <c r="H289" s="144">
        <v>1813547.77</v>
      </c>
      <c r="I289" s="144">
        <v>0</v>
      </c>
      <c r="J289" s="143">
        <v>0</v>
      </c>
      <c r="K289" s="144">
        <v>0</v>
      </c>
      <c r="L289" s="149"/>
      <c r="M289" s="149" t="s">
        <v>39</v>
      </c>
      <c r="N289" s="143">
        <v>1813547.77</v>
      </c>
      <c r="O289" s="150" t="s">
        <v>230</v>
      </c>
      <c r="P289" s="147">
        <v>0</v>
      </c>
      <c r="Q289" s="147"/>
      <c r="R289" s="81"/>
      <c r="S289" s="81"/>
      <c r="T289" s="144"/>
      <c r="U289" s="144"/>
      <c r="V289" s="144"/>
      <c r="W289" s="144"/>
      <c r="X289" s="144"/>
      <c r="Y289" s="144"/>
      <c r="Z289" s="144"/>
      <c r="AA289" s="144"/>
      <c r="AB289" s="144"/>
      <c r="AC289" s="144"/>
      <c r="AD289" s="144"/>
      <c r="AE289" s="144"/>
      <c r="AF289" s="144">
        <v>1813547.77</v>
      </c>
      <c r="AG289" s="144"/>
      <c r="AH289" s="144"/>
      <c r="AI289" s="166">
        <v>1813547.77</v>
      </c>
      <c r="AJ289" s="167" t="s">
        <v>7329</v>
      </c>
      <c r="AK289" s="169" t="s">
        <v>665</v>
      </c>
    </row>
    <row r="290" spans="1:37" ht="37.5" customHeight="1" x14ac:dyDescent="0.25">
      <c r="A290" s="78" t="s">
        <v>605</v>
      </c>
      <c r="B290" s="79">
        <v>4335</v>
      </c>
      <c r="C290" s="79">
        <v>197531</v>
      </c>
      <c r="D290" s="80">
        <v>2005</v>
      </c>
      <c r="E290" s="132" t="s">
        <v>666</v>
      </c>
      <c r="F290" s="148">
        <v>100261099.48999999</v>
      </c>
      <c r="G290" s="143">
        <v>115889799.23999999</v>
      </c>
      <c r="H290" s="144">
        <v>216150898.72999999</v>
      </c>
      <c r="I290" s="144">
        <v>216150898.71000001</v>
      </c>
      <c r="J290" s="143">
        <v>9715984.349999994</v>
      </c>
      <c r="K290" s="144">
        <v>225866883.06</v>
      </c>
      <c r="L290" s="149"/>
      <c r="M290" s="149" t="s">
        <v>39</v>
      </c>
      <c r="N290" s="143">
        <v>1.9999980926513672E-2</v>
      </c>
      <c r="O290" s="150" t="s">
        <v>667</v>
      </c>
      <c r="P290" s="147">
        <v>99.999999990747213</v>
      </c>
      <c r="Q290" s="147"/>
      <c r="R290" s="81"/>
      <c r="S290" s="81"/>
      <c r="T290" s="144"/>
      <c r="U290" s="144"/>
      <c r="V290" s="144"/>
      <c r="W290" s="144"/>
      <c r="X290" s="144"/>
      <c r="Y290" s="144"/>
      <c r="Z290" s="144"/>
      <c r="AA290" s="144"/>
      <c r="AB290" s="144"/>
      <c r="AC290" s="144">
        <v>1950809.6</v>
      </c>
      <c r="AD290" s="144"/>
      <c r="AE290" s="144"/>
      <c r="AF290" s="144"/>
      <c r="AG290" s="144"/>
      <c r="AH290" s="144"/>
      <c r="AI290" s="166">
        <v>1950809.6</v>
      </c>
      <c r="AJ290" s="167" t="s">
        <v>7329</v>
      </c>
      <c r="AK290" s="169" t="s">
        <v>668</v>
      </c>
    </row>
    <row r="291" spans="1:37" ht="37.5" customHeight="1" x14ac:dyDescent="0.25">
      <c r="A291" s="78" t="s">
        <v>669</v>
      </c>
      <c r="B291" s="79">
        <v>4217</v>
      </c>
      <c r="C291" s="79">
        <v>199648</v>
      </c>
      <c r="D291" s="80">
        <v>2005</v>
      </c>
      <c r="E291" s="132" t="s">
        <v>670</v>
      </c>
      <c r="F291" s="151">
        <v>39663329.030000001</v>
      </c>
      <c r="G291" s="143">
        <v>56104227.829999998</v>
      </c>
      <c r="H291" s="144">
        <v>95767556.859999999</v>
      </c>
      <c r="I291" s="152">
        <v>86371407.719999999</v>
      </c>
      <c r="J291" s="143">
        <v>20634958.530000001</v>
      </c>
      <c r="K291" s="144">
        <v>107006366.25</v>
      </c>
      <c r="L291" s="153"/>
      <c r="M291" s="153" t="s">
        <v>39</v>
      </c>
      <c r="N291" s="143">
        <v>9396149.1400000006</v>
      </c>
      <c r="O291" s="154" t="s">
        <v>671</v>
      </c>
      <c r="P291" s="147">
        <v>90.188588444690112</v>
      </c>
      <c r="Q291" s="147"/>
      <c r="R291" s="81"/>
      <c r="S291" s="81"/>
      <c r="T291" s="144"/>
      <c r="U291" s="144"/>
      <c r="V291" s="144"/>
      <c r="W291" s="144"/>
      <c r="X291" s="144"/>
      <c r="Y291" s="144"/>
      <c r="Z291" s="144"/>
      <c r="AA291" s="144">
        <v>2527477.7200000002</v>
      </c>
      <c r="AB291" s="144"/>
      <c r="AC291" s="144"/>
      <c r="AD291" s="144"/>
      <c r="AE291" s="144"/>
      <c r="AF291" s="144"/>
      <c r="AG291" s="144"/>
      <c r="AH291" s="144"/>
      <c r="AI291" s="166">
        <v>2527477.7200000002</v>
      </c>
      <c r="AJ291" s="167" t="s">
        <v>7329</v>
      </c>
      <c r="AK291" s="169" t="s">
        <v>672</v>
      </c>
    </row>
    <row r="292" spans="1:37" ht="37.5" customHeight="1" x14ac:dyDescent="0.25">
      <c r="A292" s="78" t="s">
        <v>673</v>
      </c>
      <c r="B292" s="79">
        <v>37480</v>
      </c>
      <c r="C292" s="79">
        <v>128627</v>
      </c>
      <c r="D292" s="80">
        <v>2005</v>
      </c>
      <c r="E292" s="132" t="s">
        <v>674</v>
      </c>
      <c r="F292" s="148">
        <v>44198324.18</v>
      </c>
      <c r="G292" s="143">
        <v>32997197.609999992</v>
      </c>
      <c r="H292" s="144">
        <v>77195521.789999992</v>
      </c>
      <c r="I292" s="144">
        <v>77195521.790000007</v>
      </c>
      <c r="J292" s="143">
        <v>9036056.0599999875</v>
      </c>
      <c r="K292" s="144">
        <v>86231577.849999994</v>
      </c>
      <c r="L292" s="149" t="s">
        <v>39</v>
      </c>
      <c r="M292" s="149"/>
      <c r="N292" s="143">
        <v>0</v>
      </c>
      <c r="O292" s="150" t="s">
        <v>675</v>
      </c>
      <c r="P292" s="147">
        <v>100.00000000000001</v>
      </c>
      <c r="Q292" s="147"/>
      <c r="R292" s="81"/>
      <c r="S292" s="81"/>
      <c r="T292" s="144"/>
      <c r="U292" s="144"/>
      <c r="V292" s="144"/>
      <c r="W292" s="144"/>
      <c r="X292" s="144"/>
      <c r="Y292" s="144"/>
      <c r="Z292" s="144"/>
      <c r="AA292" s="144"/>
      <c r="AB292" s="144">
        <v>1332857.46</v>
      </c>
      <c r="AC292" s="144"/>
      <c r="AD292" s="144"/>
      <c r="AE292" s="144"/>
      <c r="AF292" s="144"/>
      <c r="AG292" s="144"/>
      <c r="AH292" s="144"/>
      <c r="AI292" s="166">
        <v>1332857.46</v>
      </c>
      <c r="AJ292" s="167" t="s">
        <v>7329</v>
      </c>
      <c r="AK292" s="169" t="s">
        <v>676</v>
      </c>
    </row>
    <row r="293" spans="1:37" ht="37.5" customHeight="1" x14ac:dyDescent="0.25">
      <c r="A293" s="78" t="s">
        <v>677</v>
      </c>
      <c r="B293" s="79" t="s">
        <v>47</v>
      </c>
      <c r="C293" s="79">
        <v>209473</v>
      </c>
      <c r="D293" s="80">
        <v>2006</v>
      </c>
      <c r="E293" s="133" t="s">
        <v>950</v>
      </c>
      <c r="F293" s="142">
        <v>8664400</v>
      </c>
      <c r="G293" s="143">
        <v>-3840</v>
      </c>
      <c r="H293" s="144">
        <v>8660560</v>
      </c>
      <c r="I293" s="143">
        <v>8390560</v>
      </c>
      <c r="J293" s="143">
        <v>139883.5</v>
      </c>
      <c r="K293" s="144">
        <v>8530443.5</v>
      </c>
      <c r="L293" s="145" t="s">
        <v>39</v>
      </c>
      <c r="M293" s="145"/>
      <c r="N293" s="143">
        <v>270000</v>
      </c>
      <c r="O293" s="146">
        <v>5450</v>
      </c>
      <c r="P293" s="147">
        <v>96.882418688860767</v>
      </c>
      <c r="Q293" s="147"/>
      <c r="R293" s="81"/>
      <c r="S293" s="81"/>
      <c r="T293" s="144"/>
      <c r="U293" s="144"/>
      <c r="V293" s="144"/>
      <c r="W293" s="144"/>
      <c r="X293" s="144"/>
      <c r="Y293" s="144"/>
      <c r="Z293" s="144"/>
      <c r="AA293" s="144"/>
      <c r="AB293" s="144"/>
      <c r="AC293" s="144"/>
      <c r="AD293" s="144"/>
      <c r="AE293" s="144">
        <v>242616</v>
      </c>
      <c r="AF293" s="144"/>
      <c r="AG293" s="144"/>
      <c r="AH293" s="144"/>
      <c r="AI293" s="166">
        <v>242616</v>
      </c>
      <c r="AJ293" s="167" t="s">
        <v>7329</v>
      </c>
      <c r="AK293" s="169" t="s">
        <v>678</v>
      </c>
    </row>
    <row r="294" spans="1:37" ht="63" customHeight="1" x14ac:dyDescent="0.25">
      <c r="A294" s="78" t="s">
        <v>677</v>
      </c>
      <c r="B294" s="79">
        <v>31185</v>
      </c>
      <c r="C294" s="79">
        <v>209481</v>
      </c>
      <c r="D294" s="80">
        <v>2006</v>
      </c>
      <c r="E294" s="132" t="s">
        <v>951</v>
      </c>
      <c r="F294" s="148">
        <v>23862000</v>
      </c>
      <c r="G294" s="143">
        <v>-0.23000000044703484</v>
      </c>
      <c r="H294" s="144">
        <v>23861999.77</v>
      </c>
      <c r="I294" s="144">
        <v>23212702.52</v>
      </c>
      <c r="J294" s="143">
        <v>493974.99000000209</v>
      </c>
      <c r="K294" s="144">
        <v>23706677.510000002</v>
      </c>
      <c r="L294" s="149" t="s">
        <v>39</v>
      </c>
      <c r="M294" s="149"/>
      <c r="N294" s="143">
        <v>649297.25</v>
      </c>
      <c r="O294" s="150">
        <v>5451</v>
      </c>
      <c r="P294" s="147">
        <v>97.278948720734135</v>
      </c>
      <c r="Q294" s="147"/>
      <c r="R294" s="81"/>
      <c r="S294" s="81"/>
      <c r="T294" s="144"/>
      <c r="U294" s="144"/>
      <c r="V294" s="144"/>
      <c r="W294" s="144"/>
      <c r="X294" s="144"/>
      <c r="Y294" s="144"/>
      <c r="Z294" s="144"/>
      <c r="AA294" s="144"/>
      <c r="AB294" s="144"/>
      <c r="AC294" s="144"/>
      <c r="AD294" s="144">
        <v>584367.49</v>
      </c>
      <c r="AE294" s="144"/>
      <c r="AF294" s="144"/>
      <c r="AG294" s="144"/>
      <c r="AH294" s="144"/>
      <c r="AI294" s="166">
        <v>584367.49</v>
      </c>
      <c r="AJ294" s="167" t="s">
        <v>7329</v>
      </c>
      <c r="AK294" s="169" t="s">
        <v>679</v>
      </c>
    </row>
    <row r="295" spans="1:37" ht="63" customHeight="1" x14ac:dyDescent="0.25">
      <c r="A295" s="78" t="s">
        <v>677</v>
      </c>
      <c r="B295" s="79">
        <v>2403</v>
      </c>
      <c r="C295" s="79">
        <v>209554</v>
      </c>
      <c r="D295" s="80">
        <v>2006</v>
      </c>
      <c r="E295" s="132" t="s">
        <v>680</v>
      </c>
      <c r="F295" s="148">
        <v>6977965</v>
      </c>
      <c r="G295" s="143">
        <v>0</v>
      </c>
      <c r="H295" s="144">
        <v>6977965</v>
      </c>
      <c r="I295" s="144">
        <v>6767964.6799999997</v>
      </c>
      <c r="J295" s="143">
        <v>132931.05000000075</v>
      </c>
      <c r="K295" s="144">
        <v>6900895.7300000004</v>
      </c>
      <c r="L295" s="149" t="s">
        <v>39</v>
      </c>
      <c r="M295" s="149"/>
      <c r="N295" s="143">
        <v>210000.3200000003</v>
      </c>
      <c r="O295" s="150">
        <v>4152</v>
      </c>
      <c r="P295" s="147">
        <v>96.990522021821548</v>
      </c>
      <c r="Q295" s="147"/>
      <c r="R295" s="81"/>
      <c r="S295" s="81"/>
      <c r="T295" s="144"/>
      <c r="U295" s="144"/>
      <c r="V295" s="144"/>
      <c r="W295" s="144"/>
      <c r="X295" s="144"/>
      <c r="Y295" s="144"/>
      <c r="Z295" s="144"/>
      <c r="AA295" s="144"/>
      <c r="AB295" s="144"/>
      <c r="AC295" s="144"/>
      <c r="AD295" s="144"/>
      <c r="AE295" s="144">
        <v>189000.29</v>
      </c>
      <c r="AF295" s="144"/>
      <c r="AG295" s="144"/>
      <c r="AH295" s="144"/>
      <c r="AI295" s="166">
        <v>189000.29</v>
      </c>
      <c r="AJ295" s="167" t="s">
        <v>7329</v>
      </c>
      <c r="AK295" s="169" t="s">
        <v>681</v>
      </c>
    </row>
    <row r="296" spans="1:37" ht="63" customHeight="1" x14ac:dyDescent="0.25">
      <c r="A296" s="78" t="s">
        <v>677</v>
      </c>
      <c r="B296" s="79" t="s">
        <v>47</v>
      </c>
      <c r="C296" s="79">
        <v>209562</v>
      </c>
      <c r="D296" s="80">
        <v>2006</v>
      </c>
      <c r="E296" s="133" t="s">
        <v>952</v>
      </c>
      <c r="F296" s="142">
        <v>14842800</v>
      </c>
      <c r="G296" s="143">
        <v>-11859.65</v>
      </c>
      <c r="H296" s="144">
        <v>14830940.35</v>
      </c>
      <c r="I296" s="143">
        <v>14560940.35</v>
      </c>
      <c r="J296" s="143">
        <v>255391.5</v>
      </c>
      <c r="K296" s="144">
        <v>14816331.85</v>
      </c>
      <c r="L296" s="145" t="s">
        <v>39</v>
      </c>
      <c r="M296" s="145"/>
      <c r="N296" s="143">
        <v>270000</v>
      </c>
      <c r="O296" s="146">
        <v>5458</v>
      </c>
      <c r="P296" s="147">
        <v>98.179481586277163</v>
      </c>
      <c r="Q296" s="147"/>
      <c r="R296" s="81"/>
      <c r="S296" s="81"/>
      <c r="T296" s="144"/>
      <c r="U296" s="144"/>
      <c r="V296" s="144"/>
      <c r="W296" s="144"/>
      <c r="X296" s="144"/>
      <c r="Y296" s="144"/>
      <c r="Z296" s="144"/>
      <c r="AA296" s="144"/>
      <c r="AB296" s="144"/>
      <c r="AC296" s="144"/>
      <c r="AD296" s="144"/>
      <c r="AE296" s="144">
        <v>233927.25</v>
      </c>
      <c r="AF296" s="144"/>
      <c r="AG296" s="144"/>
      <c r="AH296" s="144"/>
      <c r="AI296" s="166">
        <v>233927.25</v>
      </c>
      <c r="AJ296" s="167" t="s">
        <v>7329</v>
      </c>
      <c r="AK296" s="169" t="s">
        <v>682</v>
      </c>
    </row>
    <row r="297" spans="1:37" ht="63" customHeight="1" x14ac:dyDescent="0.25">
      <c r="A297" s="78" t="s">
        <v>683</v>
      </c>
      <c r="B297" s="79">
        <v>37482</v>
      </c>
      <c r="C297" s="79">
        <v>207241</v>
      </c>
      <c r="D297" s="80">
        <v>2006</v>
      </c>
      <c r="E297" s="132" t="s">
        <v>684</v>
      </c>
      <c r="F297" s="148">
        <v>63000280.409999996</v>
      </c>
      <c r="G297" s="143">
        <v>24670839.350000024</v>
      </c>
      <c r="H297" s="144">
        <v>87671119.76000002</v>
      </c>
      <c r="I297" s="144">
        <v>87671118.989999995</v>
      </c>
      <c r="J297" s="143">
        <v>8842267.4300000072</v>
      </c>
      <c r="K297" s="144">
        <v>96513386.420000002</v>
      </c>
      <c r="L297" s="149" t="s">
        <v>39</v>
      </c>
      <c r="M297" s="149"/>
      <c r="N297" s="143">
        <v>0.77000002562999725</v>
      </c>
      <c r="O297" s="150" t="s">
        <v>685</v>
      </c>
      <c r="P297" s="147">
        <v>99.999999121717579</v>
      </c>
      <c r="Q297" s="147"/>
      <c r="R297" s="81"/>
      <c r="S297" s="81"/>
      <c r="T297" s="144"/>
      <c r="U297" s="144"/>
      <c r="V297" s="144"/>
      <c r="W297" s="144"/>
      <c r="X297" s="144"/>
      <c r="Y297" s="144"/>
      <c r="Z297" s="144"/>
      <c r="AA297" s="144"/>
      <c r="AB297" s="144"/>
      <c r="AC297" s="144">
        <v>2458796.61</v>
      </c>
      <c r="AD297" s="144"/>
      <c r="AE297" s="144"/>
      <c r="AF297" s="144"/>
      <c r="AG297" s="144"/>
      <c r="AH297" s="144"/>
      <c r="AI297" s="166">
        <v>2458796.61</v>
      </c>
      <c r="AJ297" s="167" t="s">
        <v>7329</v>
      </c>
      <c r="AK297" s="169" t="s">
        <v>686</v>
      </c>
    </row>
    <row r="298" spans="1:37" ht="63" customHeight="1" x14ac:dyDescent="0.25">
      <c r="A298" s="78" t="s">
        <v>687</v>
      </c>
      <c r="B298" s="79">
        <v>34982</v>
      </c>
      <c r="C298" s="79">
        <v>258466</v>
      </c>
      <c r="D298" s="80">
        <v>2006</v>
      </c>
      <c r="E298" s="132" t="s">
        <v>953</v>
      </c>
      <c r="F298" s="148">
        <v>23585233.800000001</v>
      </c>
      <c r="G298" s="143">
        <v>1743676.3299999982</v>
      </c>
      <c r="H298" s="144">
        <v>25328910.129999999</v>
      </c>
      <c r="I298" s="144">
        <v>24354710.640000001</v>
      </c>
      <c r="J298" s="143">
        <v>-730641.3200000003</v>
      </c>
      <c r="K298" s="144">
        <v>23624069.32</v>
      </c>
      <c r="L298" s="149" t="s">
        <v>39</v>
      </c>
      <c r="M298" s="149"/>
      <c r="N298" s="143">
        <v>974199.48999999836</v>
      </c>
      <c r="O298" s="150" t="s">
        <v>688</v>
      </c>
      <c r="P298" s="147">
        <v>96.153804151067121</v>
      </c>
      <c r="Q298" s="147"/>
      <c r="R298" s="81"/>
      <c r="S298" s="81"/>
      <c r="T298" s="144"/>
      <c r="U298" s="144"/>
      <c r="V298" s="144"/>
      <c r="W298" s="144"/>
      <c r="X298" s="144"/>
      <c r="Y298" s="144"/>
      <c r="Z298" s="144"/>
      <c r="AA298" s="144"/>
      <c r="AB298" s="144"/>
      <c r="AC298" s="144"/>
      <c r="AD298" s="144"/>
      <c r="AE298" s="144">
        <v>1583512.37</v>
      </c>
      <c r="AF298" s="144"/>
      <c r="AG298" s="144"/>
      <c r="AH298" s="144"/>
      <c r="AI298" s="166">
        <v>1583512.37</v>
      </c>
      <c r="AJ298" s="167" t="s">
        <v>7329</v>
      </c>
      <c r="AK298" s="169" t="s">
        <v>689</v>
      </c>
    </row>
    <row r="299" spans="1:37" ht="63" customHeight="1" x14ac:dyDescent="0.25">
      <c r="A299" s="78" t="s">
        <v>690</v>
      </c>
      <c r="B299" s="79" t="s">
        <v>691</v>
      </c>
      <c r="C299" s="79">
        <v>239380</v>
      </c>
      <c r="D299" s="80">
        <v>2006</v>
      </c>
      <c r="E299" s="132" t="s">
        <v>954</v>
      </c>
      <c r="F299" s="148">
        <v>28852649.640000001</v>
      </c>
      <c r="G299" s="143">
        <v>19959108.420000002</v>
      </c>
      <c r="H299" s="144">
        <v>48811758.060000002</v>
      </c>
      <c r="I299" s="144">
        <v>48421404.32</v>
      </c>
      <c r="J299" s="143">
        <v>0</v>
      </c>
      <c r="K299" s="144">
        <v>48421404.32</v>
      </c>
      <c r="L299" s="149" t="s">
        <v>39</v>
      </c>
      <c r="M299" s="149"/>
      <c r="N299" s="143">
        <v>390353.74000000209</v>
      </c>
      <c r="O299" s="150" t="s">
        <v>692</v>
      </c>
      <c r="P299" s="147">
        <v>99.200287480897188</v>
      </c>
      <c r="Q299" s="147"/>
      <c r="R299" s="81"/>
      <c r="S299" s="81"/>
      <c r="T299" s="144"/>
      <c r="U299" s="144"/>
      <c r="V299" s="144"/>
      <c r="W299" s="144"/>
      <c r="X299" s="144"/>
      <c r="Y299" s="144"/>
      <c r="Z299" s="144"/>
      <c r="AA299" s="144"/>
      <c r="AB299" s="144"/>
      <c r="AC299" s="144"/>
      <c r="AD299" s="144"/>
      <c r="AE299" s="144">
        <v>62674.32</v>
      </c>
      <c r="AF299" s="144"/>
      <c r="AG299" s="144"/>
      <c r="AH299" s="144"/>
      <c r="AI299" s="166">
        <v>62674.32</v>
      </c>
      <c r="AJ299" s="167" t="s">
        <v>7329</v>
      </c>
      <c r="AK299" s="169" t="s">
        <v>693</v>
      </c>
    </row>
    <row r="300" spans="1:37" ht="63" customHeight="1" x14ac:dyDescent="0.25">
      <c r="A300" s="82" t="s">
        <v>694</v>
      </c>
      <c r="B300" s="83">
        <v>34978</v>
      </c>
      <c r="C300" s="83">
        <v>611018</v>
      </c>
      <c r="D300" s="80">
        <v>2009</v>
      </c>
      <c r="E300" s="132" t="s">
        <v>955</v>
      </c>
      <c r="F300" s="151">
        <v>179611593.28</v>
      </c>
      <c r="G300" s="143">
        <v>20986097.180000007</v>
      </c>
      <c r="H300" s="144">
        <v>200597690.46000001</v>
      </c>
      <c r="I300" s="152">
        <v>199323004.81</v>
      </c>
      <c r="J300" s="143">
        <v>15680372.770000011</v>
      </c>
      <c r="K300" s="144">
        <v>215003377.58000001</v>
      </c>
      <c r="L300" s="153" t="s">
        <v>39</v>
      </c>
      <c r="M300" s="153"/>
      <c r="N300" s="143">
        <v>1274685.650000006</v>
      </c>
      <c r="O300" s="154" t="s">
        <v>695</v>
      </c>
      <c r="P300" s="147">
        <v>99.364556168579512</v>
      </c>
      <c r="Q300" s="147"/>
      <c r="R300" s="81"/>
      <c r="S300" s="81"/>
      <c r="T300" s="144"/>
      <c r="U300" s="144"/>
      <c r="V300" s="144"/>
      <c r="W300" s="144"/>
      <c r="X300" s="144"/>
      <c r="Y300" s="144"/>
      <c r="Z300" s="144"/>
      <c r="AA300" s="144"/>
      <c r="AB300" s="144"/>
      <c r="AC300" s="144"/>
      <c r="AD300" s="144"/>
      <c r="AE300" s="144"/>
      <c r="AF300" s="144"/>
      <c r="AG300" s="144">
        <v>2828736.4699999997</v>
      </c>
      <c r="AH300" s="144"/>
      <c r="AI300" s="166">
        <v>2828736.4699999997</v>
      </c>
      <c r="AJ300" s="167" t="s">
        <v>7329</v>
      </c>
      <c r="AK300" s="171" t="s">
        <v>696</v>
      </c>
    </row>
    <row r="301" spans="1:37" ht="63" customHeight="1" x14ac:dyDescent="0.25">
      <c r="A301" s="82" t="s">
        <v>697</v>
      </c>
      <c r="B301" s="83" t="s">
        <v>698</v>
      </c>
      <c r="C301" s="83">
        <v>1409220</v>
      </c>
      <c r="D301" s="80">
        <v>2010</v>
      </c>
      <c r="E301" s="133" t="s">
        <v>956</v>
      </c>
      <c r="F301" s="142">
        <v>8667256</v>
      </c>
      <c r="G301" s="143">
        <v>-0.67999999970197678</v>
      </c>
      <c r="H301" s="144">
        <v>8667255.3200000003</v>
      </c>
      <c r="I301" s="143">
        <v>8662982.8000000007</v>
      </c>
      <c r="J301" s="143">
        <v>0</v>
      </c>
      <c r="K301" s="144">
        <v>8662982.8000000007</v>
      </c>
      <c r="L301" s="145"/>
      <c r="M301" s="145" t="s">
        <v>39</v>
      </c>
      <c r="N301" s="143">
        <v>4272.519999999553</v>
      </c>
      <c r="O301" s="146">
        <v>5464</v>
      </c>
      <c r="P301" s="147">
        <v>99.950705040497184</v>
      </c>
      <c r="Q301" s="147"/>
      <c r="R301" s="81"/>
      <c r="S301" s="81"/>
      <c r="T301" s="144"/>
      <c r="U301" s="144"/>
      <c r="V301" s="144"/>
      <c r="W301" s="144"/>
      <c r="X301" s="144"/>
      <c r="Y301" s="144"/>
      <c r="Z301" s="144"/>
      <c r="AA301" s="144"/>
      <c r="AB301" s="144"/>
      <c r="AC301" s="144"/>
      <c r="AD301" s="144">
        <v>4272.5200000000004</v>
      </c>
      <c r="AE301" s="144"/>
      <c r="AF301" s="144"/>
      <c r="AG301" s="144"/>
      <c r="AH301" s="144"/>
      <c r="AI301" s="166">
        <v>4272.5200000000004</v>
      </c>
      <c r="AJ301" s="167" t="s">
        <v>7329</v>
      </c>
      <c r="AK301" s="169" t="s">
        <v>699</v>
      </c>
    </row>
    <row r="302" spans="1:37" ht="63" customHeight="1" x14ac:dyDescent="0.25">
      <c r="A302" s="78" t="s">
        <v>700</v>
      </c>
      <c r="B302" s="79">
        <v>80942</v>
      </c>
      <c r="C302" s="79">
        <v>1396099</v>
      </c>
      <c r="D302" s="80">
        <v>2010</v>
      </c>
      <c r="E302" s="132" t="s">
        <v>957</v>
      </c>
      <c r="F302" s="148">
        <v>28200000</v>
      </c>
      <c r="G302" s="143">
        <v>-5.1000000014901161</v>
      </c>
      <c r="H302" s="144">
        <v>28199994.899999999</v>
      </c>
      <c r="I302" s="144">
        <v>28065702.900000002</v>
      </c>
      <c r="J302" s="143">
        <v>0</v>
      </c>
      <c r="K302" s="144">
        <v>28065702.900000002</v>
      </c>
      <c r="L302" s="149" t="s">
        <v>39</v>
      </c>
      <c r="M302" s="149"/>
      <c r="N302" s="143">
        <v>134291.99999999627</v>
      </c>
      <c r="O302" s="150">
        <v>5272</v>
      </c>
      <c r="P302" s="147">
        <v>99.523787147918966</v>
      </c>
      <c r="Q302" s="147"/>
      <c r="R302" s="81"/>
      <c r="S302" s="81"/>
      <c r="T302" s="144"/>
      <c r="U302" s="144"/>
      <c r="V302" s="144"/>
      <c r="W302" s="144"/>
      <c r="X302" s="144"/>
      <c r="Y302" s="144"/>
      <c r="Z302" s="144"/>
      <c r="AA302" s="144"/>
      <c r="AB302" s="144"/>
      <c r="AC302" s="144"/>
      <c r="AD302" s="144"/>
      <c r="AE302" s="144">
        <v>107432.6</v>
      </c>
      <c r="AF302" s="144"/>
      <c r="AG302" s="144"/>
      <c r="AH302" s="144"/>
      <c r="AI302" s="166">
        <v>107432.6</v>
      </c>
      <c r="AJ302" s="167" t="s">
        <v>7329</v>
      </c>
      <c r="AK302" s="169" t="s">
        <v>701</v>
      </c>
    </row>
    <row r="303" spans="1:37" ht="63" customHeight="1" x14ac:dyDescent="0.25">
      <c r="A303" s="78" t="s">
        <v>702</v>
      </c>
      <c r="B303" s="79">
        <v>80933</v>
      </c>
      <c r="C303" s="79">
        <v>1410970</v>
      </c>
      <c r="D303" s="80">
        <v>2010</v>
      </c>
      <c r="E303" s="132" t="s">
        <v>958</v>
      </c>
      <c r="F303" s="148">
        <v>15000000</v>
      </c>
      <c r="G303" s="143">
        <v>-1560.4700000006706</v>
      </c>
      <c r="H303" s="144">
        <v>14998439.529999999</v>
      </c>
      <c r="I303" s="144">
        <v>7214909.4500000002</v>
      </c>
      <c r="J303" s="143">
        <v>0</v>
      </c>
      <c r="K303" s="144">
        <v>7214909.4500000002</v>
      </c>
      <c r="L303" s="149"/>
      <c r="M303" s="149" t="s">
        <v>39</v>
      </c>
      <c r="N303" s="143">
        <v>7783530.0799999991</v>
      </c>
      <c r="O303" s="150">
        <v>5463</v>
      </c>
      <c r="P303" s="147">
        <v>48.104400698277182</v>
      </c>
      <c r="Q303" s="147"/>
      <c r="R303" s="81"/>
      <c r="S303" s="81"/>
      <c r="T303" s="144"/>
      <c r="U303" s="144"/>
      <c r="V303" s="144"/>
      <c r="W303" s="144"/>
      <c r="X303" s="144"/>
      <c r="Y303" s="144"/>
      <c r="Z303" s="144"/>
      <c r="AA303" s="144"/>
      <c r="AB303" s="144"/>
      <c r="AC303" s="144"/>
      <c r="AD303" s="144"/>
      <c r="AE303" s="144"/>
      <c r="AF303" s="144">
        <v>833940.07</v>
      </c>
      <c r="AG303" s="144"/>
      <c r="AH303" s="144"/>
      <c r="AI303" s="166">
        <v>833940.07</v>
      </c>
      <c r="AJ303" s="167" t="s">
        <v>7329</v>
      </c>
      <c r="AK303" s="169" t="s">
        <v>703</v>
      </c>
    </row>
    <row r="304" spans="1:37" ht="63" customHeight="1" x14ac:dyDescent="0.25">
      <c r="A304" s="78" t="s">
        <v>704</v>
      </c>
      <c r="B304" s="79">
        <v>80957</v>
      </c>
      <c r="C304" s="79">
        <v>1409913</v>
      </c>
      <c r="D304" s="80">
        <v>2010</v>
      </c>
      <c r="E304" s="132" t="s">
        <v>959</v>
      </c>
      <c r="F304" s="148">
        <v>29677500</v>
      </c>
      <c r="G304" s="143">
        <v>0</v>
      </c>
      <c r="H304" s="144">
        <v>29677500</v>
      </c>
      <c r="I304" s="144">
        <v>29677500</v>
      </c>
      <c r="J304" s="143">
        <v>1367484.8699999973</v>
      </c>
      <c r="K304" s="144">
        <v>31044984.869999997</v>
      </c>
      <c r="L304" s="149"/>
      <c r="M304" s="149" t="s">
        <v>39</v>
      </c>
      <c r="N304" s="143">
        <v>0</v>
      </c>
      <c r="O304" s="150">
        <v>4663</v>
      </c>
      <c r="P304" s="147">
        <v>100</v>
      </c>
      <c r="Q304" s="147"/>
      <c r="R304" s="81"/>
      <c r="S304" s="81"/>
      <c r="T304" s="144"/>
      <c r="U304" s="144"/>
      <c r="V304" s="144"/>
      <c r="W304" s="144"/>
      <c r="X304" s="144"/>
      <c r="Y304" s="144"/>
      <c r="Z304" s="144"/>
      <c r="AA304" s="144"/>
      <c r="AB304" s="144"/>
      <c r="AC304" s="144"/>
      <c r="AD304" s="144"/>
      <c r="AE304" s="144">
        <v>89017.25</v>
      </c>
      <c r="AF304" s="144"/>
      <c r="AG304" s="144"/>
      <c r="AH304" s="144"/>
      <c r="AI304" s="166">
        <v>89017.25</v>
      </c>
      <c r="AJ304" s="167" t="s">
        <v>7329</v>
      </c>
      <c r="AK304" s="169" t="s">
        <v>705</v>
      </c>
    </row>
    <row r="305" spans="1:39" ht="63" customHeight="1" x14ac:dyDescent="0.25">
      <c r="A305" s="78" t="s">
        <v>706</v>
      </c>
      <c r="B305" s="79">
        <v>75225</v>
      </c>
      <c r="C305" s="79">
        <v>1395866</v>
      </c>
      <c r="D305" s="80">
        <v>2010</v>
      </c>
      <c r="E305" s="132" t="s">
        <v>886</v>
      </c>
      <c r="F305" s="148">
        <v>6969305.5</v>
      </c>
      <c r="G305" s="143">
        <v>0</v>
      </c>
      <c r="H305" s="144">
        <v>6969305.5</v>
      </c>
      <c r="I305" s="144">
        <v>6969305.5</v>
      </c>
      <c r="J305" s="143">
        <v>0</v>
      </c>
      <c r="K305" s="144">
        <v>6969305.5</v>
      </c>
      <c r="L305" s="149"/>
      <c r="M305" s="149" t="s">
        <v>39</v>
      </c>
      <c r="N305" s="143">
        <v>0</v>
      </c>
      <c r="O305" s="150">
        <v>4959</v>
      </c>
      <c r="P305" s="147">
        <v>100</v>
      </c>
      <c r="Q305" s="147"/>
      <c r="R305" s="81"/>
      <c r="S305" s="81"/>
      <c r="T305" s="144"/>
      <c r="U305" s="144"/>
      <c r="V305" s="144"/>
      <c r="W305" s="144"/>
      <c r="X305" s="144"/>
      <c r="Y305" s="144"/>
      <c r="Z305" s="144"/>
      <c r="AA305" s="144"/>
      <c r="AB305" s="144"/>
      <c r="AC305" s="144"/>
      <c r="AD305" s="144"/>
      <c r="AE305" s="144">
        <v>116865.24</v>
      </c>
      <c r="AF305" s="144"/>
      <c r="AG305" s="144"/>
      <c r="AH305" s="144"/>
      <c r="AI305" s="166">
        <v>116865.24</v>
      </c>
      <c r="AJ305" s="167" t="s">
        <v>7329</v>
      </c>
      <c r="AK305" s="169" t="s">
        <v>707</v>
      </c>
      <c r="AL305" s="1"/>
      <c r="AM305" s="1"/>
    </row>
    <row r="306" spans="1:39" ht="63" customHeight="1" x14ac:dyDescent="0.25">
      <c r="A306" s="82" t="s">
        <v>708</v>
      </c>
      <c r="B306" s="83">
        <v>75093</v>
      </c>
      <c r="C306" s="83">
        <v>1396129</v>
      </c>
      <c r="D306" s="80">
        <v>2010</v>
      </c>
      <c r="E306" s="132" t="s">
        <v>960</v>
      </c>
      <c r="F306" s="151">
        <v>92303313.75</v>
      </c>
      <c r="G306" s="143">
        <v>13059984.079999998</v>
      </c>
      <c r="H306" s="144">
        <v>105363297.83</v>
      </c>
      <c r="I306" s="152">
        <v>105363297.83</v>
      </c>
      <c r="J306" s="143">
        <v>577708.51999999583</v>
      </c>
      <c r="K306" s="144">
        <v>105941006.34999999</v>
      </c>
      <c r="L306" s="153"/>
      <c r="M306" s="153" t="s">
        <v>39</v>
      </c>
      <c r="N306" s="143">
        <v>0</v>
      </c>
      <c r="O306" s="154">
        <v>4863</v>
      </c>
      <c r="P306" s="147">
        <v>100</v>
      </c>
      <c r="Q306" s="147"/>
      <c r="R306" s="81"/>
      <c r="S306" s="81"/>
      <c r="T306" s="144"/>
      <c r="U306" s="144"/>
      <c r="V306" s="144"/>
      <c r="W306" s="144"/>
      <c r="X306" s="144"/>
      <c r="Y306" s="144"/>
      <c r="Z306" s="144"/>
      <c r="AA306" s="144"/>
      <c r="AB306" s="144"/>
      <c r="AC306" s="144"/>
      <c r="AD306" s="144"/>
      <c r="AE306" s="144">
        <v>576877.43000000005</v>
      </c>
      <c r="AF306" s="144"/>
      <c r="AG306" s="144"/>
      <c r="AH306" s="144"/>
      <c r="AI306" s="166">
        <v>576877.43000000005</v>
      </c>
      <c r="AJ306" s="167" t="s">
        <v>7329</v>
      </c>
      <c r="AK306" s="169" t="s">
        <v>709</v>
      </c>
      <c r="AL306" s="1"/>
      <c r="AM306" s="1"/>
    </row>
    <row r="307" spans="1:39" ht="63" customHeight="1" x14ac:dyDescent="0.25">
      <c r="A307" s="78" t="s">
        <v>710</v>
      </c>
      <c r="B307" s="79" t="s">
        <v>711</v>
      </c>
      <c r="C307" s="79">
        <v>1410881</v>
      </c>
      <c r="D307" s="80">
        <v>2010</v>
      </c>
      <c r="E307" s="132" t="s">
        <v>961</v>
      </c>
      <c r="F307" s="148">
        <v>520470.72</v>
      </c>
      <c r="G307" s="143">
        <v>0</v>
      </c>
      <c r="H307" s="144">
        <v>520470.72</v>
      </c>
      <c r="I307" s="144">
        <v>435529.9</v>
      </c>
      <c r="J307" s="143">
        <v>0</v>
      </c>
      <c r="K307" s="144">
        <v>435529.9</v>
      </c>
      <c r="L307" s="149"/>
      <c r="M307" s="149" t="s">
        <v>39</v>
      </c>
      <c r="N307" s="143">
        <v>84940.819999999949</v>
      </c>
      <c r="O307" s="150">
        <v>5277</v>
      </c>
      <c r="P307" s="147">
        <v>83.680000288969197</v>
      </c>
      <c r="Q307" s="147"/>
      <c r="R307" s="81"/>
      <c r="S307" s="81"/>
      <c r="T307" s="144"/>
      <c r="U307" s="144"/>
      <c r="V307" s="144"/>
      <c r="W307" s="144"/>
      <c r="X307" s="144"/>
      <c r="Y307" s="144"/>
      <c r="Z307" s="144"/>
      <c r="AA307" s="144"/>
      <c r="AB307" s="144"/>
      <c r="AC307" s="144"/>
      <c r="AD307" s="144"/>
      <c r="AE307" s="144"/>
      <c r="AF307" s="144">
        <v>84940.82</v>
      </c>
      <c r="AG307" s="144"/>
      <c r="AH307" s="144"/>
      <c r="AI307" s="166">
        <v>84940.82</v>
      </c>
      <c r="AJ307" s="167" t="s">
        <v>7329</v>
      </c>
      <c r="AK307" s="169" t="s">
        <v>712</v>
      </c>
      <c r="AL307" s="1"/>
      <c r="AM307" s="1"/>
    </row>
    <row r="308" spans="1:39" ht="63" customHeight="1" x14ac:dyDescent="0.25">
      <c r="A308" s="78" t="s">
        <v>713</v>
      </c>
      <c r="B308" s="79">
        <v>80943</v>
      </c>
      <c r="C308" s="79">
        <v>1410628</v>
      </c>
      <c r="D308" s="80">
        <v>2010</v>
      </c>
      <c r="E308" s="132" t="s">
        <v>714</v>
      </c>
      <c r="F308" s="148">
        <v>1258880</v>
      </c>
      <c r="G308" s="143">
        <v>0</v>
      </c>
      <c r="H308" s="144">
        <v>1258880</v>
      </c>
      <c r="I308" s="144">
        <v>1216203.97</v>
      </c>
      <c r="J308" s="143">
        <v>15862.870000000112</v>
      </c>
      <c r="K308" s="144">
        <v>1232066.8400000001</v>
      </c>
      <c r="L308" s="149"/>
      <c r="M308" s="149" t="s">
        <v>39</v>
      </c>
      <c r="N308" s="143">
        <v>42676.030000000028</v>
      </c>
      <c r="O308" s="150">
        <v>4936</v>
      </c>
      <c r="P308" s="147">
        <v>96.610000158871372</v>
      </c>
      <c r="Q308" s="147"/>
      <c r="R308" s="81"/>
      <c r="S308" s="81"/>
      <c r="T308" s="144"/>
      <c r="U308" s="144"/>
      <c r="V308" s="144"/>
      <c r="W308" s="144"/>
      <c r="X308" s="144"/>
      <c r="Y308" s="144"/>
      <c r="Z308" s="144"/>
      <c r="AA308" s="144"/>
      <c r="AB308" s="144"/>
      <c r="AC308" s="144"/>
      <c r="AD308" s="144"/>
      <c r="AE308" s="144"/>
      <c r="AF308" s="144">
        <v>112823.44</v>
      </c>
      <c r="AG308" s="144"/>
      <c r="AH308" s="144"/>
      <c r="AI308" s="166">
        <v>112823.44</v>
      </c>
      <c r="AJ308" s="167" t="s">
        <v>7329</v>
      </c>
      <c r="AK308" s="168" t="s">
        <v>715</v>
      </c>
      <c r="AL308" s="1"/>
      <c r="AM308" s="1"/>
    </row>
    <row r="309" spans="1:39" ht="63" customHeight="1" x14ac:dyDescent="0.25">
      <c r="A309" s="78" t="s">
        <v>716</v>
      </c>
      <c r="B309" s="79">
        <v>75787</v>
      </c>
      <c r="C309" s="79">
        <v>1408009</v>
      </c>
      <c r="D309" s="80">
        <v>2010</v>
      </c>
      <c r="E309" s="132" t="s">
        <v>962</v>
      </c>
      <c r="F309" s="148">
        <v>750000</v>
      </c>
      <c r="G309" s="143">
        <v>0</v>
      </c>
      <c r="H309" s="144">
        <v>750000</v>
      </c>
      <c r="I309" s="144">
        <v>196619</v>
      </c>
      <c r="J309" s="143">
        <v>0</v>
      </c>
      <c r="K309" s="144">
        <v>196619</v>
      </c>
      <c r="L309" s="149"/>
      <c r="M309" s="149" t="s">
        <v>39</v>
      </c>
      <c r="N309" s="143">
        <v>553381</v>
      </c>
      <c r="O309" s="150">
        <v>4914</v>
      </c>
      <c r="P309" s="147">
        <v>26.215866666666667</v>
      </c>
      <c r="Q309" s="147"/>
      <c r="R309" s="81"/>
      <c r="S309" s="81"/>
      <c r="T309" s="144"/>
      <c r="U309" s="144"/>
      <c r="V309" s="144"/>
      <c r="W309" s="144"/>
      <c r="X309" s="144"/>
      <c r="Y309" s="144"/>
      <c r="Z309" s="144"/>
      <c r="AA309" s="144"/>
      <c r="AB309" s="144"/>
      <c r="AC309" s="144"/>
      <c r="AD309" s="144"/>
      <c r="AE309" s="144"/>
      <c r="AF309" s="144">
        <v>129631</v>
      </c>
      <c r="AG309" s="144"/>
      <c r="AH309" s="144"/>
      <c r="AI309" s="166">
        <v>129631</v>
      </c>
      <c r="AJ309" s="167" t="s">
        <v>7329</v>
      </c>
      <c r="AK309" s="169" t="s">
        <v>717</v>
      </c>
      <c r="AL309" s="1"/>
      <c r="AM309" s="1"/>
    </row>
    <row r="310" spans="1:39" ht="63" customHeight="1" x14ac:dyDescent="0.25">
      <c r="A310" s="78" t="s">
        <v>718</v>
      </c>
      <c r="B310" s="79">
        <v>75800</v>
      </c>
      <c r="C310" s="79">
        <v>1408933</v>
      </c>
      <c r="D310" s="80">
        <v>2010</v>
      </c>
      <c r="E310" s="132" t="s">
        <v>963</v>
      </c>
      <c r="F310" s="148">
        <v>30000000</v>
      </c>
      <c r="G310" s="143">
        <v>0</v>
      </c>
      <c r="H310" s="144">
        <v>30000000</v>
      </c>
      <c r="I310" s="144">
        <v>16879697.25</v>
      </c>
      <c r="J310" s="143">
        <v>189739.25</v>
      </c>
      <c r="K310" s="144">
        <v>17069436.5</v>
      </c>
      <c r="L310" s="149"/>
      <c r="M310" s="149" t="s">
        <v>39</v>
      </c>
      <c r="N310" s="143">
        <v>13120302.75</v>
      </c>
      <c r="O310" s="150">
        <v>5394</v>
      </c>
      <c r="P310" s="147">
        <v>56.265657500000003</v>
      </c>
      <c r="Q310" s="147"/>
      <c r="R310" s="81"/>
      <c r="S310" s="81"/>
      <c r="T310" s="144"/>
      <c r="U310" s="144"/>
      <c r="V310" s="144"/>
      <c r="W310" s="144"/>
      <c r="X310" s="144"/>
      <c r="Y310" s="144"/>
      <c r="Z310" s="144"/>
      <c r="AA310" s="144"/>
      <c r="AB310" s="144"/>
      <c r="AC310" s="144"/>
      <c r="AD310" s="144"/>
      <c r="AE310" s="144"/>
      <c r="AF310" s="144"/>
      <c r="AG310" s="144">
        <v>1621822.3</v>
      </c>
      <c r="AH310" s="144"/>
      <c r="AI310" s="166">
        <v>1621822.3</v>
      </c>
      <c r="AJ310" s="167" t="s">
        <v>7329</v>
      </c>
      <c r="AK310" s="169" t="s">
        <v>719</v>
      </c>
      <c r="AL310" s="1"/>
      <c r="AM310" s="1"/>
    </row>
    <row r="311" spans="1:39" ht="63" customHeight="1" x14ac:dyDescent="0.25">
      <c r="A311" s="78" t="s">
        <v>720</v>
      </c>
      <c r="B311" s="79">
        <v>75802</v>
      </c>
      <c r="C311" s="79">
        <v>1396323</v>
      </c>
      <c r="D311" s="80">
        <v>2010</v>
      </c>
      <c r="E311" s="132" t="s">
        <v>964</v>
      </c>
      <c r="F311" s="148">
        <v>2219010.12</v>
      </c>
      <c r="G311" s="143">
        <v>443802.02</v>
      </c>
      <c r="H311" s="144">
        <v>2662812.14</v>
      </c>
      <c r="I311" s="144">
        <v>2215459.7200000002</v>
      </c>
      <c r="J311" s="143">
        <v>0</v>
      </c>
      <c r="K311" s="144">
        <v>2215459.7200000002</v>
      </c>
      <c r="L311" s="149"/>
      <c r="M311" s="149" t="s">
        <v>39</v>
      </c>
      <c r="N311" s="143">
        <v>447352.41999999993</v>
      </c>
      <c r="O311" s="150">
        <v>5000</v>
      </c>
      <c r="P311" s="147">
        <v>83.200000733059596</v>
      </c>
      <c r="Q311" s="147"/>
      <c r="R311" s="81"/>
      <c r="S311" s="81"/>
      <c r="T311" s="144"/>
      <c r="U311" s="144"/>
      <c r="V311" s="144"/>
      <c r="W311" s="144"/>
      <c r="X311" s="144"/>
      <c r="Y311" s="144"/>
      <c r="Z311" s="144"/>
      <c r="AA311" s="144"/>
      <c r="AB311" s="144"/>
      <c r="AC311" s="144"/>
      <c r="AD311" s="144"/>
      <c r="AE311" s="144"/>
      <c r="AF311" s="144">
        <v>449038.17</v>
      </c>
      <c r="AG311" s="144"/>
      <c r="AH311" s="144"/>
      <c r="AI311" s="166">
        <v>449038.17</v>
      </c>
      <c r="AJ311" s="167" t="s">
        <v>7329</v>
      </c>
      <c r="AK311" s="169" t="s">
        <v>721</v>
      </c>
      <c r="AL311" s="1"/>
      <c r="AM311" s="1"/>
    </row>
    <row r="312" spans="1:39" ht="63" customHeight="1" x14ac:dyDescent="0.25">
      <c r="A312" s="78" t="s">
        <v>720</v>
      </c>
      <c r="B312" s="79">
        <v>80936</v>
      </c>
      <c r="C312" s="79">
        <v>1408941</v>
      </c>
      <c r="D312" s="80">
        <v>2010</v>
      </c>
      <c r="E312" s="132" t="s">
        <v>965</v>
      </c>
      <c r="F312" s="148">
        <v>1317481.8</v>
      </c>
      <c r="G312" s="143">
        <v>0</v>
      </c>
      <c r="H312" s="144">
        <v>1317481.8</v>
      </c>
      <c r="I312" s="144">
        <v>1317481.8</v>
      </c>
      <c r="J312" s="143">
        <v>61154.770000000019</v>
      </c>
      <c r="K312" s="144">
        <v>1378636.57</v>
      </c>
      <c r="L312" s="149"/>
      <c r="M312" s="149" t="s">
        <v>39</v>
      </c>
      <c r="N312" s="143">
        <v>0</v>
      </c>
      <c r="O312" s="150">
        <v>4680</v>
      </c>
      <c r="P312" s="147">
        <v>100</v>
      </c>
      <c r="Q312" s="147"/>
      <c r="R312" s="81"/>
      <c r="S312" s="81"/>
      <c r="T312" s="144"/>
      <c r="U312" s="144"/>
      <c r="V312" s="144"/>
      <c r="W312" s="144"/>
      <c r="X312" s="144"/>
      <c r="Y312" s="144"/>
      <c r="Z312" s="144"/>
      <c r="AA312" s="144"/>
      <c r="AB312" s="144"/>
      <c r="AC312" s="144"/>
      <c r="AD312" s="144"/>
      <c r="AE312" s="144"/>
      <c r="AF312" s="144">
        <v>12920.81</v>
      </c>
      <c r="AG312" s="144"/>
      <c r="AH312" s="144"/>
      <c r="AI312" s="166">
        <v>12920.81</v>
      </c>
      <c r="AJ312" s="167" t="s">
        <v>7329</v>
      </c>
      <c r="AK312" s="169" t="s">
        <v>722</v>
      </c>
      <c r="AL312" s="1"/>
      <c r="AM312" s="1"/>
    </row>
    <row r="313" spans="1:39" ht="63" customHeight="1" x14ac:dyDescent="0.25">
      <c r="A313" s="78" t="s">
        <v>723</v>
      </c>
      <c r="B313" s="79">
        <v>75208</v>
      </c>
      <c r="C313" s="79">
        <v>1400045</v>
      </c>
      <c r="D313" s="80">
        <v>2010</v>
      </c>
      <c r="E313" s="132" t="s">
        <v>966</v>
      </c>
      <c r="F313" s="148">
        <v>274176</v>
      </c>
      <c r="G313" s="143">
        <v>0</v>
      </c>
      <c r="H313" s="144">
        <v>274176</v>
      </c>
      <c r="I313" s="144">
        <v>274176</v>
      </c>
      <c r="J313" s="143">
        <v>0</v>
      </c>
      <c r="K313" s="144">
        <v>274176</v>
      </c>
      <c r="L313" s="149"/>
      <c r="M313" s="149" t="s">
        <v>39</v>
      </c>
      <c r="N313" s="143">
        <v>0</v>
      </c>
      <c r="O313" s="150">
        <v>5483</v>
      </c>
      <c r="P313" s="147">
        <v>100</v>
      </c>
      <c r="Q313" s="147"/>
      <c r="R313" s="81"/>
      <c r="S313" s="81"/>
      <c r="T313" s="144"/>
      <c r="U313" s="144"/>
      <c r="V313" s="144"/>
      <c r="W313" s="144"/>
      <c r="X313" s="144"/>
      <c r="Y313" s="144"/>
      <c r="Z313" s="144"/>
      <c r="AA313" s="144"/>
      <c r="AB313" s="144"/>
      <c r="AC313" s="144"/>
      <c r="AD313" s="144"/>
      <c r="AE313" s="144"/>
      <c r="AF313" s="144"/>
      <c r="AG313" s="144">
        <v>14622.7</v>
      </c>
      <c r="AH313" s="144"/>
      <c r="AI313" s="166">
        <v>14622.7</v>
      </c>
      <c r="AJ313" s="167" t="s">
        <v>7329</v>
      </c>
      <c r="AK313" s="169" t="s">
        <v>724</v>
      </c>
      <c r="AL313" s="5"/>
      <c r="AM313" s="6"/>
    </row>
    <row r="314" spans="1:39" ht="63" customHeight="1" x14ac:dyDescent="0.25">
      <c r="A314" s="78" t="s">
        <v>464</v>
      </c>
      <c r="B314" s="79">
        <v>75197</v>
      </c>
      <c r="C314" s="79">
        <v>1408224</v>
      </c>
      <c r="D314" s="80">
        <v>2010</v>
      </c>
      <c r="E314" s="132" t="s">
        <v>967</v>
      </c>
      <c r="F314" s="148">
        <v>8999999.5800000001</v>
      </c>
      <c r="G314" s="143">
        <v>0</v>
      </c>
      <c r="H314" s="144">
        <v>8999999.5800000001</v>
      </c>
      <c r="I314" s="144">
        <v>8999999.5800000001</v>
      </c>
      <c r="J314" s="143">
        <v>0</v>
      </c>
      <c r="K314" s="144">
        <v>8999999.5800000001</v>
      </c>
      <c r="L314" s="149"/>
      <c r="M314" s="149" t="s">
        <v>39</v>
      </c>
      <c r="N314" s="143">
        <v>0</v>
      </c>
      <c r="O314" s="150">
        <v>6023</v>
      </c>
      <c r="P314" s="147">
        <v>100</v>
      </c>
      <c r="Q314" s="147"/>
      <c r="R314" s="81"/>
      <c r="S314" s="81"/>
      <c r="T314" s="144"/>
      <c r="U314" s="144"/>
      <c r="V314" s="144"/>
      <c r="W314" s="144"/>
      <c r="X314" s="144"/>
      <c r="Y314" s="144"/>
      <c r="Z314" s="144"/>
      <c r="AA314" s="144"/>
      <c r="AB314" s="144"/>
      <c r="AC314" s="144"/>
      <c r="AD314" s="144"/>
      <c r="AE314" s="144"/>
      <c r="AF314" s="144"/>
      <c r="AG314" s="144"/>
      <c r="AH314" s="144">
        <v>508513.42</v>
      </c>
      <c r="AI314" s="166">
        <v>508513.42</v>
      </c>
      <c r="AJ314" s="167" t="s">
        <v>7329</v>
      </c>
      <c r="AK314" s="169" t="s">
        <v>725</v>
      </c>
      <c r="AL314" s="1"/>
      <c r="AM314" s="1"/>
    </row>
    <row r="315" spans="1:39" ht="63" customHeight="1" x14ac:dyDescent="0.25">
      <c r="A315" s="78" t="s">
        <v>726</v>
      </c>
      <c r="B315" s="79">
        <v>4345</v>
      </c>
      <c r="C315" s="79">
        <v>736945</v>
      </c>
      <c r="D315" s="80">
        <v>2011</v>
      </c>
      <c r="E315" s="133" t="s">
        <v>968</v>
      </c>
      <c r="F315" s="142">
        <v>91359818.060000002</v>
      </c>
      <c r="G315" s="143">
        <v>144842148.00999999</v>
      </c>
      <c r="H315" s="144">
        <v>236201966.06999999</v>
      </c>
      <c r="I315" s="143">
        <v>232208008.53999999</v>
      </c>
      <c r="J315" s="143">
        <v>82700265.130000025</v>
      </c>
      <c r="K315" s="144">
        <v>314908273.67000002</v>
      </c>
      <c r="L315" s="145" t="s">
        <v>39</v>
      </c>
      <c r="M315" s="145"/>
      <c r="N315" s="143">
        <v>3993957.5300000012</v>
      </c>
      <c r="O315" s="146" t="s">
        <v>727</v>
      </c>
      <c r="P315" s="147">
        <v>98.309092173764398</v>
      </c>
      <c r="Q315" s="147"/>
      <c r="R315" s="81"/>
      <c r="S315" s="81"/>
      <c r="T315" s="144"/>
      <c r="U315" s="144"/>
      <c r="V315" s="144"/>
      <c r="W315" s="144"/>
      <c r="X315" s="144"/>
      <c r="Y315" s="144"/>
      <c r="Z315" s="144"/>
      <c r="AA315" s="144"/>
      <c r="AB315" s="144"/>
      <c r="AC315" s="144"/>
      <c r="AD315" s="144"/>
      <c r="AE315" s="144">
        <v>15323331.74</v>
      </c>
      <c r="AF315" s="144"/>
      <c r="AG315" s="144"/>
      <c r="AH315" s="144"/>
      <c r="AI315" s="166">
        <v>15323331.74</v>
      </c>
      <c r="AJ315" s="167" t="s">
        <v>7329</v>
      </c>
      <c r="AK315" s="169" t="s">
        <v>728</v>
      </c>
      <c r="AL315" s="1"/>
      <c r="AM315" s="1"/>
    </row>
    <row r="316" spans="1:39" ht="63" customHeight="1" x14ac:dyDescent="0.25">
      <c r="A316" s="78" t="s">
        <v>729</v>
      </c>
      <c r="B316" s="79">
        <v>75223</v>
      </c>
      <c r="C316" s="79">
        <v>1508024</v>
      </c>
      <c r="D316" s="80">
        <v>2011</v>
      </c>
      <c r="E316" s="133" t="s">
        <v>969</v>
      </c>
      <c r="F316" s="142">
        <v>5498343.7999999998</v>
      </c>
      <c r="G316" s="143">
        <v>0</v>
      </c>
      <c r="H316" s="144">
        <v>5498343.7999999998</v>
      </c>
      <c r="I316" s="143">
        <v>5198209</v>
      </c>
      <c r="J316" s="143">
        <v>0</v>
      </c>
      <c r="K316" s="144">
        <v>5198209</v>
      </c>
      <c r="L316" s="145"/>
      <c r="M316" s="145" t="s">
        <v>39</v>
      </c>
      <c r="N316" s="143">
        <v>300134.79999999981</v>
      </c>
      <c r="O316" s="146">
        <v>4659</v>
      </c>
      <c r="P316" s="147">
        <v>94.541359890954809</v>
      </c>
      <c r="Q316" s="147"/>
      <c r="R316" s="81"/>
      <c r="S316" s="81"/>
      <c r="T316" s="144"/>
      <c r="U316" s="144"/>
      <c r="V316" s="144"/>
      <c r="W316" s="144"/>
      <c r="X316" s="144"/>
      <c r="Y316" s="144"/>
      <c r="Z316" s="144"/>
      <c r="AA316" s="144"/>
      <c r="AB316" s="144"/>
      <c r="AC316" s="144"/>
      <c r="AD316" s="144"/>
      <c r="AE316" s="144">
        <v>501253.42</v>
      </c>
      <c r="AF316" s="144"/>
      <c r="AG316" s="144"/>
      <c r="AH316" s="144"/>
      <c r="AI316" s="166">
        <v>501253.42</v>
      </c>
      <c r="AJ316" s="167" t="s">
        <v>7329</v>
      </c>
      <c r="AK316" s="169" t="s">
        <v>730</v>
      </c>
      <c r="AL316" s="1"/>
      <c r="AM316" s="1"/>
    </row>
    <row r="317" spans="1:39" ht="63" customHeight="1" x14ac:dyDescent="0.25">
      <c r="A317" s="78" t="s">
        <v>731</v>
      </c>
      <c r="B317" s="79">
        <v>80945</v>
      </c>
      <c r="C317" s="79">
        <v>1503278</v>
      </c>
      <c r="D317" s="80">
        <v>2011</v>
      </c>
      <c r="E317" s="133" t="s">
        <v>732</v>
      </c>
      <c r="F317" s="142">
        <v>43985579.920000002</v>
      </c>
      <c r="G317" s="143">
        <v>-20299472.370000001</v>
      </c>
      <c r="H317" s="144">
        <v>23686107.550000001</v>
      </c>
      <c r="I317" s="143">
        <v>23163830.43</v>
      </c>
      <c r="J317" s="143">
        <v>11996093.469999999</v>
      </c>
      <c r="K317" s="144">
        <v>35159923.899999999</v>
      </c>
      <c r="L317" s="145"/>
      <c r="M317" s="145" t="s">
        <v>39</v>
      </c>
      <c r="N317" s="143">
        <v>522277.12000000104</v>
      </c>
      <c r="O317" s="146">
        <v>6934</v>
      </c>
      <c r="P317" s="147">
        <v>97.795006550158135</v>
      </c>
      <c r="Q317" s="147"/>
      <c r="R317" s="81"/>
      <c r="S317" s="81"/>
      <c r="T317" s="144"/>
      <c r="U317" s="144"/>
      <c r="V317" s="144"/>
      <c r="W317" s="144"/>
      <c r="X317" s="144"/>
      <c r="Y317" s="144"/>
      <c r="Z317" s="144"/>
      <c r="AA317" s="144"/>
      <c r="AB317" s="144"/>
      <c r="AC317" s="144"/>
      <c r="AD317" s="144"/>
      <c r="AE317" s="144"/>
      <c r="AF317" s="144">
        <v>241741.99999999907</v>
      </c>
      <c r="AG317" s="144"/>
      <c r="AH317" s="144"/>
      <c r="AI317" s="166">
        <v>241741.99999999907</v>
      </c>
      <c r="AJ317" s="167" t="s">
        <v>7329</v>
      </c>
      <c r="AK317" s="169" t="s">
        <v>733</v>
      </c>
      <c r="AL317" s="1"/>
      <c r="AM317" s="1"/>
    </row>
    <row r="318" spans="1:39" ht="63" customHeight="1" x14ac:dyDescent="0.25">
      <c r="A318" s="78" t="s">
        <v>734</v>
      </c>
      <c r="B318" s="79">
        <v>81020</v>
      </c>
      <c r="C318" s="79">
        <v>1518372</v>
      </c>
      <c r="D318" s="80">
        <v>2011</v>
      </c>
      <c r="E318" s="133" t="s">
        <v>970</v>
      </c>
      <c r="F318" s="142">
        <v>49997230</v>
      </c>
      <c r="G318" s="143">
        <v>-63.7</v>
      </c>
      <c r="H318" s="144">
        <v>49997166.299999997</v>
      </c>
      <c r="I318" s="143">
        <v>25394688.329999998</v>
      </c>
      <c r="J318" s="143">
        <v>0</v>
      </c>
      <c r="K318" s="144">
        <v>25394688.329999998</v>
      </c>
      <c r="L318" s="145"/>
      <c r="M318" s="145" t="s">
        <v>39</v>
      </c>
      <c r="N318" s="143">
        <v>24602477.969999999</v>
      </c>
      <c r="O318" s="146">
        <v>4931</v>
      </c>
      <c r="P318" s="147">
        <v>50.792255260274622</v>
      </c>
      <c r="Q318" s="147"/>
      <c r="R318" s="81"/>
      <c r="S318" s="81"/>
      <c r="T318" s="144"/>
      <c r="U318" s="144"/>
      <c r="V318" s="144"/>
      <c r="W318" s="144"/>
      <c r="X318" s="144"/>
      <c r="Y318" s="144"/>
      <c r="Z318" s="144"/>
      <c r="AA318" s="144"/>
      <c r="AB318" s="144"/>
      <c r="AC318" s="144"/>
      <c r="AD318" s="144"/>
      <c r="AE318" s="144"/>
      <c r="AF318" s="144"/>
      <c r="AG318" s="144"/>
      <c r="AH318" s="144"/>
      <c r="AI318" s="166">
        <v>0</v>
      </c>
      <c r="AJ318" s="167" t="s">
        <v>7329</v>
      </c>
      <c r="AK318" s="169" t="s">
        <v>735</v>
      </c>
      <c r="AL318" s="1"/>
      <c r="AM318" s="1"/>
    </row>
    <row r="319" spans="1:39" ht="63" customHeight="1" x14ac:dyDescent="0.25">
      <c r="A319" s="82" t="s">
        <v>736</v>
      </c>
      <c r="B319" s="83">
        <v>75782</v>
      </c>
      <c r="C319" s="83">
        <v>1489887</v>
      </c>
      <c r="D319" s="80">
        <v>2011</v>
      </c>
      <c r="E319" s="132" t="s">
        <v>971</v>
      </c>
      <c r="F319" s="148">
        <v>46270170.299999997</v>
      </c>
      <c r="G319" s="143">
        <v>7777760.7800000012</v>
      </c>
      <c r="H319" s="144">
        <v>54047931.079999998</v>
      </c>
      <c r="I319" s="144">
        <v>53819866.079999998</v>
      </c>
      <c r="J319" s="143">
        <v>0</v>
      </c>
      <c r="K319" s="144">
        <v>53819866.079999998</v>
      </c>
      <c r="L319" s="149"/>
      <c r="M319" s="149" t="s">
        <v>39</v>
      </c>
      <c r="N319" s="143">
        <v>228065</v>
      </c>
      <c r="O319" s="150">
        <v>6689</v>
      </c>
      <c r="P319" s="147">
        <v>99.578031951560874</v>
      </c>
      <c r="Q319" s="147"/>
      <c r="R319" s="81"/>
      <c r="S319" s="81"/>
      <c r="T319" s="144"/>
      <c r="U319" s="144"/>
      <c r="V319" s="144"/>
      <c r="W319" s="144"/>
      <c r="X319" s="144"/>
      <c r="Y319" s="144"/>
      <c r="Z319" s="144"/>
      <c r="AA319" s="144"/>
      <c r="AB319" s="144"/>
      <c r="AC319" s="144"/>
      <c r="AD319" s="144"/>
      <c r="AE319" s="144"/>
      <c r="AF319" s="144"/>
      <c r="AG319" s="144">
        <v>228065</v>
      </c>
      <c r="AH319" s="144"/>
      <c r="AI319" s="166">
        <v>228065</v>
      </c>
      <c r="AJ319" s="167" t="s">
        <v>7329</v>
      </c>
      <c r="AK319" s="169" t="s">
        <v>737</v>
      </c>
      <c r="AL319" s="1"/>
      <c r="AM319" s="1"/>
    </row>
    <row r="320" spans="1:39" ht="63" customHeight="1" x14ac:dyDescent="0.25">
      <c r="A320" s="78" t="s">
        <v>738</v>
      </c>
      <c r="B320" s="79">
        <v>85731</v>
      </c>
      <c r="C320" s="79">
        <v>1496255</v>
      </c>
      <c r="D320" s="80">
        <v>2011</v>
      </c>
      <c r="E320" s="132" t="s">
        <v>972</v>
      </c>
      <c r="F320" s="148">
        <v>25000000</v>
      </c>
      <c r="G320" s="143">
        <v>-29.420000001788139</v>
      </c>
      <c r="H320" s="144">
        <v>24999970.579999998</v>
      </c>
      <c r="I320" s="144">
        <v>24988893.879999999</v>
      </c>
      <c r="J320" s="143">
        <v>429614.70000000298</v>
      </c>
      <c r="K320" s="144">
        <v>25418508.580000002</v>
      </c>
      <c r="L320" s="149"/>
      <c r="M320" s="149" t="s">
        <v>39</v>
      </c>
      <c r="N320" s="143">
        <v>11076.699999999255</v>
      </c>
      <c r="O320" s="150">
        <v>6683</v>
      </c>
      <c r="P320" s="147">
        <v>99.955693147859691</v>
      </c>
      <c r="Q320" s="147"/>
      <c r="R320" s="81"/>
      <c r="S320" s="81"/>
      <c r="T320" s="144"/>
      <c r="U320" s="144"/>
      <c r="V320" s="144"/>
      <c r="W320" s="144"/>
      <c r="X320" s="144"/>
      <c r="Y320" s="144"/>
      <c r="Z320" s="144"/>
      <c r="AA320" s="144"/>
      <c r="AB320" s="144"/>
      <c r="AC320" s="144"/>
      <c r="AD320" s="144">
        <v>452493.2</v>
      </c>
      <c r="AE320" s="144"/>
      <c r="AF320" s="144"/>
      <c r="AG320" s="144"/>
      <c r="AH320" s="144"/>
      <c r="AI320" s="166">
        <v>452493.2</v>
      </c>
      <c r="AJ320" s="167" t="s">
        <v>7329</v>
      </c>
      <c r="AK320" s="169" t="s">
        <v>739</v>
      </c>
      <c r="AL320" s="1"/>
      <c r="AM320" s="1"/>
    </row>
    <row r="321" spans="1:41" ht="63" customHeight="1" x14ac:dyDescent="0.25">
      <c r="A321" s="78" t="s">
        <v>740</v>
      </c>
      <c r="B321" s="79">
        <v>81014</v>
      </c>
      <c r="C321" s="79">
        <v>1480421</v>
      </c>
      <c r="D321" s="80">
        <v>2011</v>
      </c>
      <c r="E321" s="132" t="s">
        <v>973</v>
      </c>
      <c r="F321" s="148">
        <v>26500000</v>
      </c>
      <c r="G321" s="143">
        <v>-24053.119999997318</v>
      </c>
      <c r="H321" s="144">
        <v>26475946.880000003</v>
      </c>
      <c r="I321" s="144">
        <v>26475946.600000001</v>
      </c>
      <c r="J321" s="143">
        <v>1079669.7099999972</v>
      </c>
      <c r="K321" s="144">
        <v>27555616.309999999</v>
      </c>
      <c r="L321" s="149"/>
      <c r="M321" s="149" t="s">
        <v>39</v>
      </c>
      <c r="N321" s="143">
        <v>0.2800000011920929</v>
      </c>
      <c r="O321" s="150">
        <v>5928</v>
      </c>
      <c r="P321" s="147">
        <v>99.999998942436306</v>
      </c>
      <c r="Q321" s="147"/>
      <c r="R321" s="81"/>
      <c r="S321" s="81"/>
      <c r="T321" s="144"/>
      <c r="U321" s="144"/>
      <c r="V321" s="144"/>
      <c r="W321" s="144"/>
      <c r="X321" s="144"/>
      <c r="Y321" s="144"/>
      <c r="Z321" s="144"/>
      <c r="AA321" s="144"/>
      <c r="AB321" s="144"/>
      <c r="AC321" s="144"/>
      <c r="AD321" s="144"/>
      <c r="AE321" s="144"/>
      <c r="AF321" s="144"/>
      <c r="AG321" s="144">
        <v>81226.31</v>
      </c>
      <c r="AH321" s="144"/>
      <c r="AI321" s="166">
        <v>81226.31</v>
      </c>
      <c r="AJ321" s="167" t="s">
        <v>7329</v>
      </c>
      <c r="AK321" s="169" t="s">
        <v>741</v>
      </c>
      <c r="AL321" s="1"/>
      <c r="AM321" s="1"/>
      <c r="AN321" s="1"/>
      <c r="AO321" s="1"/>
    </row>
    <row r="322" spans="1:41" ht="48.75" customHeight="1" x14ac:dyDescent="0.25">
      <c r="A322" s="78" t="s">
        <v>742</v>
      </c>
      <c r="B322" s="79">
        <v>81007</v>
      </c>
      <c r="C322" s="79">
        <v>1481568</v>
      </c>
      <c r="D322" s="80">
        <v>2011</v>
      </c>
      <c r="E322" s="132" t="s">
        <v>974</v>
      </c>
      <c r="F322" s="148">
        <v>70000000</v>
      </c>
      <c r="G322" s="143">
        <v>38657675.840000004</v>
      </c>
      <c r="H322" s="144">
        <v>108657675.84</v>
      </c>
      <c r="I322" s="144">
        <v>108657675.81999999</v>
      </c>
      <c r="J322" s="143">
        <v>4565046.0500000119</v>
      </c>
      <c r="K322" s="144">
        <v>113222721.87</v>
      </c>
      <c r="L322" s="149"/>
      <c r="M322" s="149" t="s">
        <v>39</v>
      </c>
      <c r="N322" s="143">
        <v>2.000001072883606E-2</v>
      </c>
      <c r="O322" s="150">
        <v>6140</v>
      </c>
      <c r="P322" s="147">
        <v>99.999999981593561</v>
      </c>
      <c r="Q322" s="147"/>
      <c r="R322" s="81"/>
      <c r="S322" s="81"/>
      <c r="T322" s="144"/>
      <c r="U322" s="144"/>
      <c r="V322" s="144"/>
      <c r="W322" s="144"/>
      <c r="X322" s="144"/>
      <c r="Y322" s="144"/>
      <c r="Z322" s="144"/>
      <c r="AA322" s="144"/>
      <c r="AB322" s="144"/>
      <c r="AC322" s="144"/>
      <c r="AD322" s="144"/>
      <c r="AE322" s="144"/>
      <c r="AF322" s="144"/>
      <c r="AG322" s="144"/>
      <c r="AH322" s="144"/>
      <c r="AI322" s="166">
        <v>0</v>
      </c>
      <c r="AJ322" s="167" t="s">
        <v>7329</v>
      </c>
      <c r="AK322" s="169" t="s">
        <v>743</v>
      </c>
      <c r="AL322" s="1"/>
      <c r="AM322" s="1"/>
      <c r="AN322" s="1"/>
      <c r="AO322" s="1"/>
    </row>
    <row r="323" spans="1:41" ht="48.75" customHeight="1" x14ac:dyDescent="0.25">
      <c r="A323" s="78" t="s">
        <v>744</v>
      </c>
      <c r="B323" s="79">
        <v>80943</v>
      </c>
      <c r="C323" s="79">
        <v>1493817</v>
      </c>
      <c r="D323" s="80">
        <v>2011</v>
      </c>
      <c r="E323" s="133" t="s">
        <v>975</v>
      </c>
      <c r="F323" s="142">
        <v>20975696.219999999</v>
      </c>
      <c r="G323" s="143">
        <v>0</v>
      </c>
      <c r="H323" s="144">
        <v>20975696.219999999</v>
      </c>
      <c r="I323" s="143">
        <v>19973193.940000001</v>
      </c>
      <c r="J323" s="143">
        <v>170543.91999999806</v>
      </c>
      <c r="K323" s="144">
        <v>20143737.859999999</v>
      </c>
      <c r="L323" s="145"/>
      <c r="M323" s="145" t="s">
        <v>39</v>
      </c>
      <c r="N323" s="143">
        <v>1002502.2799999975</v>
      </c>
      <c r="O323" s="146">
        <v>4795</v>
      </c>
      <c r="P323" s="147">
        <v>95.220648366159466</v>
      </c>
      <c r="Q323" s="147"/>
      <c r="R323" s="81"/>
      <c r="S323" s="81"/>
      <c r="T323" s="144"/>
      <c r="U323" s="144"/>
      <c r="V323" s="144"/>
      <c r="W323" s="144"/>
      <c r="X323" s="144"/>
      <c r="Y323" s="144"/>
      <c r="Z323" s="144"/>
      <c r="AA323" s="144"/>
      <c r="AB323" s="144"/>
      <c r="AC323" s="144"/>
      <c r="AD323" s="144"/>
      <c r="AE323" s="144"/>
      <c r="AF323" s="144">
        <v>290936.03000000003</v>
      </c>
      <c r="AG323" s="144"/>
      <c r="AH323" s="144"/>
      <c r="AI323" s="166">
        <v>290936.03000000003</v>
      </c>
      <c r="AJ323" s="167" t="s">
        <v>7329</v>
      </c>
      <c r="AK323" s="169" t="s">
        <v>745</v>
      </c>
      <c r="AL323" s="1"/>
      <c r="AM323" s="1"/>
      <c r="AN323" s="1"/>
      <c r="AO323" s="1"/>
    </row>
    <row r="324" spans="1:41" ht="48.75" customHeight="1" x14ac:dyDescent="0.25">
      <c r="A324" s="78" t="s">
        <v>746</v>
      </c>
      <c r="B324" s="79">
        <v>87916</v>
      </c>
      <c r="C324" s="79">
        <v>1497952</v>
      </c>
      <c r="D324" s="80">
        <v>2011</v>
      </c>
      <c r="E324" s="132" t="s">
        <v>976</v>
      </c>
      <c r="F324" s="148">
        <v>19000000</v>
      </c>
      <c r="G324" s="143">
        <v>0</v>
      </c>
      <c r="H324" s="144">
        <v>19000000</v>
      </c>
      <c r="I324" s="144">
        <v>17207263.879999999</v>
      </c>
      <c r="J324" s="143">
        <v>1824396.2100000009</v>
      </c>
      <c r="K324" s="144">
        <v>19031660.09</v>
      </c>
      <c r="L324" s="149"/>
      <c r="M324" s="149" t="s">
        <v>39</v>
      </c>
      <c r="N324" s="143">
        <v>1792736.120000001</v>
      </c>
      <c r="O324" s="150">
        <v>4558</v>
      </c>
      <c r="P324" s="147">
        <v>90.564546736842104</v>
      </c>
      <c r="Q324" s="147"/>
      <c r="R324" s="81"/>
      <c r="S324" s="81"/>
      <c r="T324" s="144"/>
      <c r="U324" s="144"/>
      <c r="V324" s="144"/>
      <c r="W324" s="144"/>
      <c r="X324" s="144"/>
      <c r="Y324" s="144"/>
      <c r="Z324" s="144"/>
      <c r="AA324" s="144"/>
      <c r="AB324" s="144"/>
      <c r="AC324" s="144"/>
      <c r="AD324" s="144"/>
      <c r="AE324" s="144">
        <v>219671.25</v>
      </c>
      <c r="AF324" s="144"/>
      <c r="AG324" s="144"/>
      <c r="AH324" s="144"/>
      <c r="AI324" s="166">
        <v>219671.25</v>
      </c>
      <c r="AJ324" s="167" t="s">
        <v>7329</v>
      </c>
      <c r="AK324" s="169" t="s">
        <v>747</v>
      </c>
      <c r="AL324" s="1"/>
      <c r="AM324" s="1"/>
      <c r="AN324" s="1"/>
      <c r="AO324" s="1"/>
    </row>
    <row r="325" spans="1:41" ht="48.75" customHeight="1" x14ac:dyDescent="0.25">
      <c r="A325" s="78" t="s">
        <v>748</v>
      </c>
      <c r="B325" s="79">
        <v>81005</v>
      </c>
      <c r="C325" s="79">
        <v>1513796</v>
      </c>
      <c r="D325" s="80">
        <v>2011</v>
      </c>
      <c r="E325" s="132" t="s">
        <v>977</v>
      </c>
      <c r="F325" s="148">
        <v>15957704.1</v>
      </c>
      <c r="G325" s="143">
        <v>-46.169999999925494</v>
      </c>
      <c r="H325" s="144">
        <v>15957657.93</v>
      </c>
      <c r="I325" s="144"/>
      <c r="J325" s="143"/>
      <c r="K325" s="144">
        <v>0</v>
      </c>
      <c r="L325" s="149"/>
      <c r="M325" s="149" t="s">
        <v>39</v>
      </c>
      <c r="N325" s="143">
        <v>15957657.93</v>
      </c>
      <c r="O325" s="150"/>
      <c r="P325" s="147">
        <v>0</v>
      </c>
      <c r="Q325" s="147"/>
      <c r="R325" s="81"/>
      <c r="S325" s="81"/>
      <c r="T325" s="144"/>
      <c r="U325" s="144"/>
      <c r="V325" s="144"/>
      <c r="W325" s="144"/>
      <c r="X325" s="144"/>
      <c r="Y325" s="144"/>
      <c r="Z325" s="144"/>
      <c r="AA325" s="144"/>
      <c r="AB325" s="144"/>
      <c r="AC325" s="144"/>
      <c r="AD325" s="144"/>
      <c r="AE325" s="144"/>
      <c r="AF325" s="144"/>
      <c r="AG325" s="144"/>
      <c r="AH325" s="144"/>
      <c r="AI325" s="166">
        <v>0</v>
      </c>
      <c r="AJ325" s="167" t="s">
        <v>7329</v>
      </c>
      <c r="AK325" s="169" t="s">
        <v>749</v>
      </c>
      <c r="AL325" s="1"/>
      <c r="AM325" s="1"/>
      <c r="AN325" s="1"/>
      <c r="AO325" s="1"/>
    </row>
    <row r="326" spans="1:41" ht="48.75" customHeight="1" x14ac:dyDescent="0.25">
      <c r="A326" s="78" t="s">
        <v>750</v>
      </c>
      <c r="B326" s="79">
        <v>75798</v>
      </c>
      <c r="C326" s="79">
        <v>1466585</v>
      </c>
      <c r="D326" s="80">
        <v>2011</v>
      </c>
      <c r="E326" s="132" t="s">
        <v>978</v>
      </c>
      <c r="F326" s="148">
        <v>24505000</v>
      </c>
      <c r="G326" s="143">
        <v>-250521.14999999851</v>
      </c>
      <c r="H326" s="144">
        <v>24254478.850000001</v>
      </c>
      <c r="I326" s="144">
        <v>24079478.850000001</v>
      </c>
      <c r="J326" s="143">
        <v>2104439.5499999998</v>
      </c>
      <c r="K326" s="144">
        <v>26183918.400000002</v>
      </c>
      <c r="L326" s="149"/>
      <c r="M326" s="149" t="s">
        <v>39</v>
      </c>
      <c r="N326" s="143">
        <v>175000</v>
      </c>
      <c r="O326" s="150">
        <v>6318</v>
      </c>
      <c r="P326" s="147">
        <v>99.278483775791372</v>
      </c>
      <c r="Q326" s="147"/>
      <c r="R326" s="81"/>
      <c r="S326" s="81"/>
      <c r="T326" s="144"/>
      <c r="U326" s="144"/>
      <c r="V326" s="144"/>
      <c r="W326" s="144"/>
      <c r="X326" s="144"/>
      <c r="Y326" s="144"/>
      <c r="Z326" s="144"/>
      <c r="AA326" s="144"/>
      <c r="AB326" s="144"/>
      <c r="AC326" s="144"/>
      <c r="AD326" s="144"/>
      <c r="AE326" s="144"/>
      <c r="AF326" s="144">
        <v>1034286.75</v>
      </c>
      <c r="AG326" s="144"/>
      <c r="AH326" s="144"/>
      <c r="AI326" s="166">
        <v>1034286.75</v>
      </c>
      <c r="AJ326" s="167" t="s">
        <v>7329</v>
      </c>
      <c r="AK326" s="169" t="s">
        <v>751</v>
      </c>
      <c r="AL326" s="1"/>
      <c r="AM326" s="1"/>
      <c r="AN326" s="1"/>
      <c r="AO326" s="1"/>
    </row>
    <row r="327" spans="1:41" ht="48.75" customHeight="1" x14ac:dyDescent="0.25">
      <c r="A327" s="78" t="s">
        <v>752</v>
      </c>
      <c r="B327" s="79">
        <v>75801</v>
      </c>
      <c r="C327" s="79">
        <v>1408690</v>
      </c>
      <c r="D327" s="80">
        <v>2010</v>
      </c>
      <c r="E327" s="132" t="s">
        <v>979</v>
      </c>
      <c r="F327" s="148">
        <v>25000000</v>
      </c>
      <c r="G327" s="143">
        <v>0</v>
      </c>
      <c r="H327" s="144">
        <v>25000000</v>
      </c>
      <c r="I327" s="144">
        <v>20750557.289999999</v>
      </c>
      <c r="J327" s="143">
        <v>86752.41</v>
      </c>
      <c r="K327" s="144">
        <v>20837309.699999999</v>
      </c>
      <c r="L327" s="149"/>
      <c r="M327" s="149" t="s">
        <v>39</v>
      </c>
      <c r="N327" s="143">
        <v>4249442.7100000009</v>
      </c>
      <c r="O327" s="150">
        <v>5599</v>
      </c>
      <c r="P327" s="147">
        <v>83.002229159999999</v>
      </c>
      <c r="Q327" s="147"/>
      <c r="R327" s="81"/>
      <c r="S327" s="81"/>
      <c r="T327" s="144"/>
      <c r="U327" s="144"/>
      <c r="V327" s="144"/>
      <c r="W327" s="144"/>
      <c r="X327" s="144"/>
      <c r="Y327" s="144"/>
      <c r="Z327" s="144"/>
      <c r="AA327" s="144"/>
      <c r="AB327" s="144"/>
      <c r="AC327" s="144"/>
      <c r="AD327" s="144"/>
      <c r="AE327" s="144"/>
      <c r="AF327" s="144"/>
      <c r="AG327" s="144">
        <v>1798487.56</v>
      </c>
      <c r="AH327" s="144"/>
      <c r="AI327" s="166">
        <v>1798487.56</v>
      </c>
      <c r="AJ327" s="167" t="s">
        <v>7329</v>
      </c>
      <c r="AK327" s="169" t="s">
        <v>753</v>
      </c>
      <c r="AL327" s="1"/>
      <c r="AM327" s="1"/>
      <c r="AN327" s="1"/>
      <c r="AO327" s="1"/>
    </row>
    <row r="328" spans="1:41" ht="57.75" customHeight="1" x14ac:dyDescent="0.25">
      <c r="A328" s="78" t="s">
        <v>754</v>
      </c>
      <c r="B328" s="79"/>
      <c r="C328" s="79"/>
      <c r="D328" s="80">
        <v>2011</v>
      </c>
      <c r="E328" s="132" t="s">
        <v>980</v>
      </c>
      <c r="F328" s="148">
        <v>15419990.6</v>
      </c>
      <c r="G328" s="143">
        <v>0</v>
      </c>
      <c r="H328" s="144">
        <v>15419990.6</v>
      </c>
      <c r="I328" s="144">
        <v>0</v>
      </c>
      <c r="J328" s="143">
        <v>0</v>
      </c>
      <c r="K328" s="144">
        <v>0</v>
      </c>
      <c r="L328" s="149"/>
      <c r="M328" s="149" t="s">
        <v>39</v>
      </c>
      <c r="N328" s="143">
        <v>15419990.6</v>
      </c>
      <c r="O328" s="150">
        <v>5063</v>
      </c>
      <c r="P328" s="147">
        <v>0</v>
      </c>
      <c r="Q328" s="147"/>
      <c r="R328" s="81"/>
      <c r="S328" s="81"/>
      <c r="T328" s="144"/>
      <c r="U328" s="144"/>
      <c r="V328" s="144"/>
      <c r="W328" s="144"/>
      <c r="X328" s="144"/>
      <c r="Y328" s="144"/>
      <c r="Z328" s="144"/>
      <c r="AA328" s="144"/>
      <c r="AB328" s="144"/>
      <c r="AC328" s="144"/>
      <c r="AD328" s="144"/>
      <c r="AE328" s="144"/>
      <c r="AF328" s="144"/>
      <c r="AG328" s="144"/>
      <c r="AH328" s="144">
        <v>3147220.08</v>
      </c>
      <c r="AI328" s="166">
        <v>3147220.08</v>
      </c>
      <c r="AJ328" s="167" t="s">
        <v>7329</v>
      </c>
      <c r="AK328" s="169" t="s">
        <v>755</v>
      </c>
      <c r="AL328" s="1"/>
      <c r="AM328" s="1"/>
      <c r="AN328" s="1"/>
      <c r="AO328" s="1"/>
    </row>
    <row r="329" spans="1:41" ht="48.75" customHeight="1" thickBot="1" x14ac:dyDescent="0.3">
      <c r="A329" s="84" t="s">
        <v>440</v>
      </c>
      <c r="B329" s="85">
        <v>81013</v>
      </c>
      <c r="C329" s="85">
        <v>1498878</v>
      </c>
      <c r="D329" s="86">
        <v>2011</v>
      </c>
      <c r="E329" s="134" t="s">
        <v>981</v>
      </c>
      <c r="F329" s="157">
        <v>900000</v>
      </c>
      <c r="G329" s="158">
        <v>0</v>
      </c>
      <c r="H329" s="159">
        <v>900000</v>
      </c>
      <c r="I329" s="159">
        <v>767886.5</v>
      </c>
      <c r="J329" s="158">
        <v>0</v>
      </c>
      <c r="K329" s="159">
        <v>767886.5</v>
      </c>
      <c r="L329" s="160"/>
      <c r="M329" s="160" t="s">
        <v>39</v>
      </c>
      <c r="N329" s="158">
        <v>132113.5</v>
      </c>
      <c r="O329" s="161">
        <v>5485</v>
      </c>
      <c r="P329" s="162">
        <v>85.32072222222223</v>
      </c>
      <c r="Q329" s="162"/>
      <c r="R329" s="87"/>
      <c r="S329" s="87"/>
      <c r="T329" s="159"/>
      <c r="U329" s="159"/>
      <c r="V329" s="159"/>
      <c r="W329" s="159"/>
      <c r="X329" s="159"/>
      <c r="Y329" s="159"/>
      <c r="Z329" s="159"/>
      <c r="AA329" s="159"/>
      <c r="AB329" s="159"/>
      <c r="AC329" s="159"/>
      <c r="AD329" s="159"/>
      <c r="AE329" s="159"/>
      <c r="AF329" s="159"/>
      <c r="AG329" s="159"/>
      <c r="AH329" s="159">
        <v>189875.81</v>
      </c>
      <c r="AI329" s="172">
        <v>189875.81</v>
      </c>
      <c r="AJ329" s="173" t="s">
        <v>7331</v>
      </c>
      <c r="AK329" s="174" t="s">
        <v>756</v>
      </c>
      <c r="AL329" s="1"/>
      <c r="AM329" s="1"/>
      <c r="AN329" s="1"/>
      <c r="AO329" s="1"/>
    </row>
    <row r="330" spans="1:41" ht="15.75" thickBot="1" x14ac:dyDescent="0.3">
      <c r="A330" s="274"/>
      <c r="B330" s="274"/>
      <c r="C330" s="274"/>
      <c r="D330" s="274"/>
      <c r="E330" s="275"/>
      <c r="F330" s="113">
        <v>2841971702.0900002</v>
      </c>
      <c r="G330" s="114">
        <v>1369066223.8699996</v>
      </c>
      <c r="H330" s="114">
        <v>4211037925.960001</v>
      </c>
      <c r="I330" s="114">
        <v>4001712081.9909081</v>
      </c>
      <c r="J330" s="114">
        <v>499049356.54999989</v>
      </c>
      <c r="K330" s="114">
        <v>4500761438.5409088</v>
      </c>
      <c r="L330" s="115"/>
      <c r="M330" s="115"/>
      <c r="N330" s="114">
        <v>209325843.96909091</v>
      </c>
      <c r="O330" s="115"/>
      <c r="P330" s="115"/>
      <c r="Q330" s="115"/>
      <c r="R330" s="115"/>
      <c r="S330" s="115"/>
      <c r="T330" s="114">
        <v>8947.34</v>
      </c>
      <c r="U330" s="114">
        <v>1514574.38</v>
      </c>
      <c r="V330" s="114">
        <v>0</v>
      </c>
      <c r="W330" s="114">
        <v>1375273.580000001</v>
      </c>
      <c r="X330" s="114">
        <v>0</v>
      </c>
      <c r="Y330" s="114">
        <v>1462018.8900000001</v>
      </c>
      <c r="Z330" s="114">
        <v>2163345.5300000003</v>
      </c>
      <c r="AA330" s="114">
        <v>4958159.5</v>
      </c>
      <c r="AB330" s="114">
        <v>16546636.279999997</v>
      </c>
      <c r="AC330" s="114">
        <v>10865253.199999999</v>
      </c>
      <c r="AD330" s="114">
        <v>153609762.67000002</v>
      </c>
      <c r="AE330" s="114">
        <v>29688529.689999998</v>
      </c>
      <c r="AF330" s="114">
        <v>8055946.2300000004</v>
      </c>
      <c r="AG330" s="114">
        <v>6572960.3399999999</v>
      </c>
      <c r="AH330" s="114">
        <v>3845609.31</v>
      </c>
      <c r="AI330" s="114">
        <v>240667016.94000003</v>
      </c>
      <c r="AJ330" s="116"/>
      <c r="AK330" s="117"/>
      <c r="AL330" s="1"/>
      <c r="AM330" s="1"/>
      <c r="AN330" s="1"/>
      <c r="AO330" s="1"/>
    </row>
    <row r="331" spans="1:41" ht="15.75" thickBot="1" x14ac:dyDescent="0.3">
      <c r="A331" s="118"/>
      <c r="B331" s="119"/>
      <c r="C331" s="119"/>
      <c r="D331" s="119"/>
      <c r="E331" s="120"/>
      <c r="F331" s="121"/>
      <c r="G331" s="121"/>
      <c r="H331" s="121"/>
      <c r="I331" s="122"/>
      <c r="J331" s="122"/>
      <c r="K331" s="121"/>
      <c r="L331" s="119"/>
      <c r="M331" s="119"/>
      <c r="N331" s="121"/>
      <c r="O331" s="119"/>
      <c r="P331" s="119"/>
      <c r="Q331" s="119"/>
      <c r="R331" s="119"/>
      <c r="S331" s="119"/>
      <c r="T331" s="121"/>
      <c r="U331" s="121"/>
      <c r="V331" s="121"/>
      <c r="W331" s="121"/>
      <c r="X331" s="121"/>
      <c r="Y331" s="121"/>
      <c r="Z331" s="121"/>
      <c r="AA331" s="121"/>
      <c r="AB331" s="121"/>
      <c r="AC331" s="121"/>
      <c r="AD331" s="121"/>
      <c r="AE331" s="121"/>
      <c r="AF331" s="121"/>
      <c r="AG331" s="121"/>
      <c r="AH331" s="121"/>
      <c r="AI331" s="121"/>
      <c r="AJ331" s="119"/>
      <c r="AK331" s="119"/>
      <c r="AL331" s="1"/>
      <c r="AM331" s="1"/>
      <c r="AN331" s="1"/>
      <c r="AO331" s="1"/>
    </row>
    <row r="332" spans="1:41" ht="15.75" thickBot="1" x14ac:dyDescent="0.3">
      <c r="A332" s="272" t="s">
        <v>7146</v>
      </c>
      <c r="B332" s="272"/>
      <c r="C332" s="272"/>
      <c r="D332" s="272"/>
      <c r="E332" s="273"/>
      <c r="F332" s="123">
        <v>5589983659.1400013</v>
      </c>
      <c r="G332" s="123">
        <v>2718580445.8499994</v>
      </c>
      <c r="H332" s="123">
        <v>24681069631.104591</v>
      </c>
      <c r="I332" s="123">
        <v>7914150208.1809072</v>
      </c>
      <c r="J332" s="123">
        <v>995636598.67999971</v>
      </c>
      <c r="K332" s="123">
        <v>8909786806.8609085</v>
      </c>
      <c r="L332" s="124"/>
      <c r="M332" s="124"/>
      <c r="N332" s="123">
        <v>7503487970.8652639</v>
      </c>
      <c r="O332" s="124"/>
      <c r="P332" s="124"/>
      <c r="Q332" s="124"/>
      <c r="R332" s="124"/>
      <c r="S332" s="124"/>
      <c r="T332" s="123">
        <v>8947.34</v>
      </c>
      <c r="U332" s="123">
        <v>1514574.38</v>
      </c>
      <c r="V332" s="123">
        <v>0</v>
      </c>
      <c r="W332" s="123">
        <v>2750547.160000002</v>
      </c>
      <c r="X332" s="123">
        <v>0</v>
      </c>
      <c r="Y332" s="123">
        <v>2924037.7800000003</v>
      </c>
      <c r="Z332" s="123">
        <v>4326691.0600000005</v>
      </c>
      <c r="AA332" s="123">
        <v>9916319</v>
      </c>
      <c r="AB332" s="123">
        <v>33093272.559999995</v>
      </c>
      <c r="AC332" s="123">
        <v>21730506.399999999</v>
      </c>
      <c r="AD332" s="123">
        <v>307219525.34000003</v>
      </c>
      <c r="AE332" s="123">
        <v>59377059.379999995</v>
      </c>
      <c r="AF332" s="123">
        <v>16111892.460000001</v>
      </c>
      <c r="AG332" s="123">
        <v>13145920.68</v>
      </c>
      <c r="AH332" s="123">
        <v>7691218.6200000001</v>
      </c>
      <c r="AI332" s="125">
        <v>1562423516.817611</v>
      </c>
      <c r="AJ332" s="126"/>
      <c r="AK332" s="126"/>
      <c r="AL332" s="1"/>
      <c r="AM332" s="1"/>
      <c r="AN332" s="1"/>
      <c r="AO332" s="1"/>
    </row>
    <row r="333" spans="1:41" x14ac:dyDescent="0.25">
      <c r="A333" s="1"/>
      <c r="B333" s="1"/>
      <c r="C333" s="1"/>
      <c r="D333" s="1"/>
      <c r="L333" s="1"/>
      <c r="M333" s="1"/>
      <c r="O333" s="1"/>
      <c r="P333" s="1"/>
      <c r="Q333" s="1"/>
      <c r="R333" s="1"/>
      <c r="S333" s="1"/>
      <c r="AJ333" s="1"/>
      <c r="AK333" s="1"/>
      <c r="AL333" s="1"/>
      <c r="AM333" s="2"/>
      <c r="AN333" s="2"/>
      <c r="AO333" s="2"/>
    </row>
    <row r="334" spans="1:41" x14ac:dyDescent="0.25">
      <c r="A334" s="8"/>
      <c r="B334" s="8"/>
      <c r="C334" s="8"/>
      <c r="D334" s="8"/>
      <c r="E334" s="35"/>
      <c r="F334" s="29"/>
      <c r="G334" s="29"/>
      <c r="H334" s="26"/>
      <c r="I334" s="26"/>
      <c r="J334" s="26"/>
      <c r="K334" s="26"/>
      <c r="L334" s="9"/>
      <c r="M334" s="9"/>
      <c r="N334" s="26"/>
      <c r="O334" s="9"/>
      <c r="P334" s="9"/>
      <c r="Q334" s="9"/>
      <c r="R334" s="9"/>
      <c r="S334" s="9"/>
      <c r="T334" s="26"/>
      <c r="U334" s="26"/>
      <c r="V334" s="26"/>
      <c r="W334" s="26"/>
      <c r="X334" s="26"/>
      <c r="Y334" s="26"/>
      <c r="Z334" s="26"/>
      <c r="AA334" s="26"/>
      <c r="AB334" s="26"/>
      <c r="AC334" s="26"/>
      <c r="AD334" s="26"/>
      <c r="AE334" s="26"/>
      <c r="AF334" s="26"/>
      <c r="AG334" s="26"/>
      <c r="AH334" s="26"/>
      <c r="AI334" s="26"/>
      <c r="AJ334" s="9"/>
      <c r="AK334" s="9"/>
      <c r="AL334" s="4"/>
      <c r="AM334" s="3"/>
      <c r="AN334" s="3"/>
      <c r="AO334" s="3"/>
    </row>
    <row r="335" spans="1:41" x14ac:dyDescent="0.25">
      <c r="A335" s="8"/>
      <c r="B335" s="8"/>
      <c r="C335" s="8"/>
      <c r="D335" s="8"/>
      <c r="E335" s="35"/>
      <c r="F335" s="29"/>
      <c r="G335" s="29"/>
      <c r="H335" s="26"/>
      <c r="I335" s="26"/>
      <c r="J335" s="26"/>
      <c r="K335" s="26"/>
      <c r="L335" s="9"/>
      <c r="M335" s="9"/>
      <c r="N335" s="26"/>
      <c r="O335" s="9"/>
      <c r="P335" s="9"/>
      <c r="Q335" s="9"/>
      <c r="R335" s="9"/>
      <c r="S335" s="9"/>
      <c r="T335" s="26"/>
      <c r="U335" s="26"/>
      <c r="V335" s="26"/>
      <c r="W335" s="26"/>
      <c r="X335" s="26"/>
      <c r="Y335" s="26"/>
      <c r="Z335" s="26"/>
      <c r="AA335" s="26"/>
      <c r="AB335" s="26"/>
      <c r="AC335" s="26"/>
      <c r="AD335" s="26"/>
      <c r="AE335" s="26"/>
      <c r="AF335" s="26"/>
      <c r="AG335" s="26"/>
      <c r="AH335" s="26"/>
      <c r="AI335" s="26"/>
      <c r="AJ335" s="9"/>
      <c r="AK335" s="9"/>
      <c r="AL335" s="4"/>
      <c r="AM335" s="3"/>
      <c r="AN335" s="3"/>
      <c r="AO335" s="3"/>
    </row>
    <row r="337" spans="1:41" x14ac:dyDescent="0.25">
      <c r="A337" s="3"/>
      <c r="B337" s="3"/>
      <c r="C337" s="3"/>
      <c r="D337" s="3"/>
      <c r="E337" s="36"/>
      <c r="F337" s="26"/>
      <c r="G337" s="26"/>
      <c r="H337" s="26"/>
      <c r="I337" s="24"/>
      <c r="J337" s="24"/>
      <c r="K337" s="26"/>
      <c r="L337" s="3"/>
      <c r="M337" s="3"/>
      <c r="N337" s="26"/>
      <c r="O337" s="3"/>
      <c r="P337" s="3"/>
      <c r="Q337" s="6"/>
      <c r="R337" s="6"/>
      <c r="S337" s="6"/>
      <c r="T337" s="27"/>
      <c r="U337" s="27"/>
      <c r="V337" s="27"/>
      <c r="W337" s="27"/>
      <c r="X337" s="27"/>
      <c r="Y337" s="27"/>
      <c r="Z337" s="27"/>
      <c r="AA337" s="27"/>
      <c r="AB337" s="27"/>
      <c r="AC337" s="27"/>
      <c r="AD337" s="27"/>
      <c r="AE337" s="27"/>
      <c r="AF337" s="27"/>
      <c r="AG337" s="27"/>
      <c r="AH337" s="27"/>
      <c r="AI337" s="27"/>
      <c r="AJ337" s="3"/>
      <c r="AK337" s="3"/>
      <c r="AL337" s="4"/>
      <c r="AM337" s="3"/>
      <c r="AN337" s="3"/>
      <c r="AO337" s="3"/>
    </row>
  </sheetData>
  <mergeCells count="10">
    <mergeCell ref="A332:E332"/>
    <mergeCell ref="A330:E330"/>
    <mergeCell ref="A255:AK255"/>
    <mergeCell ref="A254:E254"/>
    <mergeCell ref="A228:AK228"/>
    <mergeCell ref="A227:E227"/>
    <mergeCell ref="A170:AK170"/>
    <mergeCell ref="A169:E169"/>
    <mergeCell ref="A7:AK7"/>
    <mergeCell ref="L5:M5"/>
  </mergeCells>
  <printOptions horizontalCentered="1"/>
  <pageMargins left="0.70866141732283472" right="0.70866141732283472" top="0.74803149606299213" bottom="0.74803149606299213" header="0.31496062992125984" footer="0.31496062992125984"/>
  <pageSetup paperSize="17"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18"/>
  <sheetViews>
    <sheetView view="pageBreakPreview" zoomScale="60" zoomScaleNormal="100" workbookViewId="0">
      <selection activeCell="A3" sqref="A1:XFD3"/>
    </sheetView>
  </sheetViews>
  <sheetFormatPr baseColWidth="10" defaultColWidth="9.140625" defaultRowHeight="38.25" customHeight="1" x14ac:dyDescent="0.2"/>
  <cols>
    <col min="1" max="1" width="14" style="39" customWidth="1"/>
    <col min="2" max="2" width="23.28515625" style="39" customWidth="1"/>
    <col min="3" max="3" width="22" style="39" customWidth="1"/>
    <col min="4" max="4" width="30.5703125" style="229" customWidth="1"/>
    <col min="5" max="5" width="57.28515625" style="229" customWidth="1"/>
    <col min="6" max="6" width="26.140625" style="39" customWidth="1"/>
    <col min="7" max="7" width="21.28515625" style="39" customWidth="1"/>
    <col min="8" max="8" width="18.85546875" style="39" customWidth="1"/>
    <col min="9" max="9" width="17.42578125" style="39" customWidth="1"/>
    <col min="10" max="10" width="17.85546875" style="39" customWidth="1"/>
    <col min="11" max="11" width="22.28515625" style="39" customWidth="1"/>
    <col min="12" max="16384" width="9.140625" style="39"/>
  </cols>
  <sheetData>
    <row r="1" spans="1:11" s="41" customFormat="1" ht="12.75" customHeight="1" x14ac:dyDescent="0.2">
      <c r="A1" s="284" t="s">
        <v>982</v>
      </c>
      <c r="B1" s="284"/>
      <c r="C1" s="284"/>
      <c r="D1" s="284"/>
      <c r="E1" s="284"/>
      <c r="F1" s="284"/>
      <c r="G1" s="284"/>
      <c r="H1" s="284"/>
      <c r="I1" s="284"/>
      <c r="J1" s="42"/>
      <c r="K1" s="42"/>
    </row>
    <row r="2" spans="1:11" s="41" customFormat="1" ht="12.75" customHeight="1" x14ac:dyDescent="0.2">
      <c r="A2" s="284" t="s">
        <v>983</v>
      </c>
      <c r="B2" s="284"/>
      <c r="C2" s="284"/>
      <c r="D2" s="284"/>
      <c r="E2" s="284"/>
      <c r="F2" s="284"/>
      <c r="G2" s="284"/>
      <c r="H2" s="284"/>
      <c r="I2" s="284"/>
      <c r="J2" s="37"/>
      <c r="K2" s="37"/>
    </row>
    <row r="3" spans="1:11" s="41" customFormat="1" ht="24.75" customHeight="1" thickBot="1" x14ac:dyDescent="0.25">
      <c r="A3" s="284" t="s">
        <v>984</v>
      </c>
      <c r="B3" s="284"/>
      <c r="C3" s="284"/>
      <c r="D3" s="284"/>
      <c r="E3" s="284"/>
      <c r="F3" s="284"/>
      <c r="G3" s="284"/>
      <c r="H3" s="284"/>
      <c r="I3" s="284"/>
      <c r="J3" s="42"/>
      <c r="K3" s="42"/>
    </row>
    <row r="4" spans="1:11" s="43" customFormat="1" ht="51.75" thickBot="1" x14ac:dyDescent="0.3">
      <c r="A4" s="45" t="s">
        <v>985</v>
      </c>
      <c r="B4" s="46" t="s">
        <v>6325</v>
      </c>
      <c r="C4" s="46" t="s">
        <v>6326</v>
      </c>
      <c r="D4" s="46" t="s">
        <v>6327</v>
      </c>
      <c r="E4" s="46" t="s">
        <v>6328</v>
      </c>
      <c r="F4" s="46" t="s">
        <v>6329</v>
      </c>
      <c r="G4" s="46" t="s">
        <v>6330</v>
      </c>
      <c r="H4" s="46" t="s">
        <v>6331</v>
      </c>
      <c r="I4" s="46" t="str">
        <f>"DEBE (&amp;)"</f>
        <v>DEBE (&amp;)</v>
      </c>
      <c r="J4" s="46" t="str">
        <f>"HABER (-)"</f>
        <v>HABER (-)</v>
      </c>
      <c r="K4" s="47" t="s">
        <v>6332</v>
      </c>
    </row>
    <row r="5" spans="1:11" ht="25.5" x14ac:dyDescent="0.2">
      <c r="A5" s="212">
        <v>1</v>
      </c>
      <c r="B5" s="213">
        <v>2004</v>
      </c>
      <c r="C5" s="214" t="s">
        <v>986</v>
      </c>
      <c r="D5" s="230" t="s">
        <v>6298</v>
      </c>
      <c r="E5" s="223" t="s">
        <v>987</v>
      </c>
      <c r="F5" s="214" t="s">
        <v>988</v>
      </c>
      <c r="G5" s="213">
        <v>6</v>
      </c>
      <c r="H5" s="215" t="s">
        <v>989</v>
      </c>
      <c r="I5" s="215" t="s">
        <v>990</v>
      </c>
      <c r="J5" s="215" t="s">
        <v>990</v>
      </c>
      <c r="K5" s="216" t="s">
        <v>989</v>
      </c>
    </row>
    <row r="6" spans="1:11" ht="25.5" customHeight="1" x14ac:dyDescent="0.2">
      <c r="A6" s="217">
        <v>2</v>
      </c>
      <c r="B6" s="218">
        <v>2005</v>
      </c>
      <c r="C6" s="219" t="s">
        <v>991</v>
      </c>
      <c r="D6" s="226" t="s">
        <v>6299</v>
      </c>
      <c r="E6" s="224" t="s">
        <v>421</v>
      </c>
      <c r="F6" s="219" t="s">
        <v>992</v>
      </c>
      <c r="G6" s="218">
        <v>1</v>
      </c>
      <c r="H6" s="220" t="s">
        <v>993</v>
      </c>
      <c r="I6" s="220" t="s">
        <v>990</v>
      </c>
      <c r="J6" s="220" t="s">
        <v>990</v>
      </c>
      <c r="K6" s="221" t="s">
        <v>993</v>
      </c>
    </row>
    <row r="7" spans="1:11" ht="25.5" x14ac:dyDescent="0.2">
      <c r="A7" s="217">
        <v>3</v>
      </c>
      <c r="B7" s="218">
        <v>2005</v>
      </c>
      <c r="C7" s="219" t="s">
        <v>994</v>
      </c>
      <c r="D7" s="226" t="s">
        <v>6299</v>
      </c>
      <c r="E7" s="224" t="s">
        <v>995</v>
      </c>
      <c r="F7" s="219" t="s">
        <v>996</v>
      </c>
      <c r="G7" s="218">
        <v>1</v>
      </c>
      <c r="H7" s="220" t="s">
        <v>997</v>
      </c>
      <c r="I7" s="220" t="s">
        <v>990</v>
      </c>
      <c r="J7" s="220" t="s">
        <v>990</v>
      </c>
      <c r="K7" s="221" t="s">
        <v>997</v>
      </c>
    </row>
    <row r="8" spans="1:11" x14ac:dyDescent="0.2">
      <c r="A8" s="217">
        <v>4</v>
      </c>
      <c r="B8" s="218">
        <v>2006</v>
      </c>
      <c r="C8" s="219" t="s">
        <v>998</v>
      </c>
      <c r="D8" s="226" t="s">
        <v>6300</v>
      </c>
      <c r="E8" s="224" t="s">
        <v>999</v>
      </c>
      <c r="F8" s="219" t="s">
        <v>1000</v>
      </c>
      <c r="G8" s="218">
        <v>1</v>
      </c>
      <c r="H8" s="220" t="s">
        <v>1001</v>
      </c>
      <c r="I8" s="220" t="s">
        <v>990</v>
      </c>
      <c r="J8" s="220" t="s">
        <v>990</v>
      </c>
      <c r="K8" s="221" t="s">
        <v>1001</v>
      </c>
    </row>
    <row r="9" spans="1:11" x14ac:dyDescent="0.2">
      <c r="A9" s="217" t="s">
        <v>7492</v>
      </c>
      <c r="B9" s="218">
        <v>2006</v>
      </c>
      <c r="C9" s="219" t="s">
        <v>1002</v>
      </c>
      <c r="D9" s="226" t="s">
        <v>6300</v>
      </c>
      <c r="E9" s="224" t="s">
        <v>1003</v>
      </c>
      <c r="F9" s="219" t="s">
        <v>1004</v>
      </c>
      <c r="G9" s="218">
        <v>1</v>
      </c>
      <c r="H9" s="220" t="s">
        <v>1005</v>
      </c>
      <c r="I9" s="220" t="s">
        <v>990</v>
      </c>
      <c r="J9" s="220" t="s">
        <v>990</v>
      </c>
      <c r="K9" s="221" t="s">
        <v>1005</v>
      </c>
    </row>
    <row r="10" spans="1:11" ht="24" customHeight="1" x14ac:dyDescent="0.2">
      <c r="A10" s="217">
        <v>6</v>
      </c>
      <c r="B10" s="218">
        <v>2006</v>
      </c>
      <c r="C10" s="219" t="s">
        <v>1006</v>
      </c>
      <c r="D10" s="226" t="s">
        <v>6301</v>
      </c>
      <c r="E10" s="224" t="s">
        <v>1007</v>
      </c>
      <c r="F10" s="219" t="s">
        <v>1008</v>
      </c>
      <c r="G10" s="218">
        <v>1</v>
      </c>
      <c r="H10" s="220" t="s">
        <v>1009</v>
      </c>
      <c r="I10" s="220" t="s">
        <v>990</v>
      </c>
      <c r="J10" s="220" t="s">
        <v>990</v>
      </c>
      <c r="K10" s="221" t="s">
        <v>1009</v>
      </c>
    </row>
    <row r="11" spans="1:11" ht="24" customHeight="1" x14ac:dyDescent="0.2">
      <c r="A11" s="217">
        <v>7</v>
      </c>
      <c r="B11" s="218">
        <v>2006</v>
      </c>
      <c r="C11" s="219" t="s">
        <v>1010</v>
      </c>
      <c r="D11" s="226" t="s">
        <v>6302</v>
      </c>
      <c r="E11" s="224" t="s">
        <v>1011</v>
      </c>
      <c r="F11" s="219" t="s">
        <v>1012</v>
      </c>
      <c r="G11" s="218">
        <v>2</v>
      </c>
      <c r="H11" s="220" t="s">
        <v>1013</v>
      </c>
      <c r="I11" s="220" t="s">
        <v>990</v>
      </c>
      <c r="J11" s="220" t="s">
        <v>990</v>
      </c>
      <c r="K11" s="221" t="s">
        <v>1013</v>
      </c>
    </row>
    <row r="12" spans="1:11" ht="24" customHeight="1" x14ac:dyDescent="0.2">
      <c r="A12" s="217">
        <v>8</v>
      </c>
      <c r="B12" s="218">
        <v>2006</v>
      </c>
      <c r="C12" s="219" t="s">
        <v>1014</v>
      </c>
      <c r="D12" s="226" t="s">
        <v>6302</v>
      </c>
      <c r="E12" s="224" t="s">
        <v>1015</v>
      </c>
      <c r="F12" s="219" t="s">
        <v>1016</v>
      </c>
      <c r="G12" s="218">
        <v>2</v>
      </c>
      <c r="H12" s="220" t="s">
        <v>1017</v>
      </c>
      <c r="I12" s="220" t="s">
        <v>990</v>
      </c>
      <c r="J12" s="220" t="s">
        <v>990</v>
      </c>
      <c r="K12" s="221" t="s">
        <v>1017</v>
      </c>
    </row>
    <row r="13" spans="1:11" ht="24" customHeight="1" x14ac:dyDescent="0.2">
      <c r="A13" s="217">
        <v>9</v>
      </c>
      <c r="B13" s="218">
        <v>2006</v>
      </c>
      <c r="C13" s="219" t="s">
        <v>1018</v>
      </c>
      <c r="D13" s="226" t="s">
        <v>6302</v>
      </c>
      <c r="E13" s="224" t="s">
        <v>1019</v>
      </c>
      <c r="F13" s="219" t="s">
        <v>1020</v>
      </c>
      <c r="G13" s="218">
        <v>3</v>
      </c>
      <c r="H13" s="220" t="s">
        <v>1021</v>
      </c>
      <c r="I13" s="220" t="s">
        <v>990</v>
      </c>
      <c r="J13" s="220" t="s">
        <v>990</v>
      </c>
      <c r="K13" s="221" t="s">
        <v>1021</v>
      </c>
    </row>
    <row r="14" spans="1:11" ht="24" customHeight="1" x14ac:dyDescent="0.2">
      <c r="A14" s="217">
        <v>10</v>
      </c>
      <c r="B14" s="218">
        <v>2006</v>
      </c>
      <c r="C14" s="219" t="s">
        <v>1022</v>
      </c>
      <c r="D14" s="226" t="s">
        <v>6302</v>
      </c>
      <c r="E14" s="224" t="s">
        <v>1023</v>
      </c>
      <c r="F14" s="219" t="s">
        <v>1024</v>
      </c>
      <c r="G14" s="218">
        <v>4</v>
      </c>
      <c r="H14" s="220" t="s">
        <v>1025</v>
      </c>
      <c r="I14" s="220" t="s">
        <v>990</v>
      </c>
      <c r="J14" s="220" t="s">
        <v>990</v>
      </c>
      <c r="K14" s="221" t="s">
        <v>1025</v>
      </c>
    </row>
    <row r="15" spans="1:11" ht="37.5" customHeight="1" x14ac:dyDescent="0.2">
      <c r="A15" s="217">
        <v>11</v>
      </c>
      <c r="B15" s="218">
        <v>2006</v>
      </c>
      <c r="C15" s="219" t="s">
        <v>1026</v>
      </c>
      <c r="D15" s="226" t="s">
        <v>6303</v>
      </c>
      <c r="E15" s="224" t="s">
        <v>1027</v>
      </c>
      <c r="F15" s="219" t="s">
        <v>1028</v>
      </c>
      <c r="G15" s="218">
        <v>1</v>
      </c>
      <c r="H15" s="220" t="s">
        <v>1029</v>
      </c>
      <c r="I15" s="220" t="s">
        <v>990</v>
      </c>
      <c r="J15" s="220" t="s">
        <v>990</v>
      </c>
      <c r="K15" s="221" t="s">
        <v>1029</v>
      </c>
    </row>
    <row r="16" spans="1:11" ht="37.5" customHeight="1" x14ac:dyDescent="0.2">
      <c r="A16" s="217">
        <v>12</v>
      </c>
      <c r="B16" s="218">
        <v>2006</v>
      </c>
      <c r="C16" s="219" t="s">
        <v>1030</v>
      </c>
      <c r="D16" s="226" t="s">
        <v>6303</v>
      </c>
      <c r="E16" s="224" t="s">
        <v>1031</v>
      </c>
      <c r="F16" s="219" t="s">
        <v>1032</v>
      </c>
      <c r="G16" s="218">
        <v>1</v>
      </c>
      <c r="H16" s="220" t="s">
        <v>1033</v>
      </c>
      <c r="I16" s="220" t="s">
        <v>990</v>
      </c>
      <c r="J16" s="220" t="s">
        <v>990</v>
      </c>
      <c r="K16" s="221" t="s">
        <v>1033</v>
      </c>
    </row>
    <row r="17" spans="1:11" ht="37.5" customHeight="1" x14ac:dyDescent="0.2">
      <c r="A17" s="217">
        <v>13</v>
      </c>
      <c r="B17" s="218">
        <v>2006</v>
      </c>
      <c r="C17" s="219" t="s">
        <v>1034</v>
      </c>
      <c r="D17" s="226" t="s">
        <v>6304</v>
      </c>
      <c r="E17" s="224" t="s">
        <v>1035</v>
      </c>
      <c r="F17" s="219" t="s">
        <v>1036</v>
      </c>
      <c r="G17" s="218">
        <v>1</v>
      </c>
      <c r="H17" s="220" t="s">
        <v>1037</v>
      </c>
      <c r="I17" s="220" t="s">
        <v>990</v>
      </c>
      <c r="J17" s="220" t="s">
        <v>990</v>
      </c>
      <c r="K17" s="221" t="s">
        <v>1037</v>
      </c>
    </row>
    <row r="18" spans="1:11" ht="37.5" customHeight="1" x14ac:dyDescent="0.2">
      <c r="A18" s="217">
        <v>14</v>
      </c>
      <c r="B18" s="218">
        <v>2006</v>
      </c>
      <c r="C18" s="219" t="s">
        <v>1038</v>
      </c>
      <c r="D18" s="226" t="s">
        <v>6304</v>
      </c>
      <c r="E18" s="224" t="s">
        <v>1039</v>
      </c>
      <c r="F18" s="219" t="s">
        <v>1040</v>
      </c>
      <c r="G18" s="218">
        <v>2</v>
      </c>
      <c r="H18" s="220" t="s">
        <v>1041</v>
      </c>
      <c r="I18" s="220" t="s">
        <v>990</v>
      </c>
      <c r="J18" s="220" t="s">
        <v>990</v>
      </c>
      <c r="K18" s="221" t="s">
        <v>1041</v>
      </c>
    </row>
    <row r="19" spans="1:11" ht="37.5" customHeight="1" x14ac:dyDescent="0.2">
      <c r="A19" s="217">
        <v>15</v>
      </c>
      <c r="B19" s="218">
        <v>2006</v>
      </c>
      <c r="C19" s="219" t="s">
        <v>1042</v>
      </c>
      <c r="D19" s="226" t="s">
        <v>6304</v>
      </c>
      <c r="E19" s="224" t="s">
        <v>1043</v>
      </c>
      <c r="F19" s="219" t="s">
        <v>1044</v>
      </c>
      <c r="G19" s="218">
        <v>2</v>
      </c>
      <c r="H19" s="220" t="s">
        <v>1045</v>
      </c>
      <c r="I19" s="220" t="s">
        <v>990</v>
      </c>
      <c r="J19" s="220" t="s">
        <v>990</v>
      </c>
      <c r="K19" s="221" t="s">
        <v>1045</v>
      </c>
    </row>
    <row r="20" spans="1:11" ht="37.5" customHeight="1" x14ac:dyDescent="0.2">
      <c r="A20" s="217">
        <v>16</v>
      </c>
      <c r="B20" s="218">
        <v>2006</v>
      </c>
      <c r="C20" s="219" t="s">
        <v>1046</v>
      </c>
      <c r="D20" s="226" t="s">
        <v>6305</v>
      </c>
      <c r="E20" s="224" t="s">
        <v>1047</v>
      </c>
      <c r="F20" s="219" t="s">
        <v>1048</v>
      </c>
      <c r="G20" s="218">
        <v>3</v>
      </c>
      <c r="H20" s="220" t="s">
        <v>1049</v>
      </c>
      <c r="I20" s="220" t="s">
        <v>990</v>
      </c>
      <c r="J20" s="220" t="s">
        <v>990</v>
      </c>
      <c r="K20" s="221" t="s">
        <v>1049</v>
      </c>
    </row>
    <row r="21" spans="1:11" ht="38.25" customHeight="1" x14ac:dyDescent="0.2">
      <c r="A21" s="217">
        <v>17</v>
      </c>
      <c r="B21" s="218">
        <v>2006</v>
      </c>
      <c r="C21" s="219" t="s">
        <v>1050</v>
      </c>
      <c r="D21" s="226" t="s">
        <v>6305</v>
      </c>
      <c r="E21" s="224" t="s">
        <v>1051</v>
      </c>
      <c r="F21" s="219" t="s">
        <v>1052</v>
      </c>
      <c r="G21" s="218">
        <v>8</v>
      </c>
      <c r="H21" s="220" t="s">
        <v>1053</v>
      </c>
      <c r="I21" s="220" t="s">
        <v>990</v>
      </c>
      <c r="J21" s="220" t="s">
        <v>990</v>
      </c>
      <c r="K21" s="221" t="s">
        <v>1053</v>
      </c>
    </row>
    <row r="22" spans="1:11" ht="38.25" customHeight="1" x14ac:dyDescent="0.2">
      <c r="A22" s="217">
        <v>18</v>
      </c>
      <c r="B22" s="218">
        <v>2006</v>
      </c>
      <c r="C22" s="219" t="s">
        <v>1054</v>
      </c>
      <c r="D22" s="226" t="s">
        <v>6305</v>
      </c>
      <c r="E22" s="224" t="s">
        <v>995</v>
      </c>
      <c r="F22" s="219" t="s">
        <v>1055</v>
      </c>
      <c r="G22" s="218">
        <v>7</v>
      </c>
      <c r="H22" s="220" t="s">
        <v>1056</v>
      </c>
      <c r="I22" s="220" t="s">
        <v>990</v>
      </c>
      <c r="J22" s="220" t="s">
        <v>990</v>
      </c>
      <c r="K22" s="221" t="s">
        <v>1056</v>
      </c>
    </row>
    <row r="23" spans="1:11" ht="38.25" customHeight="1" x14ac:dyDescent="0.2">
      <c r="A23" s="217">
        <v>19</v>
      </c>
      <c r="B23" s="218">
        <v>2006</v>
      </c>
      <c r="C23" s="219" t="s">
        <v>1057</v>
      </c>
      <c r="D23" s="226" t="s">
        <v>6305</v>
      </c>
      <c r="E23" s="224" t="s">
        <v>1058</v>
      </c>
      <c r="F23" s="219" t="s">
        <v>1059</v>
      </c>
      <c r="G23" s="218">
        <v>4</v>
      </c>
      <c r="H23" s="220" t="s">
        <v>1060</v>
      </c>
      <c r="I23" s="220" t="s">
        <v>990</v>
      </c>
      <c r="J23" s="220" t="s">
        <v>990</v>
      </c>
      <c r="K23" s="221" t="s">
        <v>1060</v>
      </c>
    </row>
    <row r="24" spans="1:11" ht="38.25" customHeight="1" x14ac:dyDescent="0.2">
      <c r="A24" s="217">
        <v>20</v>
      </c>
      <c r="B24" s="218">
        <v>2006</v>
      </c>
      <c r="C24" s="219" t="s">
        <v>1061</v>
      </c>
      <c r="D24" s="226" t="s">
        <v>6305</v>
      </c>
      <c r="E24" s="224" t="s">
        <v>1062</v>
      </c>
      <c r="F24" s="219" t="s">
        <v>1063</v>
      </c>
      <c r="G24" s="218">
        <v>1</v>
      </c>
      <c r="H24" s="220" t="s">
        <v>1064</v>
      </c>
      <c r="I24" s="220" t="s">
        <v>990</v>
      </c>
      <c r="J24" s="220" t="s">
        <v>990</v>
      </c>
      <c r="K24" s="221" t="s">
        <v>1064</v>
      </c>
    </row>
    <row r="25" spans="1:11" ht="35.25" customHeight="1" x14ac:dyDescent="0.2">
      <c r="A25" s="217">
        <v>21</v>
      </c>
      <c r="B25" s="218">
        <v>2006</v>
      </c>
      <c r="C25" s="219" t="s">
        <v>1065</v>
      </c>
      <c r="D25" s="226" t="s">
        <v>6305</v>
      </c>
      <c r="E25" s="224" t="s">
        <v>1062</v>
      </c>
      <c r="F25" s="219" t="s">
        <v>1066</v>
      </c>
      <c r="G25" s="218">
        <v>1</v>
      </c>
      <c r="H25" s="220" t="s">
        <v>1067</v>
      </c>
      <c r="I25" s="220" t="s">
        <v>990</v>
      </c>
      <c r="J25" s="220" t="s">
        <v>990</v>
      </c>
      <c r="K25" s="221" t="s">
        <v>1067</v>
      </c>
    </row>
    <row r="26" spans="1:11" ht="35.25" customHeight="1" x14ac:dyDescent="0.2">
      <c r="A26" s="217">
        <v>22</v>
      </c>
      <c r="B26" s="218">
        <v>2006</v>
      </c>
      <c r="C26" s="219" t="s">
        <v>1068</v>
      </c>
      <c r="D26" s="226" t="s">
        <v>6299</v>
      </c>
      <c r="E26" s="224" t="s">
        <v>995</v>
      </c>
      <c r="F26" s="219" t="s">
        <v>1069</v>
      </c>
      <c r="G26" s="218">
        <v>1</v>
      </c>
      <c r="H26" s="220" t="s">
        <v>1070</v>
      </c>
      <c r="I26" s="220" t="s">
        <v>990</v>
      </c>
      <c r="J26" s="220" t="s">
        <v>990</v>
      </c>
      <c r="K26" s="221" t="s">
        <v>1070</v>
      </c>
    </row>
    <row r="27" spans="1:11" ht="27.75" customHeight="1" x14ac:dyDescent="0.2">
      <c r="A27" s="217">
        <v>23</v>
      </c>
      <c r="B27" s="218">
        <v>2006</v>
      </c>
      <c r="C27" s="219" t="s">
        <v>1071</v>
      </c>
      <c r="D27" s="226" t="s">
        <v>6299</v>
      </c>
      <c r="E27" s="224" t="s">
        <v>1072</v>
      </c>
      <c r="F27" s="219" t="s">
        <v>1073</v>
      </c>
      <c r="G27" s="218">
        <v>1</v>
      </c>
      <c r="H27" s="220" t="s">
        <v>1074</v>
      </c>
      <c r="I27" s="220" t="s">
        <v>990</v>
      </c>
      <c r="J27" s="220" t="s">
        <v>990</v>
      </c>
      <c r="K27" s="221" t="s">
        <v>1074</v>
      </c>
    </row>
    <row r="28" spans="1:11" ht="27.75" customHeight="1" x14ac:dyDescent="0.2">
      <c r="A28" s="217">
        <v>24</v>
      </c>
      <c r="B28" s="218">
        <v>2006</v>
      </c>
      <c r="C28" s="219" t="s">
        <v>1075</v>
      </c>
      <c r="D28" s="226" t="s">
        <v>6299</v>
      </c>
      <c r="E28" s="224" t="s">
        <v>1076</v>
      </c>
      <c r="F28" s="219" t="s">
        <v>1077</v>
      </c>
      <c r="G28" s="218">
        <v>1</v>
      </c>
      <c r="H28" s="220" t="s">
        <v>1078</v>
      </c>
      <c r="I28" s="220" t="s">
        <v>990</v>
      </c>
      <c r="J28" s="220" t="s">
        <v>990</v>
      </c>
      <c r="K28" s="221" t="s">
        <v>1078</v>
      </c>
    </row>
    <row r="29" spans="1:11" ht="27.75" customHeight="1" x14ac:dyDescent="0.2">
      <c r="A29" s="217">
        <v>25</v>
      </c>
      <c r="B29" s="218">
        <v>2006</v>
      </c>
      <c r="C29" s="219" t="s">
        <v>1079</v>
      </c>
      <c r="D29" s="226" t="s">
        <v>6299</v>
      </c>
      <c r="E29" s="224" t="s">
        <v>1080</v>
      </c>
      <c r="F29" s="219" t="s">
        <v>1081</v>
      </c>
      <c r="G29" s="218">
        <v>1</v>
      </c>
      <c r="H29" s="220" t="s">
        <v>1082</v>
      </c>
      <c r="I29" s="220" t="s">
        <v>990</v>
      </c>
      <c r="J29" s="220" t="s">
        <v>990</v>
      </c>
      <c r="K29" s="221" t="s">
        <v>1082</v>
      </c>
    </row>
    <row r="30" spans="1:11" ht="27.75" customHeight="1" x14ac:dyDescent="0.2">
      <c r="A30" s="217">
        <v>26</v>
      </c>
      <c r="B30" s="218">
        <v>2006</v>
      </c>
      <c r="C30" s="219" t="s">
        <v>1083</v>
      </c>
      <c r="D30" s="226" t="s">
        <v>6299</v>
      </c>
      <c r="E30" s="224" t="s">
        <v>1084</v>
      </c>
      <c r="F30" s="219" t="s">
        <v>1085</v>
      </c>
      <c r="G30" s="218">
        <v>4</v>
      </c>
      <c r="H30" s="220" t="s">
        <v>1086</v>
      </c>
      <c r="I30" s="220" t="s">
        <v>990</v>
      </c>
      <c r="J30" s="220" t="s">
        <v>990</v>
      </c>
      <c r="K30" s="221" t="s">
        <v>1086</v>
      </c>
    </row>
    <row r="31" spans="1:11" ht="27.75" customHeight="1" x14ac:dyDescent="0.2">
      <c r="A31" s="217">
        <v>27</v>
      </c>
      <c r="B31" s="218">
        <v>2006</v>
      </c>
      <c r="C31" s="219" t="s">
        <v>1087</v>
      </c>
      <c r="D31" s="226" t="s">
        <v>6299</v>
      </c>
      <c r="E31" s="224" t="s">
        <v>1088</v>
      </c>
      <c r="F31" s="219" t="s">
        <v>1089</v>
      </c>
      <c r="G31" s="218">
        <v>1</v>
      </c>
      <c r="H31" s="220" t="s">
        <v>1090</v>
      </c>
      <c r="I31" s="220" t="s">
        <v>990</v>
      </c>
      <c r="J31" s="220" t="s">
        <v>990</v>
      </c>
      <c r="K31" s="221" t="s">
        <v>1090</v>
      </c>
    </row>
    <row r="32" spans="1:11" ht="27.75" customHeight="1" x14ac:dyDescent="0.2">
      <c r="A32" s="217">
        <v>28</v>
      </c>
      <c r="B32" s="218">
        <v>2006</v>
      </c>
      <c r="C32" s="219" t="s">
        <v>1091</v>
      </c>
      <c r="D32" s="226" t="s">
        <v>6299</v>
      </c>
      <c r="E32" s="224" t="s">
        <v>1092</v>
      </c>
      <c r="F32" s="219" t="s">
        <v>1093</v>
      </c>
      <c r="G32" s="218">
        <v>1</v>
      </c>
      <c r="H32" s="220" t="s">
        <v>1094</v>
      </c>
      <c r="I32" s="220" t="s">
        <v>990</v>
      </c>
      <c r="J32" s="220" t="s">
        <v>990</v>
      </c>
      <c r="K32" s="221" t="s">
        <v>1094</v>
      </c>
    </row>
    <row r="33" spans="1:11" ht="27.75" customHeight="1" x14ac:dyDescent="0.2">
      <c r="A33" s="217">
        <v>29</v>
      </c>
      <c r="B33" s="218">
        <v>2006</v>
      </c>
      <c r="C33" s="219" t="s">
        <v>1095</v>
      </c>
      <c r="D33" s="226" t="s">
        <v>6299</v>
      </c>
      <c r="E33" s="224" t="s">
        <v>1096</v>
      </c>
      <c r="F33" s="219" t="s">
        <v>1097</v>
      </c>
      <c r="G33" s="218">
        <v>1</v>
      </c>
      <c r="H33" s="220" t="s">
        <v>1098</v>
      </c>
      <c r="I33" s="220" t="s">
        <v>990</v>
      </c>
      <c r="J33" s="220" t="s">
        <v>990</v>
      </c>
      <c r="K33" s="221" t="s">
        <v>1098</v>
      </c>
    </row>
    <row r="34" spans="1:11" ht="27.75" customHeight="1" x14ac:dyDescent="0.2">
      <c r="A34" s="217">
        <v>30</v>
      </c>
      <c r="B34" s="218">
        <v>2006</v>
      </c>
      <c r="C34" s="219" t="s">
        <v>1099</v>
      </c>
      <c r="D34" s="226" t="s">
        <v>6299</v>
      </c>
      <c r="E34" s="224" t="s">
        <v>1100</v>
      </c>
      <c r="F34" s="219" t="s">
        <v>1101</v>
      </c>
      <c r="G34" s="218">
        <v>1</v>
      </c>
      <c r="H34" s="220" t="s">
        <v>1102</v>
      </c>
      <c r="I34" s="220" t="s">
        <v>990</v>
      </c>
      <c r="J34" s="220" t="s">
        <v>990</v>
      </c>
      <c r="K34" s="221" t="s">
        <v>1102</v>
      </c>
    </row>
    <row r="35" spans="1:11" ht="27.75" customHeight="1" x14ac:dyDescent="0.2">
      <c r="A35" s="217">
        <v>31</v>
      </c>
      <c r="B35" s="218">
        <v>2006</v>
      </c>
      <c r="C35" s="219" t="s">
        <v>1103</v>
      </c>
      <c r="D35" s="226" t="s">
        <v>6299</v>
      </c>
      <c r="E35" s="224" t="s">
        <v>316</v>
      </c>
      <c r="F35" s="219" t="s">
        <v>1104</v>
      </c>
      <c r="G35" s="218">
        <v>16</v>
      </c>
      <c r="H35" s="220" t="s">
        <v>1105</v>
      </c>
      <c r="I35" s="220" t="s">
        <v>990</v>
      </c>
      <c r="J35" s="220" t="s">
        <v>990</v>
      </c>
      <c r="K35" s="221" t="s">
        <v>1105</v>
      </c>
    </row>
    <row r="36" spans="1:11" ht="27.75" customHeight="1" x14ac:dyDescent="0.2">
      <c r="A36" s="217">
        <v>32</v>
      </c>
      <c r="B36" s="218">
        <v>2006</v>
      </c>
      <c r="C36" s="219" t="s">
        <v>1106</v>
      </c>
      <c r="D36" s="226" t="s">
        <v>6306</v>
      </c>
      <c r="E36" s="224" t="s">
        <v>1107</v>
      </c>
      <c r="F36" s="219" t="s">
        <v>1108</v>
      </c>
      <c r="G36" s="218">
        <v>1</v>
      </c>
      <c r="H36" s="220" t="s">
        <v>1109</v>
      </c>
      <c r="I36" s="220" t="s">
        <v>990</v>
      </c>
      <c r="J36" s="220" t="s">
        <v>990</v>
      </c>
      <c r="K36" s="221" t="s">
        <v>1109</v>
      </c>
    </row>
    <row r="37" spans="1:11" ht="27.75" customHeight="1" x14ac:dyDescent="0.2">
      <c r="A37" s="217">
        <v>33</v>
      </c>
      <c r="B37" s="218">
        <v>2006</v>
      </c>
      <c r="C37" s="219" t="s">
        <v>1110</v>
      </c>
      <c r="D37" s="226" t="s">
        <v>6306</v>
      </c>
      <c r="E37" s="224" t="s">
        <v>1111</v>
      </c>
      <c r="F37" s="219" t="s">
        <v>1112</v>
      </c>
      <c r="G37" s="218">
        <v>1</v>
      </c>
      <c r="H37" s="220" t="s">
        <v>1113</v>
      </c>
      <c r="I37" s="220" t="s">
        <v>990</v>
      </c>
      <c r="J37" s="220" t="s">
        <v>990</v>
      </c>
      <c r="K37" s="221" t="s">
        <v>1113</v>
      </c>
    </row>
    <row r="38" spans="1:11" ht="27.75" customHeight="1" x14ac:dyDescent="0.2">
      <c r="A38" s="217">
        <v>34</v>
      </c>
      <c r="B38" s="218">
        <v>2006</v>
      </c>
      <c r="C38" s="219" t="s">
        <v>1114</v>
      </c>
      <c r="D38" s="226" t="s">
        <v>6306</v>
      </c>
      <c r="E38" s="224" t="s">
        <v>1115</v>
      </c>
      <c r="F38" s="219" t="s">
        <v>1116</v>
      </c>
      <c r="G38" s="218">
        <v>1</v>
      </c>
      <c r="H38" s="220" t="s">
        <v>1117</v>
      </c>
      <c r="I38" s="220" t="s">
        <v>990</v>
      </c>
      <c r="J38" s="220" t="s">
        <v>990</v>
      </c>
      <c r="K38" s="221" t="s">
        <v>1117</v>
      </c>
    </row>
    <row r="39" spans="1:11" ht="27.75" customHeight="1" x14ac:dyDescent="0.2">
      <c r="A39" s="217">
        <v>35</v>
      </c>
      <c r="B39" s="218">
        <v>2006</v>
      </c>
      <c r="C39" s="219" t="s">
        <v>1118</v>
      </c>
      <c r="D39" s="226" t="s">
        <v>6306</v>
      </c>
      <c r="E39" s="224" t="s">
        <v>1119</v>
      </c>
      <c r="F39" s="219" t="s">
        <v>1120</v>
      </c>
      <c r="G39" s="218">
        <v>1</v>
      </c>
      <c r="H39" s="220" t="s">
        <v>1121</v>
      </c>
      <c r="I39" s="220" t="s">
        <v>990</v>
      </c>
      <c r="J39" s="220" t="s">
        <v>990</v>
      </c>
      <c r="K39" s="221" t="s">
        <v>1121</v>
      </c>
    </row>
    <row r="40" spans="1:11" ht="27.75" customHeight="1" x14ac:dyDescent="0.2">
      <c r="A40" s="217">
        <v>36</v>
      </c>
      <c r="B40" s="218">
        <v>2006</v>
      </c>
      <c r="C40" s="219" t="s">
        <v>1122</v>
      </c>
      <c r="D40" s="226" t="s">
        <v>6306</v>
      </c>
      <c r="E40" s="224" t="s">
        <v>1123</v>
      </c>
      <c r="F40" s="219" t="s">
        <v>1124</v>
      </c>
      <c r="G40" s="218">
        <v>1</v>
      </c>
      <c r="H40" s="220" t="s">
        <v>1125</v>
      </c>
      <c r="I40" s="220" t="s">
        <v>990</v>
      </c>
      <c r="J40" s="220" t="s">
        <v>990</v>
      </c>
      <c r="K40" s="221" t="s">
        <v>1125</v>
      </c>
    </row>
    <row r="41" spans="1:11" ht="38.25" customHeight="1" x14ac:dyDescent="0.2">
      <c r="A41" s="217">
        <v>37</v>
      </c>
      <c r="B41" s="218">
        <v>2006</v>
      </c>
      <c r="C41" s="219" t="s">
        <v>1126</v>
      </c>
      <c r="D41" s="226" t="s">
        <v>6306</v>
      </c>
      <c r="E41" s="224" t="s">
        <v>1127</v>
      </c>
      <c r="F41" s="219" t="s">
        <v>1128</v>
      </c>
      <c r="G41" s="218">
        <v>1</v>
      </c>
      <c r="H41" s="220" t="s">
        <v>1129</v>
      </c>
      <c r="I41" s="220" t="s">
        <v>990</v>
      </c>
      <c r="J41" s="220" t="s">
        <v>990</v>
      </c>
      <c r="K41" s="221" t="s">
        <v>1129</v>
      </c>
    </row>
    <row r="42" spans="1:11" ht="38.25" customHeight="1" x14ac:dyDescent="0.2">
      <c r="A42" s="217">
        <v>38</v>
      </c>
      <c r="B42" s="218">
        <v>2006</v>
      </c>
      <c r="C42" s="219" t="s">
        <v>1130</v>
      </c>
      <c r="D42" s="226" t="s">
        <v>6307</v>
      </c>
      <c r="E42" s="224" t="s">
        <v>1131</v>
      </c>
      <c r="F42" s="219" t="s">
        <v>1132</v>
      </c>
      <c r="G42" s="218">
        <v>1</v>
      </c>
      <c r="H42" s="220" t="s">
        <v>1133</v>
      </c>
      <c r="I42" s="220" t="s">
        <v>990</v>
      </c>
      <c r="J42" s="220" t="s">
        <v>990</v>
      </c>
      <c r="K42" s="221" t="s">
        <v>1133</v>
      </c>
    </row>
    <row r="43" spans="1:11" ht="38.25" customHeight="1" x14ac:dyDescent="0.2">
      <c r="A43" s="217">
        <v>39</v>
      </c>
      <c r="B43" s="218">
        <v>2007</v>
      </c>
      <c r="C43" s="219" t="s">
        <v>1134</v>
      </c>
      <c r="D43" s="226" t="s">
        <v>6300</v>
      </c>
      <c r="E43" s="224" t="s">
        <v>1135</v>
      </c>
      <c r="F43" s="219" t="s">
        <v>1136</v>
      </c>
      <c r="G43" s="218">
        <v>1</v>
      </c>
      <c r="H43" s="220" t="s">
        <v>1137</v>
      </c>
      <c r="I43" s="220" t="s">
        <v>990</v>
      </c>
      <c r="J43" s="220" t="s">
        <v>990</v>
      </c>
      <c r="K43" s="221" t="s">
        <v>1137</v>
      </c>
    </row>
    <row r="44" spans="1:11" ht="38.25" customHeight="1" x14ac:dyDescent="0.2">
      <c r="A44" s="217">
        <v>40</v>
      </c>
      <c r="B44" s="218">
        <v>2007</v>
      </c>
      <c r="C44" s="219" t="s">
        <v>1138</v>
      </c>
      <c r="D44" s="226" t="s">
        <v>6300</v>
      </c>
      <c r="E44" s="224" t="s">
        <v>1139</v>
      </c>
      <c r="F44" s="219" t="s">
        <v>1140</v>
      </c>
      <c r="G44" s="218">
        <v>2</v>
      </c>
      <c r="H44" s="220" t="s">
        <v>1141</v>
      </c>
      <c r="I44" s="220" t="s">
        <v>990</v>
      </c>
      <c r="J44" s="220" t="s">
        <v>990</v>
      </c>
      <c r="K44" s="221" t="s">
        <v>1141</v>
      </c>
    </row>
    <row r="45" spans="1:11" ht="38.25" customHeight="1" x14ac:dyDescent="0.2">
      <c r="A45" s="217">
        <v>41</v>
      </c>
      <c r="B45" s="218">
        <v>2007</v>
      </c>
      <c r="C45" s="219" t="s">
        <v>1142</v>
      </c>
      <c r="D45" s="226" t="s">
        <v>6300</v>
      </c>
      <c r="E45" s="224" t="s">
        <v>1143</v>
      </c>
      <c r="F45" s="219" t="s">
        <v>1144</v>
      </c>
      <c r="G45" s="218">
        <v>1</v>
      </c>
      <c r="H45" s="220" t="s">
        <v>1145</v>
      </c>
      <c r="I45" s="220" t="s">
        <v>990</v>
      </c>
      <c r="J45" s="220" t="s">
        <v>990</v>
      </c>
      <c r="K45" s="221" t="s">
        <v>1145</v>
      </c>
    </row>
    <row r="46" spans="1:11" ht="38.25" customHeight="1" x14ac:dyDescent="0.2">
      <c r="A46" s="217">
        <v>42</v>
      </c>
      <c r="B46" s="218">
        <v>2007</v>
      </c>
      <c r="C46" s="219" t="s">
        <v>1146</v>
      </c>
      <c r="D46" s="226" t="s">
        <v>6300</v>
      </c>
      <c r="E46" s="224" t="s">
        <v>1147</v>
      </c>
      <c r="F46" s="219" t="s">
        <v>1148</v>
      </c>
      <c r="G46" s="218">
        <v>1</v>
      </c>
      <c r="H46" s="220" t="s">
        <v>1149</v>
      </c>
      <c r="I46" s="220" t="s">
        <v>990</v>
      </c>
      <c r="J46" s="220" t="s">
        <v>990</v>
      </c>
      <c r="K46" s="221" t="s">
        <v>1149</v>
      </c>
    </row>
    <row r="47" spans="1:11" ht="29.25" customHeight="1" x14ac:dyDescent="0.2">
      <c r="A47" s="217">
        <v>43</v>
      </c>
      <c r="B47" s="218">
        <v>2007</v>
      </c>
      <c r="C47" s="219" t="s">
        <v>1150</v>
      </c>
      <c r="D47" s="226" t="s">
        <v>6308</v>
      </c>
      <c r="E47" s="224" t="s">
        <v>1151</v>
      </c>
      <c r="F47" s="219" t="s">
        <v>1152</v>
      </c>
      <c r="G47" s="218">
        <v>1</v>
      </c>
      <c r="H47" s="220" t="s">
        <v>1153</v>
      </c>
      <c r="I47" s="220" t="s">
        <v>990</v>
      </c>
      <c r="J47" s="220" t="s">
        <v>990</v>
      </c>
      <c r="K47" s="221" t="s">
        <v>1153</v>
      </c>
    </row>
    <row r="48" spans="1:11" ht="29.25" customHeight="1" x14ac:dyDescent="0.2">
      <c r="A48" s="217">
        <v>44</v>
      </c>
      <c r="B48" s="218">
        <v>2007</v>
      </c>
      <c r="C48" s="219" t="s">
        <v>1154</v>
      </c>
      <c r="D48" s="226" t="s">
        <v>6309</v>
      </c>
      <c r="E48" s="224" t="s">
        <v>1155</v>
      </c>
      <c r="F48" s="219" t="s">
        <v>1156</v>
      </c>
      <c r="G48" s="218">
        <v>1</v>
      </c>
      <c r="H48" s="220" t="s">
        <v>1157</v>
      </c>
      <c r="I48" s="220" t="s">
        <v>990</v>
      </c>
      <c r="J48" s="220" t="s">
        <v>990</v>
      </c>
      <c r="K48" s="221" t="s">
        <v>1157</v>
      </c>
    </row>
    <row r="49" spans="1:11" ht="29.25" customHeight="1" x14ac:dyDescent="0.2">
      <c r="A49" s="217">
        <v>45</v>
      </c>
      <c r="B49" s="218">
        <v>2007</v>
      </c>
      <c r="C49" s="219" t="s">
        <v>1158</v>
      </c>
      <c r="D49" s="226" t="s">
        <v>6309</v>
      </c>
      <c r="E49" s="224" t="s">
        <v>1159</v>
      </c>
      <c r="F49" s="219" t="s">
        <v>1063</v>
      </c>
      <c r="G49" s="218">
        <v>1</v>
      </c>
      <c r="H49" s="220" t="s">
        <v>1160</v>
      </c>
      <c r="I49" s="220" t="s">
        <v>990</v>
      </c>
      <c r="J49" s="220" t="s">
        <v>990</v>
      </c>
      <c r="K49" s="221" t="s">
        <v>1160</v>
      </c>
    </row>
    <row r="50" spans="1:11" ht="29.25" customHeight="1" x14ac:dyDescent="0.2">
      <c r="A50" s="217">
        <v>46</v>
      </c>
      <c r="B50" s="218">
        <v>2007</v>
      </c>
      <c r="C50" s="219" t="s">
        <v>1161</v>
      </c>
      <c r="D50" s="226" t="s">
        <v>6309</v>
      </c>
      <c r="E50" s="224" t="s">
        <v>1162</v>
      </c>
      <c r="F50" s="219" t="s">
        <v>1163</v>
      </c>
      <c r="G50" s="218">
        <v>1</v>
      </c>
      <c r="H50" s="220" t="s">
        <v>1164</v>
      </c>
      <c r="I50" s="220" t="s">
        <v>990</v>
      </c>
      <c r="J50" s="220" t="s">
        <v>990</v>
      </c>
      <c r="K50" s="221" t="s">
        <v>1164</v>
      </c>
    </row>
    <row r="51" spans="1:11" ht="21" customHeight="1" x14ac:dyDescent="0.2">
      <c r="A51" s="217">
        <v>47</v>
      </c>
      <c r="B51" s="218">
        <v>2007</v>
      </c>
      <c r="C51" s="219" t="s">
        <v>1165</v>
      </c>
      <c r="D51" s="226" t="s">
        <v>6302</v>
      </c>
      <c r="E51" s="224" t="s">
        <v>1166</v>
      </c>
      <c r="F51" s="219" t="s">
        <v>1167</v>
      </c>
      <c r="G51" s="218">
        <v>1</v>
      </c>
      <c r="H51" s="220" t="s">
        <v>1168</v>
      </c>
      <c r="I51" s="220" t="s">
        <v>990</v>
      </c>
      <c r="J51" s="220" t="s">
        <v>990</v>
      </c>
      <c r="K51" s="221" t="s">
        <v>1168</v>
      </c>
    </row>
    <row r="52" spans="1:11" ht="21" customHeight="1" x14ac:dyDescent="0.2">
      <c r="A52" s="217">
        <v>48</v>
      </c>
      <c r="B52" s="218">
        <v>2007</v>
      </c>
      <c r="C52" s="219" t="s">
        <v>1169</v>
      </c>
      <c r="D52" s="226" t="s">
        <v>6302</v>
      </c>
      <c r="E52" s="224" t="s">
        <v>1170</v>
      </c>
      <c r="F52" s="219" t="s">
        <v>1016</v>
      </c>
      <c r="G52" s="218">
        <v>3</v>
      </c>
      <c r="H52" s="220" t="s">
        <v>1171</v>
      </c>
      <c r="I52" s="220" t="s">
        <v>990</v>
      </c>
      <c r="J52" s="220" t="s">
        <v>990</v>
      </c>
      <c r="K52" s="221" t="s">
        <v>1171</v>
      </c>
    </row>
    <row r="53" spans="1:11" ht="21" customHeight="1" x14ac:dyDescent="0.2">
      <c r="A53" s="217">
        <v>49</v>
      </c>
      <c r="B53" s="218">
        <v>2007</v>
      </c>
      <c r="C53" s="219" t="s">
        <v>1172</v>
      </c>
      <c r="D53" s="226" t="s">
        <v>6302</v>
      </c>
      <c r="E53" s="224" t="s">
        <v>1173</v>
      </c>
      <c r="F53" s="219" t="s">
        <v>1174</v>
      </c>
      <c r="G53" s="218">
        <v>1</v>
      </c>
      <c r="H53" s="220" t="s">
        <v>1175</v>
      </c>
      <c r="I53" s="220" t="s">
        <v>990</v>
      </c>
      <c r="J53" s="220" t="s">
        <v>990</v>
      </c>
      <c r="K53" s="221" t="s">
        <v>1175</v>
      </c>
    </row>
    <row r="54" spans="1:11" ht="21" customHeight="1" x14ac:dyDescent="0.2">
      <c r="A54" s="217">
        <v>50</v>
      </c>
      <c r="B54" s="218">
        <v>2007</v>
      </c>
      <c r="C54" s="219" t="s">
        <v>1176</v>
      </c>
      <c r="D54" s="226" t="s">
        <v>6302</v>
      </c>
      <c r="E54" s="224" t="s">
        <v>1177</v>
      </c>
      <c r="F54" s="219" t="s">
        <v>1178</v>
      </c>
      <c r="G54" s="218">
        <v>1</v>
      </c>
      <c r="H54" s="220" t="s">
        <v>1179</v>
      </c>
      <c r="I54" s="220" t="s">
        <v>990</v>
      </c>
      <c r="J54" s="220" t="s">
        <v>990</v>
      </c>
      <c r="K54" s="221" t="s">
        <v>1179</v>
      </c>
    </row>
    <row r="55" spans="1:11" ht="21" customHeight="1" x14ac:dyDescent="0.2">
      <c r="A55" s="217">
        <v>51</v>
      </c>
      <c r="B55" s="218">
        <v>2007</v>
      </c>
      <c r="C55" s="219" t="s">
        <v>1180</v>
      </c>
      <c r="D55" s="226" t="s">
        <v>6302</v>
      </c>
      <c r="E55" s="224" t="s">
        <v>1181</v>
      </c>
      <c r="F55" s="219" t="s">
        <v>1182</v>
      </c>
      <c r="G55" s="218">
        <v>2</v>
      </c>
      <c r="H55" s="220" t="s">
        <v>1183</v>
      </c>
      <c r="I55" s="220" t="s">
        <v>990</v>
      </c>
      <c r="J55" s="220" t="s">
        <v>990</v>
      </c>
      <c r="K55" s="221" t="s">
        <v>1183</v>
      </c>
    </row>
    <row r="56" spans="1:11" ht="21" customHeight="1" x14ac:dyDescent="0.2">
      <c r="A56" s="217">
        <v>52</v>
      </c>
      <c r="B56" s="218">
        <v>2007</v>
      </c>
      <c r="C56" s="219" t="s">
        <v>1184</v>
      </c>
      <c r="D56" s="226" t="s">
        <v>6302</v>
      </c>
      <c r="E56" s="224" t="s">
        <v>1185</v>
      </c>
      <c r="F56" s="219" t="s">
        <v>1186</v>
      </c>
      <c r="G56" s="218">
        <v>1</v>
      </c>
      <c r="H56" s="220" t="s">
        <v>1187</v>
      </c>
      <c r="I56" s="220" t="s">
        <v>990</v>
      </c>
      <c r="J56" s="220" t="s">
        <v>990</v>
      </c>
      <c r="K56" s="221" t="s">
        <v>1187</v>
      </c>
    </row>
    <row r="57" spans="1:11" ht="21" customHeight="1" x14ac:dyDescent="0.2">
      <c r="A57" s="217">
        <v>53</v>
      </c>
      <c r="B57" s="218">
        <v>2007</v>
      </c>
      <c r="C57" s="219" t="s">
        <v>1188</v>
      </c>
      <c r="D57" s="226" t="s">
        <v>6302</v>
      </c>
      <c r="E57" s="224" t="s">
        <v>1003</v>
      </c>
      <c r="F57" s="219" t="s">
        <v>1189</v>
      </c>
      <c r="G57" s="218">
        <v>1</v>
      </c>
      <c r="H57" s="220" t="s">
        <v>1190</v>
      </c>
      <c r="I57" s="220" t="s">
        <v>990</v>
      </c>
      <c r="J57" s="220" t="s">
        <v>990</v>
      </c>
      <c r="K57" s="221" t="s">
        <v>1190</v>
      </c>
    </row>
    <row r="58" spans="1:11" ht="21" customHeight="1" x14ac:dyDescent="0.2">
      <c r="A58" s="217">
        <v>54</v>
      </c>
      <c r="B58" s="218">
        <v>2007</v>
      </c>
      <c r="C58" s="219" t="s">
        <v>1191</v>
      </c>
      <c r="D58" s="226" t="s">
        <v>6302</v>
      </c>
      <c r="E58" s="224" t="s">
        <v>1192</v>
      </c>
      <c r="F58" s="219" t="s">
        <v>1193</v>
      </c>
      <c r="G58" s="218">
        <v>1</v>
      </c>
      <c r="H58" s="220" t="s">
        <v>1194</v>
      </c>
      <c r="I58" s="220" t="s">
        <v>990</v>
      </c>
      <c r="J58" s="220" t="s">
        <v>990</v>
      </c>
      <c r="K58" s="221" t="s">
        <v>1194</v>
      </c>
    </row>
    <row r="59" spans="1:11" ht="21" customHeight="1" x14ac:dyDescent="0.2">
      <c r="A59" s="217">
        <v>55</v>
      </c>
      <c r="B59" s="218">
        <v>2007</v>
      </c>
      <c r="C59" s="219" t="s">
        <v>1195</v>
      </c>
      <c r="D59" s="226" t="s">
        <v>6302</v>
      </c>
      <c r="E59" s="224" t="s">
        <v>1196</v>
      </c>
      <c r="F59" s="219" t="s">
        <v>1197</v>
      </c>
      <c r="G59" s="218">
        <v>1</v>
      </c>
      <c r="H59" s="220" t="s">
        <v>1198</v>
      </c>
      <c r="I59" s="220" t="s">
        <v>990</v>
      </c>
      <c r="J59" s="220" t="s">
        <v>990</v>
      </c>
      <c r="K59" s="221" t="s">
        <v>1198</v>
      </c>
    </row>
    <row r="60" spans="1:11" ht="32.25" customHeight="1" x14ac:dyDescent="0.2">
      <c r="A60" s="217">
        <v>56</v>
      </c>
      <c r="B60" s="218">
        <v>2007</v>
      </c>
      <c r="C60" s="219" t="s">
        <v>1199</v>
      </c>
      <c r="D60" s="226" t="s">
        <v>6310</v>
      </c>
      <c r="E60" s="224" t="s">
        <v>1200</v>
      </c>
      <c r="F60" s="219" t="s">
        <v>1201</v>
      </c>
      <c r="G60" s="218">
        <v>2</v>
      </c>
      <c r="H60" s="220" t="s">
        <v>1202</v>
      </c>
      <c r="I60" s="220" t="s">
        <v>990</v>
      </c>
      <c r="J60" s="220" t="s">
        <v>990</v>
      </c>
      <c r="K60" s="221" t="s">
        <v>1202</v>
      </c>
    </row>
    <row r="61" spans="1:11" ht="32.25" customHeight="1" x14ac:dyDescent="0.2">
      <c r="A61" s="217">
        <v>57</v>
      </c>
      <c r="B61" s="218">
        <v>2007</v>
      </c>
      <c r="C61" s="219" t="s">
        <v>1203</v>
      </c>
      <c r="D61" s="226" t="s">
        <v>6298</v>
      </c>
      <c r="E61" s="224" t="s">
        <v>1115</v>
      </c>
      <c r="F61" s="219" t="s">
        <v>1204</v>
      </c>
      <c r="G61" s="218">
        <v>1</v>
      </c>
      <c r="H61" s="220" t="s">
        <v>1205</v>
      </c>
      <c r="I61" s="220" t="s">
        <v>990</v>
      </c>
      <c r="J61" s="220" t="s">
        <v>990</v>
      </c>
      <c r="K61" s="221" t="s">
        <v>1205</v>
      </c>
    </row>
    <row r="62" spans="1:11" ht="32.25" customHeight="1" x14ac:dyDescent="0.2">
      <c r="A62" s="217">
        <v>58</v>
      </c>
      <c r="B62" s="218">
        <v>2007</v>
      </c>
      <c r="C62" s="219" t="s">
        <v>1206</v>
      </c>
      <c r="D62" s="226" t="s">
        <v>6299</v>
      </c>
      <c r="E62" s="224" t="s">
        <v>1072</v>
      </c>
      <c r="F62" s="219" t="s">
        <v>1207</v>
      </c>
      <c r="G62" s="218">
        <v>6</v>
      </c>
      <c r="H62" s="220" t="s">
        <v>1208</v>
      </c>
      <c r="I62" s="220" t="s">
        <v>990</v>
      </c>
      <c r="J62" s="220" t="s">
        <v>990</v>
      </c>
      <c r="K62" s="221" t="s">
        <v>1208</v>
      </c>
    </row>
    <row r="63" spans="1:11" ht="32.25" customHeight="1" x14ac:dyDescent="0.2">
      <c r="A63" s="217">
        <v>59</v>
      </c>
      <c r="B63" s="218">
        <v>2007</v>
      </c>
      <c r="C63" s="219" t="s">
        <v>1209</v>
      </c>
      <c r="D63" s="226" t="s">
        <v>6299</v>
      </c>
      <c r="E63" s="224" t="s">
        <v>1210</v>
      </c>
      <c r="F63" s="219" t="s">
        <v>1211</v>
      </c>
      <c r="G63" s="218">
        <v>2</v>
      </c>
      <c r="H63" s="220" t="s">
        <v>1212</v>
      </c>
      <c r="I63" s="220" t="s">
        <v>990</v>
      </c>
      <c r="J63" s="220" t="s">
        <v>990</v>
      </c>
      <c r="K63" s="221" t="s">
        <v>1212</v>
      </c>
    </row>
    <row r="64" spans="1:11" ht="24.75" customHeight="1" x14ac:dyDescent="0.2">
      <c r="A64" s="217">
        <v>60</v>
      </c>
      <c r="B64" s="218">
        <v>2007</v>
      </c>
      <c r="C64" s="219" t="s">
        <v>1213</v>
      </c>
      <c r="D64" s="226" t="s">
        <v>6299</v>
      </c>
      <c r="E64" s="224" t="s">
        <v>1214</v>
      </c>
      <c r="F64" s="219" t="s">
        <v>1020</v>
      </c>
      <c r="G64" s="218">
        <v>1</v>
      </c>
      <c r="H64" s="220" t="s">
        <v>1215</v>
      </c>
      <c r="I64" s="220" t="s">
        <v>990</v>
      </c>
      <c r="J64" s="220" t="s">
        <v>990</v>
      </c>
      <c r="K64" s="221" t="s">
        <v>1215</v>
      </c>
    </row>
    <row r="65" spans="1:11" ht="24.75" customHeight="1" x14ac:dyDescent="0.2">
      <c r="A65" s="217">
        <v>61</v>
      </c>
      <c r="B65" s="218">
        <v>2007</v>
      </c>
      <c r="C65" s="219" t="s">
        <v>1216</v>
      </c>
      <c r="D65" s="226" t="s">
        <v>6299</v>
      </c>
      <c r="E65" s="224" t="s">
        <v>1214</v>
      </c>
      <c r="F65" s="219" t="s">
        <v>1217</v>
      </c>
      <c r="G65" s="218">
        <v>1</v>
      </c>
      <c r="H65" s="220" t="s">
        <v>1218</v>
      </c>
      <c r="I65" s="220" t="s">
        <v>990</v>
      </c>
      <c r="J65" s="220" t="s">
        <v>990</v>
      </c>
      <c r="K65" s="221" t="s">
        <v>1218</v>
      </c>
    </row>
    <row r="66" spans="1:11" ht="24.75" customHeight="1" x14ac:dyDescent="0.2">
      <c r="A66" s="217">
        <v>62</v>
      </c>
      <c r="B66" s="218">
        <v>2007</v>
      </c>
      <c r="C66" s="219" t="s">
        <v>1219</v>
      </c>
      <c r="D66" s="226" t="s">
        <v>6299</v>
      </c>
      <c r="E66" s="224" t="s">
        <v>421</v>
      </c>
      <c r="F66" s="219" t="s">
        <v>1220</v>
      </c>
      <c r="G66" s="218">
        <v>1</v>
      </c>
      <c r="H66" s="220" t="s">
        <v>1221</v>
      </c>
      <c r="I66" s="220" t="s">
        <v>990</v>
      </c>
      <c r="J66" s="220" t="s">
        <v>990</v>
      </c>
      <c r="K66" s="221" t="s">
        <v>1221</v>
      </c>
    </row>
    <row r="67" spans="1:11" ht="24.75" customHeight="1" x14ac:dyDescent="0.2">
      <c r="A67" s="217">
        <v>63</v>
      </c>
      <c r="B67" s="218">
        <v>2007</v>
      </c>
      <c r="C67" s="219" t="s">
        <v>1222</v>
      </c>
      <c r="D67" s="226" t="s">
        <v>6299</v>
      </c>
      <c r="E67" s="224" t="s">
        <v>1223</v>
      </c>
      <c r="F67" s="219" t="s">
        <v>1224</v>
      </c>
      <c r="G67" s="218">
        <v>1</v>
      </c>
      <c r="H67" s="220" t="s">
        <v>1225</v>
      </c>
      <c r="I67" s="220" t="s">
        <v>990</v>
      </c>
      <c r="J67" s="220" t="s">
        <v>990</v>
      </c>
      <c r="K67" s="221" t="s">
        <v>1225</v>
      </c>
    </row>
    <row r="68" spans="1:11" ht="24.75" customHeight="1" x14ac:dyDescent="0.2">
      <c r="A68" s="217">
        <v>64</v>
      </c>
      <c r="B68" s="218">
        <v>2007</v>
      </c>
      <c r="C68" s="219" t="s">
        <v>1226</v>
      </c>
      <c r="D68" s="226" t="s">
        <v>6299</v>
      </c>
      <c r="E68" s="224" t="s">
        <v>995</v>
      </c>
      <c r="F68" s="219" t="s">
        <v>1227</v>
      </c>
      <c r="G68" s="218">
        <v>1</v>
      </c>
      <c r="H68" s="220" t="s">
        <v>1228</v>
      </c>
      <c r="I68" s="220" t="s">
        <v>990</v>
      </c>
      <c r="J68" s="220" t="s">
        <v>990</v>
      </c>
      <c r="K68" s="221" t="s">
        <v>1228</v>
      </c>
    </row>
    <row r="69" spans="1:11" ht="24.75" customHeight="1" x14ac:dyDescent="0.2">
      <c r="A69" s="217">
        <v>65</v>
      </c>
      <c r="B69" s="218">
        <v>2007</v>
      </c>
      <c r="C69" s="219" t="s">
        <v>1229</v>
      </c>
      <c r="D69" s="226" t="s">
        <v>6299</v>
      </c>
      <c r="E69" s="224" t="s">
        <v>1230</v>
      </c>
      <c r="F69" s="219" t="s">
        <v>1231</v>
      </c>
      <c r="G69" s="218">
        <v>1</v>
      </c>
      <c r="H69" s="220" t="s">
        <v>1232</v>
      </c>
      <c r="I69" s="220" t="s">
        <v>990</v>
      </c>
      <c r="J69" s="220" t="s">
        <v>990</v>
      </c>
      <c r="K69" s="221" t="s">
        <v>1232</v>
      </c>
    </row>
    <row r="70" spans="1:11" ht="24.75" customHeight="1" x14ac:dyDescent="0.2">
      <c r="A70" s="217">
        <v>66</v>
      </c>
      <c r="B70" s="218">
        <v>2007</v>
      </c>
      <c r="C70" s="219" t="s">
        <v>1233</v>
      </c>
      <c r="D70" s="226" t="s">
        <v>6299</v>
      </c>
      <c r="E70" s="224" t="s">
        <v>1234</v>
      </c>
      <c r="F70" s="219" t="s">
        <v>1235</v>
      </c>
      <c r="G70" s="218">
        <v>2</v>
      </c>
      <c r="H70" s="220" t="s">
        <v>1236</v>
      </c>
      <c r="I70" s="220" t="s">
        <v>990</v>
      </c>
      <c r="J70" s="220" t="s">
        <v>990</v>
      </c>
      <c r="K70" s="221" t="s">
        <v>1236</v>
      </c>
    </row>
    <row r="71" spans="1:11" ht="24.75" customHeight="1" x14ac:dyDescent="0.2">
      <c r="A71" s="217">
        <v>67</v>
      </c>
      <c r="B71" s="218">
        <v>2007</v>
      </c>
      <c r="C71" s="219" t="s">
        <v>1237</v>
      </c>
      <c r="D71" s="226" t="s">
        <v>6299</v>
      </c>
      <c r="E71" s="224" t="s">
        <v>1238</v>
      </c>
      <c r="F71" s="219" t="s">
        <v>1239</v>
      </c>
      <c r="G71" s="218">
        <v>1</v>
      </c>
      <c r="H71" s="220" t="s">
        <v>1240</v>
      </c>
      <c r="I71" s="220" t="s">
        <v>990</v>
      </c>
      <c r="J71" s="220" t="s">
        <v>990</v>
      </c>
      <c r="K71" s="221" t="s">
        <v>1240</v>
      </c>
    </row>
    <row r="72" spans="1:11" ht="24.75" customHeight="1" x14ac:dyDescent="0.2">
      <c r="A72" s="217">
        <v>68</v>
      </c>
      <c r="B72" s="218">
        <v>2007</v>
      </c>
      <c r="C72" s="219" t="s">
        <v>1241</v>
      </c>
      <c r="D72" s="226" t="s">
        <v>6299</v>
      </c>
      <c r="E72" s="224" t="s">
        <v>1242</v>
      </c>
      <c r="F72" s="219" t="s">
        <v>1243</v>
      </c>
      <c r="G72" s="218">
        <v>3</v>
      </c>
      <c r="H72" s="220" t="s">
        <v>1244</v>
      </c>
      <c r="I72" s="220" t="s">
        <v>990</v>
      </c>
      <c r="J72" s="220" t="s">
        <v>990</v>
      </c>
      <c r="K72" s="221" t="s">
        <v>1244</v>
      </c>
    </row>
    <row r="73" spans="1:11" ht="24.75" customHeight="1" x14ac:dyDescent="0.2">
      <c r="A73" s="217">
        <v>69</v>
      </c>
      <c r="B73" s="218">
        <v>2007</v>
      </c>
      <c r="C73" s="219" t="s">
        <v>1245</v>
      </c>
      <c r="D73" s="226" t="s">
        <v>6299</v>
      </c>
      <c r="E73" s="224" t="s">
        <v>1092</v>
      </c>
      <c r="F73" s="219" t="s">
        <v>1246</v>
      </c>
      <c r="G73" s="218">
        <v>4</v>
      </c>
      <c r="H73" s="220" t="s">
        <v>1247</v>
      </c>
      <c r="I73" s="220" t="s">
        <v>990</v>
      </c>
      <c r="J73" s="220" t="s">
        <v>990</v>
      </c>
      <c r="K73" s="221" t="s">
        <v>1247</v>
      </c>
    </row>
    <row r="74" spans="1:11" ht="24.75" customHeight="1" x14ac:dyDescent="0.2">
      <c r="A74" s="217">
        <v>70</v>
      </c>
      <c r="B74" s="218">
        <v>2007</v>
      </c>
      <c r="C74" s="219" t="s">
        <v>1248</v>
      </c>
      <c r="D74" s="226" t="s">
        <v>6299</v>
      </c>
      <c r="E74" s="224" t="s">
        <v>1249</v>
      </c>
      <c r="F74" s="219" t="s">
        <v>1250</v>
      </c>
      <c r="G74" s="218">
        <v>1</v>
      </c>
      <c r="H74" s="220" t="s">
        <v>1251</v>
      </c>
      <c r="I74" s="220" t="s">
        <v>990</v>
      </c>
      <c r="J74" s="220" t="s">
        <v>990</v>
      </c>
      <c r="K74" s="221" t="s">
        <v>1251</v>
      </c>
    </row>
    <row r="75" spans="1:11" ht="24.75" customHeight="1" x14ac:dyDescent="0.2">
      <c r="A75" s="217">
        <v>71</v>
      </c>
      <c r="B75" s="218">
        <v>2007</v>
      </c>
      <c r="C75" s="219" t="s">
        <v>1252</v>
      </c>
      <c r="D75" s="226" t="s">
        <v>6299</v>
      </c>
      <c r="E75" s="224" t="s">
        <v>1253</v>
      </c>
      <c r="F75" s="219" t="s">
        <v>1254</v>
      </c>
      <c r="G75" s="218">
        <v>1</v>
      </c>
      <c r="H75" s="220" t="s">
        <v>1255</v>
      </c>
      <c r="I75" s="220" t="s">
        <v>990</v>
      </c>
      <c r="J75" s="220" t="s">
        <v>990</v>
      </c>
      <c r="K75" s="221" t="s">
        <v>1255</v>
      </c>
    </row>
    <row r="76" spans="1:11" ht="24.75" customHeight="1" x14ac:dyDescent="0.2">
      <c r="A76" s="217">
        <v>72</v>
      </c>
      <c r="B76" s="218">
        <v>2007</v>
      </c>
      <c r="C76" s="219" t="s">
        <v>1256</v>
      </c>
      <c r="D76" s="226" t="s">
        <v>6299</v>
      </c>
      <c r="E76" s="224" t="s">
        <v>1088</v>
      </c>
      <c r="F76" s="219" t="s">
        <v>1257</v>
      </c>
      <c r="G76" s="218">
        <v>2</v>
      </c>
      <c r="H76" s="220" t="s">
        <v>1258</v>
      </c>
      <c r="I76" s="220" t="s">
        <v>990</v>
      </c>
      <c r="J76" s="220" t="s">
        <v>990</v>
      </c>
      <c r="K76" s="221" t="s">
        <v>1258</v>
      </c>
    </row>
    <row r="77" spans="1:11" ht="24.75" customHeight="1" x14ac:dyDescent="0.2">
      <c r="A77" s="217">
        <v>73</v>
      </c>
      <c r="B77" s="218">
        <v>2007</v>
      </c>
      <c r="C77" s="219" t="s">
        <v>1259</v>
      </c>
      <c r="D77" s="226" t="s">
        <v>6299</v>
      </c>
      <c r="E77" s="224" t="s">
        <v>1260</v>
      </c>
      <c r="F77" s="219" t="s">
        <v>1261</v>
      </c>
      <c r="G77" s="218">
        <v>3</v>
      </c>
      <c r="H77" s="220" t="s">
        <v>1262</v>
      </c>
      <c r="I77" s="220" t="s">
        <v>990</v>
      </c>
      <c r="J77" s="220" t="s">
        <v>990</v>
      </c>
      <c r="K77" s="221" t="s">
        <v>1262</v>
      </c>
    </row>
    <row r="78" spans="1:11" ht="24.75" customHeight="1" x14ac:dyDescent="0.2">
      <c r="A78" s="217">
        <v>74</v>
      </c>
      <c r="B78" s="218">
        <v>2007</v>
      </c>
      <c r="C78" s="219" t="s">
        <v>1263</v>
      </c>
      <c r="D78" s="226" t="s">
        <v>6299</v>
      </c>
      <c r="E78" s="224" t="s">
        <v>1264</v>
      </c>
      <c r="F78" s="219" t="s">
        <v>1265</v>
      </c>
      <c r="G78" s="218">
        <v>1</v>
      </c>
      <c r="H78" s="220" t="s">
        <v>1266</v>
      </c>
      <c r="I78" s="220" t="s">
        <v>990</v>
      </c>
      <c r="J78" s="220" t="s">
        <v>990</v>
      </c>
      <c r="K78" s="221" t="s">
        <v>1266</v>
      </c>
    </row>
    <row r="79" spans="1:11" ht="24.75" customHeight="1" x14ac:dyDescent="0.2">
      <c r="A79" s="217">
        <v>75</v>
      </c>
      <c r="B79" s="218">
        <v>2007</v>
      </c>
      <c r="C79" s="219" t="s">
        <v>1267</v>
      </c>
      <c r="D79" s="226" t="s">
        <v>6299</v>
      </c>
      <c r="E79" s="224" t="s">
        <v>318</v>
      </c>
      <c r="F79" s="219" t="s">
        <v>1268</v>
      </c>
      <c r="G79" s="218">
        <v>1</v>
      </c>
      <c r="H79" s="220" t="s">
        <v>1269</v>
      </c>
      <c r="I79" s="220" t="s">
        <v>990</v>
      </c>
      <c r="J79" s="220" t="s">
        <v>990</v>
      </c>
      <c r="K79" s="221" t="s">
        <v>1269</v>
      </c>
    </row>
    <row r="80" spans="1:11" ht="24.75" customHeight="1" x14ac:dyDescent="0.2">
      <c r="A80" s="217">
        <v>76</v>
      </c>
      <c r="B80" s="218">
        <v>2007</v>
      </c>
      <c r="C80" s="219" t="s">
        <v>1270</v>
      </c>
      <c r="D80" s="226" t="s">
        <v>6299</v>
      </c>
      <c r="E80" s="224" t="s">
        <v>1271</v>
      </c>
      <c r="F80" s="219" t="s">
        <v>1174</v>
      </c>
      <c r="G80" s="218">
        <v>2</v>
      </c>
      <c r="H80" s="220" t="s">
        <v>1272</v>
      </c>
      <c r="I80" s="220" t="s">
        <v>990</v>
      </c>
      <c r="J80" s="220" t="s">
        <v>990</v>
      </c>
      <c r="K80" s="221" t="s">
        <v>1272</v>
      </c>
    </row>
    <row r="81" spans="1:11" ht="22.5" customHeight="1" x14ac:dyDescent="0.2">
      <c r="A81" s="217">
        <v>77</v>
      </c>
      <c r="B81" s="218">
        <v>2007</v>
      </c>
      <c r="C81" s="219" t="s">
        <v>1273</v>
      </c>
      <c r="D81" s="226" t="s">
        <v>6299</v>
      </c>
      <c r="E81" s="224" t="s">
        <v>1234</v>
      </c>
      <c r="F81" s="219" t="s">
        <v>1182</v>
      </c>
      <c r="G81" s="218">
        <v>2</v>
      </c>
      <c r="H81" s="220" t="s">
        <v>1274</v>
      </c>
      <c r="I81" s="220" t="s">
        <v>990</v>
      </c>
      <c r="J81" s="220" t="s">
        <v>990</v>
      </c>
      <c r="K81" s="221" t="s">
        <v>1274</v>
      </c>
    </row>
    <row r="82" spans="1:11" ht="22.5" customHeight="1" x14ac:dyDescent="0.2">
      <c r="A82" s="217">
        <v>78</v>
      </c>
      <c r="B82" s="218">
        <v>2007</v>
      </c>
      <c r="C82" s="219" t="s">
        <v>1275</v>
      </c>
      <c r="D82" s="226" t="s">
        <v>6299</v>
      </c>
      <c r="E82" s="224" t="s">
        <v>1276</v>
      </c>
      <c r="F82" s="219" t="s">
        <v>1277</v>
      </c>
      <c r="G82" s="218">
        <v>1</v>
      </c>
      <c r="H82" s="220" t="s">
        <v>1278</v>
      </c>
      <c r="I82" s="220" t="s">
        <v>990</v>
      </c>
      <c r="J82" s="220" t="s">
        <v>990</v>
      </c>
      <c r="K82" s="221" t="s">
        <v>1278</v>
      </c>
    </row>
    <row r="83" spans="1:11" ht="22.5" customHeight="1" x14ac:dyDescent="0.2">
      <c r="A83" s="217">
        <v>79</v>
      </c>
      <c r="B83" s="218">
        <v>2007</v>
      </c>
      <c r="C83" s="219" t="s">
        <v>1279</v>
      </c>
      <c r="D83" s="226" t="s">
        <v>6299</v>
      </c>
      <c r="E83" s="224" t="s">
        <v>1280</v>
      </c>
      <c r="F83" s="219" t="s">
        <v>1281</v>
      </c>
      <c r="G83" s="218">
        <v>3</v>
      </c>
      <c r="H83" s="220" t="s">
        <v>1282</v>
      </c>
      <c r="I83" s="220" t="s">
        <v>990</v>
      </c>
      <c r="J83" s="220" t="s">
        <v>990</v>
      </c>
      <c r="K83" s="221" t="s">
        <v>1282</v>
      </c>
    </row>
    <row r="84" spans="1:11" ht="22.5" customHeight="1" x14ac:dyDescent="0.2">
      <c r="A84" s="217">
        <v>80</v>
      </c>
      <c r="B84" s="218">
        <v>2007</v>
      </c>
      <c r="C84" s="219" t="s">
        <v>1283</v>
      </c>
      <c r="D84" s="226" t="s">
        <v>6299</v>
      </c>
      <c r="E84" s="224" t="s">
        <v>1284</v>
      </c>
      <c r="F84" s="219" t="s">
        <v>1008</v>
      </c>
      <c r="G84" s="218">
        <v>2</v>
      </c>
      <c r="H84" s="220" t="s">
        <v>1285</v>
      </c>
      <c r="I84" s="220" t="s">
        <v>990</v>
      </c>
      <c r="J84" s="220" t="s">
        <v>990</v>
      </c>
      <c r="K84" s="221" t="s">
        <v>1285</v>
      </c>
    </row>
    <row r="85" spans="1:11" ht="22.5" customHeight="1" x14ac:dyDescent="0.2">
      <c r="A85" s="217">
        <v>81</v>
      </c>
      <c r="B85" s="218">
        <v>2007</v>
      </c>
      <c r="C85" s="219" t="s">
        <v>1286</v>
      </c>
      <c r="D85" s="226" t="s">
        <v>6299</v>
      </c>
      <c r="E85" s="224" t="s">
        <v>1214</v>
      </c>
      <c r="F85" s="219" t="s">
        <v>1008</v>
      </c>
      <c r="G85" s="218">
        <v>2</v>
      </c>
      <c r="H85" s="220" t="s">
        <v>1287</v>
      </c>
      <c r="I85" s="220" t="s">
        <v>990</v>
      </c>
      <c r="J85" s="220" t="s">
        <v>990</v>
      </c>
      <c r="K85" s="221" t="s">
        <v>1287</v>
      </c>
    </row>
    <row r="86" spans="1:11" ht="22.5" customHeight="1" x14ac:dyDescent="0.2">
      <c r="A86" s="217">
        <v>82</v>
      </c>
      <c r="B86" s="218">
        <v>2007</v>
      </c>
      <c r="C86" s="219" t="s">
        <v>1288</v>
      </c>
      <c r="D86" s="226" t="s">
        <v>6299</v>
      </c>
      <c r="E86" s="224" t="s">
        <v>1289</v>
      </c>
      <c r="F86" s="219" t="s">
        <v>1290</v>
      </c>
      <c r="G86" s="218">
        <v>1</v>
      </c>
      <c r="H86" s="220" t="s">
        <v>1291</v>
      </c>
      <c r="I86" s="220" t="s">
        <v>990</v>
      </c>
      <c r="J86" s="220" t="s">
        <v>990</v>
      </c>
      <c r="K86" s="221" t="s">
        <v>1291</v>
      </c>
    </row>
    <row r="87" spans="1:11" ht="22.5" customHeight="1" x14ac:dyDescent="0.2">
      <c r="A87" s="217">
        <v>83</v>
      </c>
      <c r="B87" s="218">
        <v>2007</v>
      </c>
      <c r="C87" s="219" t="s">
        <v>1292</v>
      </c>
      <c r="D87" s="226" t="s">
        <v>6311</v>
      </c>
      <c r="E87" s="224" t="s">
        <v>1293</v>
      </c>
      <c r="F87" s="219" t="s">
        <v>1294</v>
      </c>
      <c r="G87" s="218">
        <v>1</v>
      </c>
      <c r="H87" s="220" t="s">
        <v>1295</v>
      </c>
      <c r="I87" s="220" t="s">
        <v>990</v>
      </c>
      <c r="J87" s="220" t="s">
        <v>990</v>
      </c>
      <c r="K87" s="221" t="s">
        <v>1295</v>
      </c>
    </row>
    <row r="88" spans="1:11" ht="28.5" customHeight="1" x14ac:dyDescent="0.2">
      <c r="A88" s="217">
        <v>84</v>
      </c>
      <c r="B88" s="218">
        <v>2007</v>
      </c>
      <c r="C88" s="219" t="s">
        <v>1296</v>
      </c>
      <c r="D88" s="226" t="s">
        <v>6311</v>
      </c>
      <c r="E88" s="224" t="s">
        <v>1297</v>
      </c>
      <c r="F88" s="219" t="s">
        <v>1298</v>
      </c>
      <c r="G88" s="218">
        <v>1</v>
      </c>
      <c r="H88" s="220" t="s">
        <v>1299</v>
      </c>
      <c r="I88" s="220" t="s">
        <v>990</v>
      </c>
      <c r="J88" s="220" t="s">
        <v>990</v>
      </c>
      <c r="K88" s="221" t="s">
        <v>1299</v>
      </c>
    </row>
    <row r="89" spans="1:11" ht="28.5" customHeight="1" x14ac:dyDescent="0.2">
      <c r="A89" s="217">
        <v>85</v>
      </c>
      <c r="B89" s="218">
        <v>2007</v>
      </c>
      <c r="C89" s="219" t="s">
        <v>1300</v>
      </c>
      <c r="D89" s="226" t="s">
        <v>6312</v>
      </c>
      <c r="E89" s="224" t="s">
        <v>1301</v>
      </c>
      <c r="F89" s="219" t="s">
        <v>1302</v>
      </c>
      <c r="G89" s="218">
        <v>4</v>
      </c>
      <c r="H89" s="220" t="s">
        <v>1303</v>
      </c>
      <c r="I89" s="220" t="s">
        <v>990</v>
      </c>
      <c r="J89" s="220" t="s">
        <v>990</v>
      </c>
      <c r="K89" s="221" t="s">
        <v>1303</v>
      </c>
    </row>
    <row r="90" spans="1:11" ht="28.5" customHeight="1" x14ac:dyDescent="0.2">
      <c r="A90" s="217">
        <v>86</v>
      </c>
      <c r="B90" s="218">
        <v>2007</v>
      </c>
      <c r="C90" s="219" t="s">
        <v>1304</v>
      </c>
      <c r="D90" s="226" t="s">
        <v>6313</v>
      </c>
      <c r="E90" s="224" t="s">
        <v>1305</v>
      </c>
      <c r="F90" s="219" t="s">
        <v>1089</v>
      </c>
      <c r="G90" s="218">
        <v>1</v>
      </c>
      <c r="H90" s="220" t="s">
        <v>1306</v>
      </c>
      <c r="I90" s="220" t="s">
        <v>990</v>
      </c>
      <c r="J90" s="220" t="s">
        <v>990</v>
      </c>
      <c r="K90" s="221" t="s">
        <v>1306</v>
      </c>
    </row>
    <row r="91" spans="1:11" ht="28.5" customHeight="1" x14ac:dyDescent="0.2">
      <c r="A91" s="217">
        <v>87</v>
      </c>
      <c r="B91" s="218">
        <v>2007</v>
      </c>
      <c r="C91" s="219" t="s">
        <v>1307</v>
      </c>
      <c r="D91" s="226" t="s">
        <v>6306</v>
      </c>
      <c r="E91" s="224" t="s">
        <v>1308</v>
      </c>
      <c r="F91" s="219" t="s">
        <v>1309</v>
      </c>
      <c r="G91" s="218">
        <v>2</v>
      </c>
      <c r="H91" s="220" t="s">
        <v>1310</v>
      </c>
      <c r="I91" s="220" t="s">
        <v>990</v>
      </c>
      <c r="J91" s="220" t="s">
        <v>990</v>
      </c>
      <c r="K91" s="221" t="s">
        <v>1310</v>
      </c>
    </row>
    <row r="92" spans="1:11" ht="28.5" customHeight="1" x14ac:dyDescent="0.2">
      <c r="A92" s="217">
        <v>88</v>
      </c>
      <c r="B92" s="218">
        <v>2007</v>
      </c>
      <c r="C92" s="219" t="s">
        <v>1311</v>
      </c>
      <c r="D92" s="226" t="s">
        <v>6306</v>
      </c>
      <c r="E92" s="224" t="s">
        <v>1170</v>
      </c>
      <c r="F92" s="219" t="s">
        <v>1312</v>
      </c>
      <c r="G92" s="218">
        <v>2</v>
      </c>
      <c r="H92" s="220" t="s">
        <v>1313</v>
      </c>
      <c r="I92" s="220" t="s">
        <v>990</v>
      </c>
      <c r="J92" s="220" t="s">
        <v>990</v>
      </c>
      <c r="K92" s="221" t="s">
        <v>1313</v>
      </c>
    </row>
    <row r="93" spans="1:11" ht="28.5" customHeight="1" x14ac:dyDescent="0.2">
      <c r="A93" s="217">
        <v>89</v>
      </c>
      <c r="B93" s="218">
        <v>2007</v>
      </c>
      <c r="C93" s="219" t="s">
        <v>1314</v>
      </c>
      <c r="D93" s="226" t="s">
        <v>6306</v>
      </c>
      <c r="E93" s="224" t="s">
        <v>1315</v>
      </c>
      <c r="F93" s="219" t="s">
        <v>1316</v>
      </c>
      <c r="G93" s="218">
        <v>5</v>
      </c>
      <c r="H93" s="220" t="s">
        <v>1317</v>
      </c>
      <c r="I93" s="220" t="s">
        <v>990</v>
      </c>
      <c r="J93" s="220" t="s">
        <v>990</v>
      </c>
      <c r="K93" s="221" t="s">
        <v>1317</v>
      </c>
    </row>
    <row r="94" spans="1:11" ht="28.5" customHeight="1" x14ac:dyDescent="0.2">
      <c r="A94" s="217">
        <v>90</v>
      </c>
      <c r="B94" s="218">
        <v>2007</v>
      </c>
      <c r="C94" s="219" t="s">
        <v>1318</v>
      </c>
      <c r="D94" s="226" t="s">
        <v>6306</v>
      </c>
      <c r="E94" s="224" t="s">
        <v>1319</v>
      </c>
      <c r="F94" s="219" t="s">
        <v>1320</v>
      </c>
      <c r="G94" s="218">
        <v>1</v>
      </c>
      <c r="H94" s="220" t="s">
        <v>1321</v>
      </c>
      <c r="I94" s="220" t="s">
        <v>990</v>
      </c>
      <c r="J94" s="220" t="s">
        <v>990</v>
      </c>
      <c r="K94" s="221" t="s">
        <v>1321</v>
      </c>
    </row>
    <row r="95" spans="1:11" ht="28.5" customHeight="1" x14ac:dyDescent="0.2">
      <c r="A95" s="217">
        <v>91</v>
      </c>
      <c r="B95" s="218">
        <v>2007</v>
      </c>
      <c r="C95" s="219" t="s">
        <v>1322</v>
      </c>
      <c r="D95" s="226" t="s">
        <v>6306</v>
      </c>
      <c r="E95" s="224" t="s">
        <v>1323</v>
      </c>
      <c r="F95" s="219" t="s">
        <v>1231</v>
      </c>
      <c r="G95" s="218">
        <v>2</v>
      </c>
      <c r="H95" s="220" t="s">
        <v>1324</v>
      </c>
      <c r="I95" s="220" t="s">
        <v>990</v>
      </c>
      <c r="J95" s="220" t="s">
        <v>990</v>
      </c>
      <c r="K95" s="221" t="s">
        <v>1324</v>
      </c>
    </row>
    <row r="96" spans="1:11" ht="28.5" customHeight="1" x14ac:dyDescent="0.2">
      <c r="A96" s="217">
        <v>92</v>
      </c>
      <c r="B96" s="218">
        <v>2007</v>
      </c>
      <c r="C96" s="219" t="s">
        <v>1325</v>
      </c>
      <c r="D96" s="226" t="s">
        <v>6306</v>
      </c>
      <c r="E96" s="224" t="s">
        <v>1326</v>
      </c>
      <c r="F96" s="219" t="s">
        <v>1327</v>
      </c>
      <c r="G96" s="218">
        <v>2</v>
      </c>
      <c r="H96" s="220" t="s">
        <v>1328</v>
      </c>
      <c r="I96" s="220" t="s">
        <v>990</v>
      </c>
      <c r="J96" s="220" t="s">
        <v>990</v>
      </c>
      <c r="K96" s="221" t="s">
        <v>1328</v>
      </c>
    </row>
    <row r="97" spans="1:11" ht="28.5" customHeight="1" x14ac:dyDescent="0.2">
      <c r="A97" s="217">
        <v>93</v>
      </c>
      <c r="B97" s="218">
        <v>2007</v>
      </c>
      <c r="C97" s="219" t="s">
        <v>1329</v>
      </c>
      <c r="D97" s="226" t="s">
        <v>6306</v>
      </c>
      <c r="E97" s="224" t="s">
        <v>1330</v>
      </c>
      <c r="F97" s="219" t="s">
        <v>1331</v>
      </c>
      <c r="G97" s="218">
        <v>4</v>
      </c>
      <c r="H97" s="220" t="s">
        <v>1332</v>
      </c>
      <c r="I97" s="220" t="s">
        <v>990</v>
      </c>
      <c r="J97" s="220" t="s">
        <v>990</v>
      </c>
      <c r="K97" s="221" t="s">
        <v>1332</v>
      </c>
    </row>
    <row r="98" spans="1:11" ht="28.5" customHeight="1" x14ac:dyDescent="0.2">
      <c r="A98" s="217">
        <v>94</v>
      </c>
      <c r="B98" s="218">
        <v>2007</v>
      </c>
      <c r="C98" s="219" t="s">
        <v>1333</v>
      </c>
      <c r="D98" s="226" t="s">
        <v>6306</v>
      </c>
      <c r="E98" s="224" t="s">
        <v>1334</v>
      </c>
      <c r="F98" s="219" t="s">
        <v>1335</v>
      </c>
      <c r="G98" s="218">
        <v>2</v>
      </c>
      <c r="H98" s="220" t="s">
        <v>1336</v>
      </c>
      <c r="I98" s="220" t="s">
        <v>990</v>
      </c>
      <c r="J98" s="220" t="s">
        <v>990</v>
      </c>
      <c r="K98" s="221" t="s">
        <v>1336</v>
      </c>
    </row>
    <row r="99" spans="1:11" ht="28.5" customHeight="1" x14ac:dyDescent="0.2">
      <c r="A99" s="217">
        <v>95</v>
      </c>
      <c r="B99" s="218">
        <v>2007</v>
      </c>
      <c r="C99" s="219" t="s">
        <v>1337</v>
      </c>
      <c r="D99" s="226" t="s">
        <v>6306</v>
      </c>
      <c r="E99" s="224" t="s">
        <v>1338</v>
      </c>
      <c r="F99" s="219" t="s">
        <v>1339</v>
      </c>
      <c r="G99" s="218">
        <v>1</v>
      </c>
      <c r="H99" s="220" t="s">
        <v>1340</v>
      </c>
      <c r="I99" s="220" t="s">
        <v>990</v>
      </c>
      <c r="J99" s="220" t="s">
        <v>990</v>
      </c>
      <c r="K99" s="221" t="s">
        <v>1340</v>
      </c>
    </row>
    <row r="100" spans="1:11" ht="28.5" customHeight="1" x14ac:dyDescent="0.2">
      <c r="A100" s="217">
        <v>96</v>
      </c>
      <c r="B100" s="218">
        <v>2007</v>
      </c>
      <c r="C100" s="219" t="s">
        <v>1341</v>
      </c>
      <c r="D100" s="226" t="s">
        <v>6306</v>
      </c>
      <c r="E100" s="224" t="s">
        <v>1119</v>
      </c>
      <c r="F100" s="219" t="s">
        <v>1342</v>
      </c>
      <c r="G100" s="218">
        <v>1</v>
      </c>
      <c r="H100" s="220" t="s">
        <v>1343</v>
      </c>
      <c r="I100" s="220" t="s">
        <v>990</v>
      </c>
      <c r="J100" s="220" t="s">
        <v>990</v>
      </c>
      <c r="K100" s="221" t="s">
        <v>1343</v>
      </c>
    </row>
    <row r="101" spans="1:11" ht="28.5" customHeight="1" x14ac:dyDescent="0.2">
      <c r="A101" s="217">
        <v>97</v>
      </c>
      <c r="B101" s="218">
        <v>2007</v>
      </c>
      <c r="C101" s="219" t="s">
        <v>1344</v>
      </c>
      <c r="D101" s="226" t="s">
        <v>6306</v>
      </c>
      <c r="E101" s="224" t="s">
        <v>1301</v>
      </c>
      <c r="F101" s="219" t="s">
        <v>1345</v>
      </c>
      <c r="G101" s="218">
        <v>4</v>
      </c>
      <c r="H101" s="220" t="s">
        <v>1346</v>
      </c>
      <c r="I101" s="220" t="s">
        <v>990</v>
      </c>
      <c r="J101" s="220" t="s">
        <v>990</v>
      </c>
      <c r="K101" s="221" t="s">
        <v>1346</v>
      </c>
    </row>
    <row r="102" spans="1:11" ht="28.5" customHeight="1" x14ac:dyDescent="0.2">
      <c r="A102" s="217">
        <v>98</v>
      </c>
      <c r="B102" s="218">
        <v>2007</v>
      </c>
      <c r="C102" s="219" t="s">
        <v>1347</v>
      </c>
      <c r="D102" s="226" t="s">
        <v>6306</v>
      </c>
      <c r="E102" s="224" t="s">
        <v>1348</v>
      </c>
      <c r="F102" s="219" t="s">
        <v>1349</v>
      </c>
      <c r="G102" s="218">
        <v>1</v>
      </c>
      <c r="H102" s="220" t="s">
        <v>1350</v>
      </c>
      <c r="I102" s="220" t="s">
        <v>990</v>
      </c>
      <c r="J102" s="220" t="s">
        <v>990</v>
      </c>
      <c r="K102" s="221" t="s">
        <v>1350</v>
      </c>
    </row>
    <row r="103" spans="1:11" ht="28.5" customHeight="1" x14ac:dyDescent="0.2">
      <c r="A103" s="217">
        <v>99</v>
      </c>
      <c r="B103" s="218">
        <v>2007</v>
      </c>
      <c r="C103" s="219" t="s">
        <v>1351</v>
      </c>
      <c r="D103" s="226" t="s">
        <v>6306</v>
      </c>
      <c r="E103" s="224" t="s">
        <v>1352</v>
      </c>
      <c r="F103" s="219" t="s">
        <v>1048</v>
      </c>
      <c r="G103" s="218">
        <v>1</v>
      </c>
      <c r="H103" s="220" t="s">
        <v>1353</v>
      </c>
      <c r="I103" s="220" t="s">
        <v>990</v>
      </c>
      <c r="J103" s="220" t="s">
        <v>990</v>
      </c>
      <c r="K103" s="221" t="s">
        <v>1353</v>
      </c>
    </row>
    <row r="104" spans="1:11" ht="28.5" customHeight="1" x14ac:dyDescent="0.2">
      <c r="A104" s="217">
        <v>100</v>
      </c>
      <c r="B104" s="218">
        <v>2007</v>
      </c>
      <c r="C104" s="219" t="s">
        <v>1354</v>
      </c>
      <c r="D104" s="226" t="s">
        <v>6306</v>
      </c>
      <c r="E104" s="224" t="s">
        <v>1355</v>
      </c>
      <c r="F104" s="219" t="s">
        <v>1356</v>
      </c>
      <c r="G104" s="218">
        <v>1</v>
      </c>
      <c r="H104" s="220" t="s">
        <v>1357</v>
      </c>
      <c r="I104" s="220" t="s">
        <v>990</v>
      </c>
      <c r="J104" s="220" t="s">
        <v>990</v>
      </c>
      <c r="K104" s="221" t="s">
        <v>1357</v>
      </c>
    </row>
    <row r="105" spans="1:11" ht="28.5" customHeight="1" x14ac:dyDescent="0.2">
      <c r="A105" s="217">
        <v>101</v>
      </c>
      <c r="B105" s="218">
        <v>2007</v>
      </c>
      <c r="C105" s="219" t="s">
        <v>1358</v>
      </c>
      <c r="D105" s="226" t="s">
        <v>6307</v>
      </c>
      <c r="E105" s="224" t="s">
        <v>1359</v>
      </c>
      <c r="F105" s="219" t="s">
        <v>1360</v>
      </c>
      <c r="G105" s="218">
        <v>1</v>
      </c>
      <c r="H105" s="220" t="s">
        <v>1361</v>
      </c>
      <c r="I105" s="220" t="s">
        <v>990</v>
      </c>
      <c r="J105" s="220" t="s">
        <v>990</v>
      </c>
      <c r="K105" s="221" t="s">
        <v>1361</v>
      </c>
    </row>
    <row r="106" spans="1:11" ht="28.5" customHeight="1" x14ac:dyDescent="0.2">
      <c r="A106" s="217">
        <v>102</v>
      </c>
      <c r="B106" s="218">
        <v>2008</v>
      </c>
      <c r="C106" s="219" t="s">
        <v>1362</v>
      </c>
      <c r="D106" s="226" t="s">
        <v>6300</v>
      </c>
      <c r="E106" s="224" t="s">
        <v>1135</v>
      </c>
      <c r="F106" s="219" t="s">
        <v>1363</v>
      </c>
      <c r="G106" s="218">
        <v>1</v>
      </c>
      <c r="H106" s="220" t="s">
        <v>1364</v>
      </c>
      <c r="I106" s="220" t="s">
        <v>990</v>
      </c>
      <c r="J106" s="220" t="s">
        <v>990</v>
      </c>
      <c r="K106" s="221" t="s">
        <v>1364</v>
      </c>
    </row>
    <row r="107" spans="1:11" ht="28.5" customHeight="1" x14ac:dyDescent="0.2">
      <c r="A107" s="217">
        <v>103</v>
      </c>
      <c r="B107" s="218">
        <v>2008</v>
      </c>
      <c r="C107" s="219" t="s">
        <v>1365</v>
      </c>
      <c r="D107" s="226" t="s">
        <v>6300</v>
      </c>
      <c r="E107" s="224" t="s">
        <v>1366</v>
      </c>
      <c r="F107" s="219" t="s">
        <v>1239</v>
      </c>
      <c r="G107" s="218">
        <v>1</v>
      </c>
      <c r="H107" s="220" t="s">
        <v>1367</v>
      </c>
      <c r="I107" s="220" t="s">
        <v>990</v>
      </c>
      <c r="J107" s="220" t="s">
        <v>990</v>
      </c>
      <c r="K107" s="221" t="s">
        <v>1367</v>
      </c>
    </row>
    <row r="108" spans="1:11" ht="28.5" customHeight="1" x14ac:dyDescent="0.2">
      <c r="A108" s="217">
        <v>104</v>
      </c>
      <c r="B108" s="218">
        <v>2008</v>
      </c>
      <c r="C108" s="219" t="s">
        <v>1368</v>
      </c>
      <c r="D108" s="226" t="s">
        <v>6300</v>
      </c>
      <c r="E108" s="224" t="s">
        <v>1369</v>
      </c>
      <c r="F108" s="219" t="s">
        <v>1370</v>
      </c>
      <c r="G108" s="218">
        <v>2</v>
      </c>
      <c r="H108" s="220" t="s">
        <v>1371</v>
      </c>
      <c r="I108" s="220" t="s">
        <v>990</v>
      </c>
      <c r="J108" s="220" t="s">
        <v>990</v>
      </c>
      <c r="K108" s="221" t="s">
        <v>1371</v>
      </c>
    </row>
    <row r="109" spans="1:11" x14ac:dyDescent="0.2">
      <c r="A109" s="217">
        <v>105</v>
      </c>
      <c r="B109" s="218">
        <v>2008</v>
      </c>
      <c r="C109" s="219" t="s">
        <v>1372</v>
      </c>
      <c r="D109" s="226" t="s">
        <v>6300</v>
      </c>
      <c r="E109" s="224" t="s">
        <v>1373</v>
      </c>
      <c r="F109" s="219" t="s">
        <v>1374</v>
      </c>
      <c r="G109" s="218">
        <v>1</v>
      </c>
      <c r="H109" s="220" t="s">
        <v>1375</v>
      </c>
      <c r="I109" s="220" t="s">
        <v>990</v>
      </c>
      <c r="J109" s="220" t="s">
        <v>990</v>
      </c>
      <c r="K109" s="221" t="s">
        <v>1375</v>
      </c>
    </row>
    <row r="110" spans="1:11" x14ac:dyDescent="0.2">
      <c r="A110" s="217">
        <v>106</v>
      </c>
      <c r="B110" s="218">
        <v>2008</v>
      </c>
      <c r="C110" s="219" t="s">
        <v>1376</v>
      </c>
      <c r="D110" s="226" t="s">
        <v>6300</v>
      </c>
      <c r="E110" s="224" t="s">
        <v>1377</v>
      </c>
      <c r="F110" s="219" t="s">
        <v>1378</v>
      </c>
      <c r="G110" s="218">
        <v>1</v>
      </c>
      <c r="H110" s="220" t="s">
        <v>1379</v>
      </c>
      <c r="I110" s="220" t="s">
        <v>990</v>
      </c>
      <c r="J110" s="220" t="s">
        <v>990</v>
      </c>
      <c r="K110" s="221" t="s">
        <v>1379</v>
      </c>
    </row>
    <row r="111" spans="1:11" x14ac:dyDescent="0.2">
      <c r="A111" s="217">
        <v>107</v>
      </c>
      <c r="B111" s="218">
        <v>2008</v>
      </c>
      <c r="C111" s="219" t="s">
        <v>1380</v>
      </c>
      <c r="D111" s="226" t="s">
        <v>6300</v>
      </c>
      <c r="E111" s="224" t="s">
        <v>999</v>
      </c>
      <c r="F111" s="219" t="s">
        <v>1381</v>
      </c>
      <c r="G111" s="218">
        <v>1</v>
      </c>
      <c r="H111" s="220" t="s">
        <v>1382</v>
      </c>
      <c r="I111" s="220" t="s">
        <v>990</v>
      </c>
      <c r="J111" s="220" t="s">
        <v>990</v>
      </c>
      <c r="K111" s="221" t="s">
        <v>1382</v>
      </c>
    </row>
    <row r="112" spans="1:11" x14ac:dyDescent="0.2">
      <c r="A112" s="217">
        <v>108</v>
      </c>
      <c r="B112" s="218">
        <v>2008</v>
      </c>
      <c r="C112" s="219" t="s">
        <v>1383</v>
      </c>
      <c r="D112" s="226" t="s">
        <v>6300</v>
      </c>
      <c r="E112" s="224" t="s">
        <v>1166</v>
      </c>
      <c r="F112" s="219" t="s">
        <v>1384</v>
      </c>
      <c r="G112" s="218">
        <v>1</v>
      </c>
      <c r="H112" s="220" t="s">
        <v>1385</v>
      </c>
      <c r="I112" s="220" t="s">
        <v>990</v>
      </c>
      <c r="J112" s="220" t="s">
        <v>990</v>
      </c>
      <c r="K112" s="221" t="s">
        <v>1385</v>
      </c>
    </row>
    <row r="113" spans="1:11" x14ac:dyDescent="0.2">
      <c r="A113" s="217">
        <v>109</v>
      </c>
      <c r="B113" s="218">
        <v>2008</v>
      </c>
      <c r="C113" s="219" t="s">
        <v>1386</v>
      </c>
      <c r="D113" s="226" t="s">
        <v>6300</v>
      </c>
      <c r="E113" s="224" t="s">
        <v>1387</v>
      </c>
      <c r="F113" s="219" t="s">
        <v>1224</v>
      </c>
      <c r="G113" s="218">
        <v>1</v>
      </c>
      <c r="H113" s="220" t="s">
        <v>1388</v>
      </c>
      <c r="I113" s="220" t="s">
        <v>990</v>
      </c>
      <c r="J113" s="220" t="s">
        <v>990</v>
      </c>
      <c r="K113" s="221" t="s">
        <v>1388</v>
      </c>
    </row>
    <row r="114" spans="1:11" x14ac:dyDescent="0.2">
      <c r="A114" s="217">
        <v>110</v>
      </c>
      <c r="B114" s="218">
        <v>2008</v>
      </c>
      <c r="C114" s="219" t="s">
        <v>1389</v>
      </c>
      <c r="D114" s="226" t="s">
        <v>6300</v>
      </c>
      <c r="E114" s="224" t="s">
        <v>1390</v>
      </c>
      <c r="F114" s="219" t="s">
        <v>1069</v>
      </c>
      <c r="G114" s="218">
        <v>1</v>
      </c>
      <c r="H114" s="220" t="s">
        <v>1391</v>
      </c>
      <c r="I114" s="220" t="s">
        <v>990</v>
      </c>
      <c r="J114" s="220" t="s">
        <v>990</v>
      </c>
      <c r="K114" s="221" t="s">
        <v>1391</v>
      </c>
    </row>
    <row r="115" spans="1:11" x14ac:dyDescent="0.2">
      <c r="A115" s="217">
        <v>111</v>
      </c>
      <c r="B115" s="218">
        <v>2008</v>
      </c>
      <c r="C115" s="219" t="s">
        <v>1392</v>
      </c>
      <c r="D115" s="226" t="s">
        <v>6300</v>
      </c>
      <c r="E115" s="224" t="s">
        <v>1393</v>
      </c>
      <c r="F115" s="219" t="s">
        <v>1394</v>
      </c>
      <c r="G115" s="218">
        <v>1</v>
      </c>
      <c r="H115" s="220" t="s">
        <v>1395</v>
      </c>
      <c r="I115" s="220" t="s">
        <v>990</v>
      </c>
      <c r="J115" s="220" t="s">
        <v>990</v>
      </c>
      <c r="K115" s="221" t="s">
        <v>1395</v>
      </c>
    </row>
    <row r="116" spans="1:11" x14ac:dyDescent="0.2">
      <c r="A116" s="217">
        <v>112</v>
      </c>
      <c r="B116" s="218">
        <v>2008</v>
      </c>
      <c r="C116" s="219" t="s">
        <v>1396</v>
      </c>
      <c r="D116" s="226" t="s">
        <v>6300</v>
      </c>
      <c r="E116" s="224" t="s">
        <v>1397</v>
      </c>
      <c r="F116" s="219" t="s">
        <v>1398</v>
      </c>
      <c r="G116" s="218">
        <v>1</v>
      </c>
      <c r="H116" s="220" t="s">
        <v>1399</v>
      </c>
      <c r="I116" s="220" t="s">
        <v>990</v>
      </c>
      <c r="J116" s="220" t="s">
        <v>990</v>
      </c>
      <c r="K116" s="221" t="s">
        <v>1399</v>
      </c>
    </row>
    <row r="117" spans="1:11" x14ac:dyDescent="0.2">
      <c r="A117" s="217">
        <v>113</v>
      </c>
      <c r="B117" s="218">
        <v>2008</v>
      </c>
      <c r="C117" s="219" t="s">
        <v>1400</v>
      </c>
      <c r="D117" s="226" t="s">
        <v>6300</v>
      </c>
      <c r="E117" s="224" t="s">
        <v>1401</v>
      </c>
      <c r="F117" s="219" t="s">
        <v>1136</v>
      </c>
      <c r="G117" s="218">
        <v>1</v>
      </c>
      <c r="H117" s="220" t="s">
        <v>1402</v>
      </c>
      <c r="I117" s="220" t="s">
        <v>990</v>
      </c>
      <c r="J117" s="220" t="s">
        <v>990</v>
      </c>
      <c r="K117" s="221" t="s">
        <v>1402</v>
      </c>
    </row>
    <row r="118" spans="1:11" x14ac:dyDescent="0.2">
      <c r="A118" s="217">
        <v>114</v>
      </c>
      <c r="B118" s="218">
        <v>2008</v>
      </c>
      <c r="C118" s="219" t="s">
        <v>1403</v>
      </c>
      <c r="D118" s="226" t="s">
        <v>6300</v>
      </c>
      <c r="E118" s="224" t="s">
        <v>1404</v>
      </c>
      <c r="F118" s="219" t="s">
        <v>1231</v>
      </c>
      <c r="G118" s="218">
        <v>1</v>
      </c>
      <c r="H118" s="220" t="s">
        <v>1405</v>
      </c>
      <c r="I118" s="220" t="s">
        <v>990</v>
      </c>
      <c r="J118" s="220" t="s">
        <v>990</v>
      </c>
      <c r="K118" s="221" t="s">
        <v>1405</v>
      </c>
    </row>
    <row r="119" spans="1:11" ht="18.75" customHeight="1" x14ac:dyDescent="0.2">
      <c r="A119" s="217">
        <v>115</v>
      </c>
      <c r="B119" s="218">
        <v>2008</v>
      </c>
      <c r="C119" s="219" t="s">
        <v>1406</v>
      </c>
      <c r="D119" s="226" t="s">
        <v>6314</v>
      </c>
      <c r="E119" s="224" t="s">
        <v>1407</v>
      </c>
      <c r="F119" s="219" t="s">
        <v>1408</v>
      </c>
      <c r="G119" s="218">
        <v>2</v>
      </c>
      <c r="H119" s="220" t="s">
        <v>1409</v>
      </c>
      <c r="I119" s="220" t="s">
        <v>990</v>
      </c>
      <c r="J119" s="220" t="s">
        <v>990</v>
      </c>
      <c r="K119" s="221" t="s">
        <v>1409</v>
      </c>
    </row>
    <row r="120" spans="1:11" ht="18.75" customHeight="1" x14ac:dyDescent="0.2">
      <c r="A120" s="217">
        <v>116</v>
      </c>
      <c r="B120" s="218">
        <v>2008</v>
      </c>
      <c r="C120" s="219" t="s">
        <v>1410</v>
      </c>
      <c r="D120" s="226" t="s">
        <v>6308</v>
      </c>
      <c r="E120" s="224" t="s">
        <v>1411</v>
      </c>
      <c r="F120" s="219" t="s">
        <v>1412</v>
      </c>
      <c r="G120" s="218">
        <v>1</v>
      </c>
      <c r="H120" s="220" t="s">
        <v>1413</v>
      </c>
      <c r="I120" s="220" t="s">
        <v>990</v>
      </c>
      <c r="J120" s="220" t="s">
        <v>990</v>
      </c>
      <c r="K120" s="221" t="s">
        <v>1413</v>
      </c>
    </row>
    <row r="121" spans="1:11" ht="18.75" customHeight="1" x14ac:dyDescent="0.2">
      <c r="A121" s="217">
        <v>117</v>
      </c>
      <c r="B121" s="218">
        <v>2008</v>
      </c>
      <c r="C121" s="219" t="s">
        <v>1414</v>
      </c>
      <c r="D121" s="226" t="s">
        <v>6308</v>
      </c>
      <c r="E121" s="224" t="s">
        <v>1415</v>
      </c>
      <c r="F121" s="219" t="s">
        <v>1416</v>
      </c>
      <c r="G121" s="218">
        <v>1</v>
      </c>
      <c r="H121" s="220" t="s">
        <v>1417</v>
      </c>
      <c r="I121" s="220" t="s">
        <v>990</v>
      </c>
      <c r="J121" s="220" t="s">
        <v>990</v>
      </c>
      <c r="K121" s="221" t="s">
        <v>1417</v>
      </c>
    </row>
    <row r="122" spans="1:11" ht="18.75" customHeight="1" x14ac:dyDescent="0.2">
      <c r="A122" s="217">
        <v>118</v>
      </c>
      <c r="B122" s="218">
        <v>2008</v>
      </c>
      <c r="C122" s="219" t="s">
        <v>1418</v>
      </c>
      <c r="D122" s="226" t="s">
        <v>6308</v>
      </c>
      <c r="E122" s="224" t="s">
        <v>1419</v>
      </c>
      <c r="F122" s="219" t="s">
        <v>1420</v>
      </c>
      <c r="G122" s="218">
        <v>1</v>
      </c>
      <c r="H122" s="220" t="s">
        <v>1421</v>
      </c>
      <c r="I122" s="220" t="s">
        <v>990</v>
      </c>
      <c r="J122" s="220" t="s">
        <v>990</v>
      </c>
      <c r="K122" s="221" t="s">
        <v>1421</v>
      </c>
    </row>
    <row r="123" spans="1:11" ht="18.75" customHeight="1" x14ac:dyDescent="0.2">
      <c r="A123" s="217">
        <v>119</v>
      </c>
      <c r="B123" s="218">
        <v>2008</v>
      </c>
      <c r="C123" s="219" t="s">
        <v>1422</v>
      </c>
      <c r="D123" s="226" t="s">
        <v>6308</v>
      </c>
      <c r="E123" s="224" t="s">
        <v>1423</v>
      </c>
      <c r="F123" s="219" t="s">
        <v>1424</v>
      </c>
      <c r="G123" s="218">
        <v>1</v>
      </c>
      <c r="H123" s="220" t="s">
        <v>1425</v>
      </c>
      <c r="I123" s="220" t="s">
        <v>990</v>
      </c>
      <c r="J123" s="220" t="s">
        <v>990</v>
      </c>
      <c r="K123" s="221" t="s">
        <v>1425</v>
      </c>
    </row>
    <row r="124" spans="1:11" ht="18.75" customHeight="1" x14ac:dyDescent="0.2">
      <c r="A124" s="217">
        <v>120</v>
      </c>
      <c r="B124" s="218">
        <v>2008</v>
      </c>
      <c r="C124" s="219" t="s">
        <v>1426</v>
      </c>
      <c r="D124" s="226" t="s">
        <v>6308</v>
      </c>
      <c r="E124" s="224" t="s">
        <v>1427</v>
      </c>
      <c r="F124" s="219" t="s">
        <v>1220</v>
      </c>
      <c r="G124" s="218">
        <v>5</v>
      </c>
      <c r="H124" s="220" t="s">
        <v>1428</v>
      </c>
      <c r="I124" s="220" t="s">
        <v>990</v>
      </c>
      <c r="J124" s="220" t="s">
        <v>990</v>
      </c>
      <c r="K124" s="221" t="s">
        <v>1428</v>
      </c>
    </row>
    <row r="125" spans="1:11" ht="18.75" customHeight="1" x14ac:dyDescent="0.2">
      <c r="A125" s="217">
        <v>121</v>
      </c>
      <c r="B125" s="218">
        <v>2008</v>
      </c>
      <c r="C125" s="219" t="s">
        <v>1429</v>
      </c>
      <c r="D125" s="226" t="s">
        <v>6308</v>
      </c>
      <c r="E125" s="224" t="s">
        <v>1401</v>
      </c>
      <c r="F125" s="219" t="s">
        <v>1430</v>
      </c>
      <c r="G125" s="218">
        <v>1</v>
      </c>
      <c r="H125" s="220" t="s">
        <v>1431</v>
      </c>
      <c r="I125" s="220" t="s">
        <v>990</v>
      </c>
      <c r="J125" s="220" t="s">
        <v>990</v>
      </c>
      <c r="K125" s="221" t="s">
        <v>1431</v>
      </c>
    </row>
    <row r="126" spans="1:11" ht="18.75" customHeight="1" x14ac:dyDescent="0.2">
      <c r="A126" s="217">
        <v>122</v>
      </c>
      <c r="B126" s="218">
        <v>2008</v>
      </c>
      <c r="C126" s="219" t="s">
        <v>1432</v>
      </c>
      <c r="D126" s="226" t="s">
        <v>6308</v>
      </c>
      <c r="E126" s="224" t="s">
        <v>1369</v>
      </c>
      <c r="F126" s="219" t="s">
        <v>1433</v>
      </c>
      <c r="G126" s="218">
        <v>1</v>
      </c>
      <c r="H126" s="220" t="s">
        <v>1434</v>
      </c>
      <c r="I126" s="220" t="s">
        <v>990</v>
      </c>
      <c r="J126" s="220" t="s">
        <v>990</v>
      </c>
      <c r="K126" s="221" t="s">
        <v>1434</v>
      </c>
    </row>
    <row r="127" spans="1:11" ht="18.75" customHeight="1" x14ac:dyDescent="0.2">
      <c r="A127" s="217">
        <v>123</v>
      </c>
      <c r="B127" s="218">
        <v>2008</v>
      </c>
      <c r="C127" s="219" t="s">
        <v>1435</v>
      </c>
      <c r="D127" s="226" t="s">
        <v>6308</v>
      </c>
      <c r="E127" s="224" t="s">
        <v>1423</v>
      </c>
      <c r="F127" s="219" t="s">
        <v>1436</v>
      </c>
      <c r="G127" s="218">
        <v>1</v>
      </c>
      <c r="H127" s="220" t="s">
        <v>1437</v>
      </c>
      <c r="I127" s="220" t="s">
        <v>990</v>
      </c>
      <c r="J127" s="220" t="s">
        <v>990</v>
      </c>
      <c r="K127" s="221" t="s">
        <v>1437</v>
      </c>
    </row>
    <row r="128" spans="1:11" ht="18.75" customHeight="1" x14ac:dyDescent="0.2">
      <c r="A128" s="217">
        <v>124</v>
      </c>
      <c r="B128" s="218">
        <v>2008</v>
      </c>
      <c r="C128" s="219" t="s">
        <v>1438</v>
      </c>
      <c r="D128" s="226" t="s">
        <v>6308</v>
      </c>
      <c r="E128" s="224" t="s">
        <v>1439</v>
      </c>
      <c r="F128" s="219" t="s">
        <v>1227</v>
      </c>
      <c r="G128" s="218">
        <v>1</v>
      </c>
      <c r="H128" s="220" t="s">
        <v>1440</v>
      </c>
      <c r="I128" s="220" t="s">
        <v>990</v>
      </c>
      <c r="J128" s="220" t="s">
        <v>990</v>
      </c>
      <c r="K128" s="221" t="s">
        <v>1440</v>
      </c>
    </row>
    <row r="129" spans="1:11" ht="18.75" customHeight="1" x14ac:dyDescent="0.2">
      <c r="A129" s="217">
        <v>125</v>
      </c>
      <c r="B129" s="218">
        <v>2008</v>
      </c>
      <c r="C129" s="219" t="s">
        <v>1441</v>
      </c>
      <c r="D129" s="226" t="s">
        <v>6308</v>
      </c>
      <c r="E129" s="224" t="s">
        <v>1442</v>
      </c>
      <c r="F129" s="219" t="s">
        <v>1443</v>
      </c>
      <c r="G129" s="218">
        <v>2</v>
      </c>
      <c r="H129" s="220" t="s">
        <v>1444</v>
      </c>
      <c r="I129" s="220" t="s">
        <v>990</v>
      </c>
      <c r="J129" s="220" t="s">
        <v>990</v>
      </c>
      <c r="K129" s="221" t="s">
        <v>1444</v>
      </c>
    </row>
    <row r="130" spans="1:11" ht="18.75" customHeight="1" x14ac:dyDescent="0.2">
      <c r="A130" s="217">
        <v>126</v>
      </c>
      <c r="B130" s="218">
        <v>2008</v>
      </c>
      <c r="C130" s="219" t="s">
        <v>1445</v>
      </c>
      <c r="D130" s="226" t="s">
        <v>6308</v>
      </c>
      <c r="E130" s="224" t="s">
        <v>1446</v>
      </c>
      <c r="F130" s="219" t="s">
        <v>1447</v>
      </c>
      <c r="G130" s="218">
        <v>2</v>
      </c>
      <c r="H130" s="220" t="s">
        <v>1448</v>
      </c>
      <c r="I130" s="220" t="s">
        <v>990</v>
      </c>
      <c r="J130" s="220" t="s">
        <v>990</v>
      </c>
      <c r="K130" s="221" t="s">
        <v>1448</v>
      </c>
    </row>
    <row r="131" spans="1:11" ht="18.75" customHeight="1" x14ac:dyDescent="0.2">
      <c r="A131" s="217">
        <v>127</v>
      </c>
      <c r="B131" s="218">
        <v>2008</v>
      </c>
      <c r="C131" s="219" t="s">
        <v>1449</v>
      </c>
      <c r="D131" s="226" t="s">
        <v>6308</v>
      </c>
      <c r="E131" s="224" t="s">
        <v>1450</v>
      </c>
      <c r="F131" s="219" t="s">
        <v>1451</v>
      </c>
      <c r="G131" s="218">
        <v>1</v>
      </c>
      <c r="H131" s="220" t="s">
        <v>1452</v>
      </c>
      <c r="I131" s="220" t="s">
        <v>990</v>
      </c>
      <c r="J131" s="220" t="s">
        <v>990</v>
      </c>
      <c r="K131" s="221" t="s">
        <v>1452</v>
      </c>
    </row>
    <row r="132" spans="1:11" ht="18.75" customHeight="1" x14ac:dyDescent="0.2">
      <c r="A132" s="217">
        <v>128</v>
      </c>
      <c r="B132" s="218">
        <v>2008</v>
      </c>
      <c r="C132" s="219" t="s">
        <v>1453</v>
      </c>
      <c r="D132" s="226" t="s">
        <v>6308</v>
      </c>
      <c r="E132" s="224" t="s">
        <v>1019</v>
      </c>
      <c r="F132" s="219" t="s">
        <v>1454</v>
      </c>
      <c r="G132" s="218">
        <v>1</v>
      </c>
      <c r="H132" s="220" t="s">
        <v>1455</v>
      </c>
      <c r="I132" s="220" t="s">
        <v>990</v>
      </c>
      <c r="J132" s="220" t="s">
        <v>990</v>
      </c>
      <c r="K132" s="221" t="s">
        <v>1455</v>
      </c>
    </row>
    <row r="133" spans="1:11" ht="18.75" customHeight="1" x14ac:dyDescent="0.2">
      <c r="A133" s="217">
        <v>129</v>
      </c>
      <c r="B133" s="218">
        <v>2008</v>
      </c>
      <c r="C133" s="219" t="s">
        <v>1456</v>
      </c>
      <c r="D133" s="226" t="s">
        <v>6308</v>
      </c>
      <c r="E133" s="224" t="s">
        <v>1457</v>
      </c>
      <c r="F133" s="219" t="s">
        <v>1458</v>
      </c>
      <c r="G133" s="218">
        <v>2</v>
      </c>
      <c r="H133" s="220" t="s">
        <v>1459</v>
      </c>
      <c r="I133" s="220" t="s">
        <v>990</v>
      </c>
      <c r="J133" s="220" t="s">
        <v>990</v>
      </c>
      <c r="K133" s="221" t="s">
        <v>1459</v>
      </c>
    </row>
    <row r="134" spans="1:11" ht="18.75" customHeight="1" x14ac:dyDescent="0.2">
      <c r="A134" s="217">
        <v>130</v>
      </c>
      <c r="B134" s="218">
        <v>2008</v>
      </c>
      <c r="C134" s="219" t="s">
        <v>1460</v>
      </c>
      <c r="D134" s="226" t="s">
        <v>6308</v>
      </c>
      <c r="E134" s="224" t="s">
        <v>1461</v>
      </c>
      <c r="F134" s="219" t="s">
        <v>1462</v>
      </c>
      <c r="G134" s="218">
        <v>6</v>
      </c>
      <c r="H134" s="220" t="s">
        <v>1463</v>
      </c>
      <c r="I134" s="220" t="s">
        <v>990</v>
      </c>
      <c r="J134" s="220" t="s">
        <v>990</v>
      </c>
      <c r="K134" s="221" t="s">
        <v>1463</v>
      </c>
    </row>
    <row r="135" spans="1:11" ht="26.25" customHeight="1" x14ac:dyDescent="0.2">
      <c r="A135" s="217">
        <v>131</v>
      </c>
      <c r="B135" s="218">
        <v>2008</v>
      </c>
      <c r="C135" s="219" t="s">
        <v>1464</v>
      </c>
      <c r="D135" s="226" t="s">
        <v>6308</v>
      </c>
      <c r="E135" s="224" t="s">
        <v>1465</v>
      </c>
      <c r="F135" s="219" t="s">
        <v>1466</v>
      </c>
      <c r="G135" s="218">
        <v>1</v>
      </c>
      <c r="H135" s="220" t="s">
        <v>1467</v>
      </c>
      <c r="I135" s="220" t="s">
        <v>990</v>
      </c>
      <c r="J135" s="220" t="s">
        <v>990</v>
      </c>
      <c r="K135" s="221" t="s">
        <v>1467</v>
      </c>
    </row>
    <row r="136" spans="1:11" ht="12.75" x14ac:dyDescent="0.2">
      <c r="A136" s="217">
        <v>132</v>
      </c>
      <c r="B136" s="218">
        <v>2008</v>
      </c>
      <c r="C136" s="219" t="s">
        <v>1468</v>
      </c>
      <c r="D136" s="226" t="s">
        <v>6309</v>
      </c>
      <c r="E136" s="224" t="s">
        <v>1469</v>
      </c>
      <c r="F136" s="219" t="s">
        <v>1470</v>
      </c>
      <c r="G136" s="218">
        <v>1</v>
      </c>
      <c r="H136" s="220" t="s">
        <v>1471</v>
      </c>
      <c r="I136" s="220" t="s">
        <v>990</v>
      </c>
      <c r="J136" s="220" t="s">
        <v>990</v>
      </c>
      <c r="K136" s="221" t="s">
        <v>1471</v>
      </c>
    </row>
    <row r="137" spans="1:11" ht="12.75" x14ac:dyDescent="0.2">
      <c r="A137" s="217">
        <v>133</v>
      </c>
      <c r="B137" s="218">
        <v>2008</v>
      </c>
      <c r="C137" s="219" t="s">
        <v>1472</v>
      </c>
      <c r="D137" s="226" t="s">
        <v>6309</v>
      </c>
      <c r="E137" s="224" t="s">
        <v>1473</v>
      </c>
      <c r="F137" s="219" t="s">
        <v>1474</v>
      </c>
      <c r="G137" s="218">
        <v>2</v>
      </c>
      <c r="H137" s="220" t="s">
        <v>1475</v>
      </c>
      <c r="I137" s="220" t="s">
        <v>990</v>
      </c>
      <c r="J137" s="220" t="s">
        <v>990</v>
      </c>
      <c r="K137" s="221" t="s">
        <v>1475</v>
      </c>
    </row>
    <row r="138" spans="1:11" ht="25.5" x14ac:dyDescent="0.2">
      <c r="A138" s="217">
        <v>134</v>
      </c>
      <c r="B138" s="218">
        <v>2008</v>
      </c>
      <c r="C138" s="219" t="s">
        <v>1476</v>
      </c>
      <c r="D138" s="226" t="s">
        <v>6309</v>
      </c>
      <c r="E138" s="224" t="s">
        <v>1477</v>
      </c>
      <c r="F138" s="219" t="s">
        <v>1478</v>
      </c>
      <c r="G138" s="218">
        <v>1</v>
      </c>
      <c r="H138" s="220" t="s">
        <v>1479</v>
      </c>
      <c r="I138" s="220" t="s">
        <v>990</v>
      </c>
      <c r="J138" s="220" t="s">
        <v>990</v>
      </c>
      <c r="K138" s="221" t="s">
        <v>1479</v>
      </c>
    </row>
    <row r="139" spans="1:11" ht="12.75" x14ac:dyDescent="0.2">
      <c r="A139" s="217">
        <v>135</v>
      </c>
      <c r="B139" s="218">
        <v>2008</v>
      </c>
      <c r="C139" s="219" t="s">
        <v>1480</v>
      </c>
      <c r="D139" s="226" t="s">
        <v>6309</v>
      </c>
      <c r="E139" s="224" t="s">
        <v>1481</v>
      </c>
      <c r="F139" s="219" t="s">
        <v>1416</v>
      </c>
      <c r="G139" s="218">
        <v>1</v>
      </c>
      <c r="H139" s="220" t="s">
        <v>1482</v>
      </c>
      <c r="I139" s="220" t="s">
        <v>990</v>
      </c>
      <c r="J139" s="220" t="s">
        <v>990</v>
      </c>
      <c r="K139" s="221" t="s">
        <v>1482</v>
      </c>
    </row>
    <row r="140" spans="1:11" ht="12.75" x14ac:dyDescent="0.2">
      <c r="A140" s="217">
        <v>136</v>
      </c>
      <c r="B140" s="218">
        <v>2008</v>
      </c>
      <c r="C140" s="219" t="s">
        <v>1483</v>
      </c>
      <c r="D140" s="226" t="s">
        <v>6309</v>
      </c>
      <c r="E140" s="224" t="s">
        <v>1484</v>
      </c>
      <c r="F140" s="219" t="s">
        <v>1320</v>
      </c>
      <c r="G140" s="218">
        <v>1</v>
      </c>
      <c r="H140" s="220" t="s">
        <v>1485</v>
      </c>
      <c r="I140" s="220" t="s">
        <v>990</v>
      </c>
      <c r="J140" s="220" t="s">
        <v>990</v>
      </c>
      <c r="K140" s="221" t="s">
        <v>1485</v>
      </c>
    </row>
    <row r="141" spans="1:11" ht="12.75" x14ac:dyDescent="0.2">
      <c r="A141" s="217">
        <v>137</v>
      </c>
      <c r="B141" s="218">
        <v>2008</v>
      </c>
      <c r="C141" s="219" t="s">
        <v>1486</v>
      </c>
      <c r="D141" s="226" t="s">
        <v>6309</v>
      </c>
      <c r="E141" s="224" t="s">
        <v>1487</v>
      </c>
      <c r="F141" s="219" t="s">
        <v>1488</v>
      </c>
      <c r="G141" s="218">
        <v>3</v>
      </c>
      <c r="H141" s="220" t="s">
        <v>1489</v>
      </c>
      <c r="I141" s="220" t="s">
        <v>990</v>
      </c>
      <c r="J141" s="220" t="s">
        <v>990</v>
      </c>
      <c r="K141" s="221" t="s">
        <v>1489</v>
      </c>
    </row>
    <row r="142" spans="1:11" ht="25.5" x14ac:dyDescent="0.2">
      <c r="A142" s="217">
        <v>138</v>
      </c>
      <c r="B142" s="218">
        <v>2008</v>
      </c>
      <c r="C142" s="219" t="s">
        <v>1490</v>
      </c>
      <c r="D142" s="226" t="s">
        <v>6307</v>
      </c>
      <c r="E142" s="224" t="s">
        <v>1491</v>
      </c>
      <c r="F142" s="219" t="s">
        <v>1462</v>
      </c>
      <c r="G142" s="218">
        <v>1</v>
      </c>
      <c r="H142" s="220" t="s">
        <v>1492</v>
      </c>
      <c r="I142" s="220" t="s">
        <v>990</v>
      </c>
      <c r="J142" s="220" t="s">
        <v>990</v>
      </c>
      <c r="K142" s="221" t="s">
        <v>1492</v>
      </c>
    </row>
    <row r="143" spans="1:11" ht="25.5" x14ac:dyDescent="0.2">
      <c r="A143" s="217">
        <v>139</v>
      </c>
      <c r="B143" s="218">
        <v>2008</v>
      </c>
      <c r="C143" s="219" t="s">
        <v>1493</v>
      </c>
      <c r="D143" s="226" t="s">
        <v>6307</v>
      </c>
      <c r="E143" s="224" t="s">
        <v>1494</v>
      </c>
      <c r="F143" s="219" t="s">
        <v>1495</v>
      </c>
      <c r="G143" s="218">
        <v>1</v>
      </c>
      <c r="H143" s="220" t="s">
        <v>1496</v>
      </c>
      <c r="I143" s="220" t="s">
        <v>990</v>
      </c>
      <c r="J143" s="220" t="s">
        <v>990</v>
      </c>
      <c r="K143" s="221" t="s">
        <v>1496</v>
      </c>
    </row>
    <row r="144" spans="1:11" ht="25.5" x14ac:dyDescent="0.2">
      <c r="A144" s="217">
        <v>140</v>
      </c>
      <c r="B144" s="218">
        <v>2008</v>
      </c>
      <c r="C144" s="219" t="s">
        <v>1497</v>
      </c>
      <c r="D144" s="226" t="s">
        <v>6307</v>
      </c>
      <c r="E144" s="224" t="s">
        <v>1498</v>
      </c>
      <c r="F144" s="219" t="s">
        <v>1499</v>
      </c>
      <c r="G144" s="218">
        <v>1</v>
      </c>
      <c r="H144" s="220" t="s">
        <v>1500</v>
      </c>
      <c r="I144" s="220" t="s">
        <v>990</v>
      </c>
      <c r="J144" s="220" t="s">
        <v>990</v>
      </c>
      <c r="K144" s="221" t="s">
        <v>1500</v>
      </c>
    </row>
    <row r="145" spans="1:11" ht="27" customHeight="1" x14ac:dyDescent="0.2">
      <c r="A145" s="217">
        <v>141</v>
      </c>
      <c r="B145" s="218">
        <v>2008</v>
      </c>
      <c r="C145" s="219" t="s">
        <v>1501</v>
      </c>
      <c r="D145" s="226" t="s">
        <v>6302</v>
      </c>
      <c r="E145" s="224" t="s">
        <v>1502</v>
      </c>
      <c r="F145" s="219" t="s">
        <v>1503</v>
      </c>
      <c r="G145" s="218">
        <v>5</v>
      </c>
      <c r="H145" s="220" t="s">
        <v>1504</v>
      </c>
      <c r="I145" s="220" t="s">
        <v>990</v>
      </c>
      <c r="J145" s="220" t="s">
        <v>990</v>
      </c>
      <c r="K145" s="221" t="s">
        <v>1504</v>
      </c>
    </row>
    <row r="146" spans="1:11" ht="25.5" customHeight="1" x14ac:dyDescent="0.2">
      <c r="A146" s="217">
        <v>142</v>
      </c>
      <c r="B146" s="218">
        <v>2008</v>
      </c>
      <c r="C146" s="219" t="s">
        <v>1505</v>
      </c>
      <c r="D146" s="226" t="s">
        <v>6302</v>
      </c>
      <c r="E146" s="224" t="s">
        <v>1506</v>
      </c>
      <c r="F146" s="219" t="s">
        <v>1436</v>
      </c>
      <c r="G146" s="218">
        <v>1</v>
      </c>
      <c r="H146" s="220" t="s">
        <v>1507</v>
      </c>
      <c r="I146" s="220" t="s">
        <v>990</v>
      </c>
      <c r="J146" s="220" t="s">
        <v>990</v>
      </c>
      <c r="K146" s="221" t="s">
        <v>1507</v>
      </c>
    </row>
    <row r="147" spans="1:11" ht="25.5" customHeight="1" x14ac:dyDescent="0.2">
      <c r="A147" s="217">
        <v>143</v>
      </c>
      <c r="B147" s="218">
        <v>2008</v>
      </c>
      <c r="C147" s="219" t="s">
        <v>1508</v>
      </c>
      <c r="D147" s="226" t="s">
        <v>6302</v>
      </c>
      <c r="E147" s="224" t="s">
        <v>1185</v>
      </c>
      <c r="F147" s="219" t="s">
        <v>1509</v>
      </c>
      <c r="G147" s="218">
        <v>2</v>
      </c>
      <c r="H147" s="220" t="s">
        <v>1510</v>
      </c>
      <c r="I147" s="220" t="s">
        <v>990</v>
      </c>
      <c r="J147" s="220" t="s">
        <v>990</v>
      </c>
      <c r="K147" s="221" t="s">
        <v>1510</v>
      </c>
    </row>
    <row r="148" spans="1:11" ht="25.5" customHeight="1" x14ac:dyDescent="0.2">
      <c r="A148" s="217">
        <v>144</v>
      </c>
      <c r="B148" s="218">
        <v>2008</v>
      </c>
      <c r="C148" s="219" t="s">
        <v>1511</v>
      </c>
      <c r="D148" s="226" t="s">
        <v>6302</v>
      </c>
      <c r="E148" s="224" t="s">
        <v>1512</v>
      </c>
      <c r="F148" s="219" t="s">
        <v>992</v>
      </c>
      <c r="G148" s="218">
        <v>2</v>
      </c>
      <c r="H148" s="220" t="s">
        <v>1513</v>
      </c>
      <c r="I148" s="220" t="s">
        <v>990</v>
      </c>
      <c r="J148" s="220" t="s">
        <v>990</v>
      </c>
      <c r="K148" s="221" t="s">
        <v>1513</v>
      </c>
    </row>
    <row r="149" spans="1:11" ht="25.5" customHeight="1" x14ac:dyDescent="0.2">
      <c r="A149" s="217">
        <v>145</v>
      </c>
      <c r="B149" s="218">
        <v>2008</v>
      </c>
      <c r="C149" s="219" t="s">
        <v>1514</v>
      </c>
      <c r="D149" s="226" t="s">
        <v>6302</v>
      </c>
      <c r="E149" s="224" t="s">
        <v>1369</v>
      </c>
      <c r="F149" s="219" t="s">
        <v>1424</v>
      </c>
      <c r="G149" s="218">
        <v>2</v>
      </c>
      <c r="H149" s="220" t="s">
        <v>1515</v>
      </c>
      <c r="I149" s="220" t="s">
        <v>990</v>
      </c>
      <c r="J149" s="220" t="s">
        <v>990</v>
      </c>
      <c r="K149" s="221" t="s">
        <v>1515</v>
      </c>
    </row>
    <row r="150" spans="1:11" ht="25.5" customHeight="1" x14ac:dyDescent="0.2">
      <c r="A150" s="217">
        <v>146</v>
      </c>
      <c r="B150" s="218">
        <v>2008</v>
      </c>
      <c r="C150" s="219" t="s">
        <v>1516</v>
      </c>
      <c r="D150" s="226" t="s">
        <v>6302</v>
      </c>
      <c r="E150" s="224" t="s">
        <v>1007</v>
      </c>
      <c r="F150" s="219" t="s">
        <v>1220</v>
      </c>
      <c r="G150" s="218">
        <v>1</v>
      </c>
      <c r="H150" s="220" t="s">
        <v>1517</v>
      </c>
      <c r="I150" s="220" t="s">
        <v>990</v>
      </c>
      <c r="J150" s="220" t="s">
        <v>990</v>
      </c>
      <c r="K150" s="221" t="s">
        <v>1517</v>
      </c>
    </row>
    <row r="151" spans="1:11" ht="25.5" customHeight="1" x14ac:dyDescent="0.2">
      <c r="A151" s="217">
        <v>147</v>
      </c>
      <c r="B151" s="218">
        <v>2008</v>
      </c>
      <c r="C151" s="219" t="s">
        <v>1518</v>
      </c>
      <c r="D151" s="226" t="s">
        <v>6302</v>
      </c>
      <c r="E151" s="224" t="s">
        <v>1111</v>
      </c>
      <c r="F151" s="219" t="s">
        <v>1217</v>
      </c>
      <c r="G151" s="218">
        <v>2</v>
      </c>
      <c r="H151" s="220" t="s">
        <v>1519</v>
      </c>
      <c r="I151" s="220" t="s">
        <v>990</v>
      </c>
      <c r="J151" s="220" t="s">
        <v>990</v>
      </c>
      <c r="K151" s="221" t="s">
        <v>1519</v>
      </c>
    </row>
    <row r="152" spans="1:11" ht="25.5" customHeight="1" x14ac:dyDescent="0.2">
      <c r="A152" s="217">
        <v>148</v>
      </c>
      <c r="B152" s="218">
        <v>2008</v>
      </c>
      <c r="C152" s="219" t="s">
        <v>1176</v>
      </c>
      <c r="D152" s="226" t="s">
        <v>6302</v>
      </c>
      <c r="E152" s="224" t="s">
        <v>1520</v>
      </c>
      <c r="F152" s="219" t="s">
        <v>1521</v>
      </c>
      <c r="G152" s="218">
        <v>3</v>
      </c>
      <c r="H152" s="220" t="s">
        <v>1522</v>
      </c>
      <c r="I152" s="220" t="s">
        <v>990</v>
      </c>
      <c r="J152" s="220" t="s">
        <v>990</v>
      </c>
      <c r="K152" s="221" t="s">
        <v>1522</v>
      </c>
    </row>
    <row r="153" spans="1:11" ht="25.5" customHeight="1" x14ac:dyDescent="0.2">
      <c r="A153" s="217">
        <v>149</v>
      </c>
      <c r="B153" s="218">
        <v>2008</v>
      </c>
      <c r="C153" s="219" t="s">
        <v>1523</v>
      </c>
      <c r="D153" s="226" t="s">
        <v>6302</v>
      </c>
      <c r="E153" s="224" t="s">
        <v>1524</v>
      </c>
      <c r="F153" s="219" t="s">
        <v>1525</v>
      </c>
      <c r="G153" s="218">
        <v>1</v>
      </c>
      <c r="H153" s="220" t="s">
        <v>1526</v>
      </c>
      <c r="I153" s="220" t="s">
        <v>990</v>
      </c>
      <c r="J153" s="220" t="s">
        <v>990</v>
      </c>
      <c r="K153" s="221" t="s">
        <v>1526</v>
      </c>
    </row>
    <row r="154" spans="1:11" ht="25.5" customHeight="1" x14ac:dyDescent="0.2">
      <c r="A154" s="217">
        <v>150</v>
      </c>
      <c r="B154" s="218">
        <v>2008</v>
      </c>
      <c r="C154" s="219" t="s">
        <v>1527</v>
      </c>
      <c r="D154" s="226" t="s">
        <v>6302</v>
      </c>
      <c r="E154" s="224" t="s">
        <v>1524</v>
      </c>
      <c r="F154" s="219" t="s">
        <v>1528</v>
      </c>
      <c r="G154" s="218">
        <v>2</v>
      </c>
      <c r="H154" s="220" t="s">
        <v>1529</v>
      </c>
      <c r="I154" s="220" t="s">
        <v>990</v>
      </c>
      <c r="J154" s="220" t="s">
        <v>990</v>
      </c>
      <c r="K154" s="221" t="s">
        <v>1529</v>
      </c>
    </row>
    <row r="155" spans="1:11" ht="25.5" customHeight="1" x14ac:dyDescent="0.2">
      <c r="A155" s="217">
        <v>151</v>
      </c>
      <c r="B155" s="218">
        <v>2008</v>
      </c>
      <c r="C155" s="219" t="s">
        <v>1530</v>
      </c>
      <c r="D155" s="226" t="s">
        <v>6302</v>
      </c>
      <c r="E155" s="224" t="s">
        <v>1461</v>
      </c>
      <c r="F155" s="219" t="s">
        <v>1360</v>
      </c>
      <c r="G155" s="218">
        <v>4</v>
      </c>
      <c r="H155" s="220" t="s">
        <v>1531</v>
      </c>
      <c r="I155" s="220" t="s">
        <v>990</v>
      </c>
      <c r="J155" s="220" t="s">
        <v>990</v>
      </c>
      <c r="K155" s="221" t="s">
        <v>1531</v>
      </c>
    </row>
    <row r="156" spans="1:11" ht="25.5" customHeight="1" x14ac:dyDescent="0.2">
      <c r="A156" s="217">
        <v>152</v>
      </c>
      <c r="B156" s="218">
        <v>2008</v>
      </c>
      <c r="C156" s="219" t="s">
        <v>1532</v>
      </c>
      <c r="D156" s="226" t="s">
        <v>6302</v>
      </c>
      <c r="E156" s="224" t="s">
        <v>1023</v>
      </c>
      <c r="F156" s="219" t="s">
        <v>1533</v>
      </c>
      <c r="G156" s="218">
        <v>5</v>
      </c>
      <c r="H156" s="220" t="s">
        <v>1534</v>
      </c>
      <c r="I156" s="220" t="s">
        <v>990</v>
      </c>
      <c r="J156" s="220" t="s">
        <v>990</v>
      </c>
      <c r="K156" s="221" t="s">
        <v>1534</v>
      </c>
    </row>
    <row r="157" spans="1:11" ht="25.5" customHeight="1" x14ac:dyDescent="0.2">
      <c r="A157" s="217">
        <v>153</v>
      </c>
      <c r="B157" s="218">
        <v>2008</v>
      </c>
      <c r="C157" s="219" t="s">
        <v>1535</v>
      </c>
      <c r="D157" s="226" t="s">
        <v>6302</v>
      </c>
      <c r="E157" s="224" t="s">
        <v>1011</v>
      </c>
      <c r="F157" s="219" t="s">
        <v>1231</v>
      </c>
      <c r="G157" s="218">
        <v>1</v>
      </c>
      <c r="H157" s="220" t="s">
        <v>1536</v>
      </c>
      <c r="I157" s="220" t="s">
        <v>990</v>
      </c>
      <c r="J157" s="220" t="s">
        <v>990</v>
      </c>
      <c r="K157" s="221" t="s">
        <v>1536</v>
      </c>
    </row>
    <row r="158" spans="1:11" ht="25.5" customHeight="1" x14ac:dyDescent="0.2">
      <c r="A158" s="217">
        <v>154</v>
      </c>
      <c r="B158" s="218">
        <v>2008</v>
      </c>
      <c r="C158" s="219" t="s">
        <v>1537</v>
      </c>
      <c r="D158" s="226" t="s">
        <v>6302</v>
      </c>
      <c r="E158" s="224" t="s">
        <v>1011</v>
      </c>
      <c r="F158" s="219" t="s">
        <v>1538</v>
      </c>
      <c r="G158" s="218">
        <v>1</v>
      </c>
      <c r="H158" s="220" t="s">
        <v>1539</v>
      </c>
      <c r="I158" s="220" t="s">
        <v>990</v>
      </c>
      <c r="J158" s="220" t="s">
        <v>990</v>
      </c>
      <c r="K158" s="221" t="s">
        <v>1539</v>
      </c>
    </row>
    <row r="159" spans="1:11" ht="25.5" customHeight="1" x14ac:dyDescent="0.2">
      <c r="A159" s="217">
        <v>155</v>
      </c>
      <c r="B159" s="218">
        <v>2008</v>
      </c>
      <c r="C159" s="219" t="s">
        <v>1540</v>
      </c>
      <c r="D159" s="226" t="s">
        <v>6302</v>
      </c>
      <c r="E159" s="224" t="s">
        <v>1023</v>
      </c>
      <c r="F159" s="219" t="s">
        <v>1541</v>
      </c>
      <c r="G159" s="218">
        <v>3</v>
      </c>
      <c r="H159" s="220" t="s">
        <v>1542</v>
      </c>
      <c r="I159" s="220" t="s">
        <v>990</v>
      </c>
      <c r="J159" s="220" t="s">
        <v>990</v>
      </c>
      <c r="K159" s="221" t="s">
        <v>1542</v>
      </c>
    </row>
    <row r="160" spans="1:11" ht="25.5" customHeight="1" x14ac:dyDescent="0.2">
      <c r="A160" s="217">
        <v>156</v>
      </c>
      <c r="B160" s="218">
        <v>2008</v>
      </c>
      <c r="C160" s="219" t="s">
        <v>1543</v>
      </c>
      <c r="D160" s="226" t="s">
        <v>6302</v>
      </c>
      <c r="E160" s="224" t="s">
        <v>1544</v>
      </c>
      <c r="F160" s="219" t="s">
        <v>1545</v>
      </c>
      <c r="G160" s="218">
        <v>1</v>
      </c>
      <c r="H160" s="220" t="s">
        <v>1546</v>
      </c>
      <c r="I160" s="220" t="s">
        <v>990</v>
      </c>
      <c r="J160" s="220" t="s">
        <v>990</v>
      </c>
      <c r="K160" s="221" t="s">
        <v>1546</v>
      </c>
    </row>
    <row r="161" spans="1:11" ht="25.5" customHeight="1" x14ac:dyDescent="0.2">
      <c r="A161" s="217">
        <v>157</v>
      </c>
      <c r="B161" s="218">
        <v>2008</v>
      </c>
      <c r="C161" s="219" t="s">
        <v>1547</v>
      </c>
      <c r="D161" s="226" t="s">
        <v>6302</v>
      </c>
      <c r="E161" s="224" t="s">
        <v>1548</v>
      </c>
      <c r="F161" s="219" t="s">
        <v>1549</v>
      </c>
      <c r="G161" s="218">
        <v>1</v>
      </c>
      <c r="H161" s="220" t="s">
        <v>1550</v>
      </c>
      <c r="I161" s="220" t="s">
        <v>990</v>
      </c>
      <c r="J161" s="220" t="s">
        <v>990</v>
      </c>
      <c r="K161" s="221" t="s">
        <v>1550</v>
      </c>
    </row>
    <row r="162" spans="1:11" ht="25.5" customHeight="1" x14ac:dyDescent="0.2">
      <c r="A162" s="217">
        <v>158</v>
      </c>
      <c r="B162" s="218">
        <v>2008</v>
      </c>
      <c r="C162" s="219" t="s">
        <v>1551</v>
      </c>
      <c r="D162" s="226" t="s">
        <v>6298</v>
      </c>
      <c r="E162" s="224" t="s">
        <v>1552</v>
      </c>
      <c r="F162" s="219" t="s">
        <v>1553</v>
      </c>
      <c r="G162" s="218">
        <v>1</v>
      </c>
      <c r="H162" s="220" t="s">
        <v>1554</v>
      </c>
      <c r="I162" s="220" t="s">
        <v>990</v>
      </c>
      <c r="J162" s="220" t="s">
        <v>990</v>
      </c>
      <c r="K162" s="221" t="s">
        <v>1554</v>
      </c>
    </row>
    <row r="163" spans="1:11" ht="25.5" customHeight="1" x14ac:dyDescent="0.2">
      <c r="A163" s="217">
        <v>159</v>
      </c>
      <c r="B163" s="218">
        <v>2008</v>
      </c>
      <c r="C163" s="219" t="s">
        <v>1555</v>
      </c>
      <c r="D163" s="226" t="s">
        <v>6298</v>
      </c>
      <c r="E163" s="224" t="s">
        <v>1115</v>
      </c>
      <c r="F163" s="219" t="s">
        <v>1227</v>
      </c>
      <c r="G163" s="218">
        <v>1</v>
      </c>
      <c r="H163" s="220" t="s">
        <v>1556</v>
      </c>
      <c r="I163" s="220" t="s">
        <v>990</v>
      </c>
      <c r="J163" s="220" t="s">
        <v>990</v>
      </c>
      <c r="K163" s="221" t="s">
        <v>1556</v>
      </c>
    </row>
    <row r="164" spans="1:11" ht="25.5" customHeight="1" x14ac:dyDescent="0.2">
      <c r="A164" s="217">
        <v>160</v>
      </c>
      <c r="B164" s="218">
        <v>2008</v>
      </c>
      <c r="C164" s="219" t="s">
        <v>1557</v>
      </c>
      <c r="D164" s="226" t="s">
        <v>6299</v>
      </c>
      <c r="E164" s="224" t="s">
        <v>1214</v>
      </c>
      <c r="F164" s="219" t="s">
        <v>1558</v>
      </c>
      <c r="G164" s="218">
        <v>3</v>
      </c>
      <c r="H164" s="220" t="s">
        <v>1559</v>
      </c>
      <c r="I164" s="220" t="s">
        <v>990</v>
      </c>
      <c r="J164" s="220" t="s">
        <v>990</v>
      </c>
      <c r="K164" s="221" t="s">
        <v>1559</v>
      </c>
    </row>
    <row r="165" spans="1:11" ht="25.5" customHeight="1" x14ac:dyDescent="0.2">
      <c r="A165" s="217">
        <v>161</v>
      </c>
      <c r="B165" s="218">
        <v>2008</v>
      </c>
      <c r="C165" s="219" t="s">
        <v>1560</v>
      </c>
      <c r="D165" s="226" t="s">
        <v>6299</v>
      </c>
      <c r="E165" s="224" t="s">
        <v>1561</v>
      </c>
      <c r="F165" s="219" t="s">
        <v>1320</v>
      </c>
      <c r="G165" s="218">
        <v>1</v>
      </c>
      <c r="H165" s="220" t="s">
        <v>1562</v>
      </c>
      <c r="I165" s="220" t="s">
        <v>990</v>
      </c>
      <c r="J165" s="220" t="s">
        <v>990</v>
      </c>
      <c r="K165" s="221" t="s">
        <v>1562</v>
      </c>
    </row>
    <row r="166" spans="1:11" ht="27" customHeight="1" x14ac:dyDescent="0.2">
      <c r="A166" s="217">
        <v>162</v>
      </c>
      <c r="B166" s="218">
        <v>2008</v>
      </c>
      <c r="C166" s="219" t="s">
        <v>1563</v>
      </c>
      <c r="D166" s="226" t="s">
        <v>6299</v>
      </c>
      <c r="E166" s="224" t="s">
        <v>1564</v>
      </c>
      <c r="F166" s="219" t="s">
        <v>1565</v>
      </c>
      <c r="G166" s="218">
        <v>1</v>
      </c>
      <c r="H166" s="220" t="s">
        <v>1566</v>
      </c>
      <c r="I166" s="220" t="s">
        <v>990</v>
      </c>
      <c r="J166" s="220" t="s">
        <v>990</v>
      </c>
      <c r="K166" s="221" t="s">
        <v>1566</v>
      </c>
    </row>
    <row r="167" spans="1:11" ht="27" customHeight="1" x14ac:dyDescent="0.2">
      <c r="A167" s="217">
        <v>163</v>
      </c>
      <c r="B167" s="218">
        <v>2008</v>
      </c>
      <c r="C167" s="219" t="s">
        <v>1567</v>
      </c>
      <c r="D167" s="226" t="s">
        <v>6299</v>
      </c>
      <c r="E167" s="224" t="s">
        <v>1568</v>
      </c>
      <c r="F167" s="219" t="s">
        <v>1569</v>
      </c>
      <c r="G167" s="218">
        <v>1</v>
      </c>
      <c r="H167" s="220" t="s">
        <v>1570</v>
      </c>
      <c r="I167" s="220" t="s">
        <v>990</v>
      </c>
      <c r="J167" s="220" t="s">
        <v>990</v>
      </c>
      <c r="K167" s="221" t="s">
        <v>1570</v>
      </c>
    </row>
    <row r="168" spans="1:11" ht="27" customHeight="1" x14ac:dyDescent="0.2">
      <c r="A168" s="217">
        <v>164</v>
      </c>
      <c r="B168" s="218">
        <v>2008</v>
      </c>
      <c r="C168" s="219" t="s">
        <v>1571</v>
      </c>
      <c r="D168" s="226" t="s">
        <v>6299</v>
      </c>
      <c r="E168" s="224" t="s">
        <v>1072</v>
      </c>
      <c r="F168" s="219" t="s">
        <v>1572</v>
      </c>
      <c r="G168" s="218">
        <v>5</v>
      </c>
      <c r="H168" s="220" t="s">
        <v>1573</v>
      </c>
      <c r="I168" s="220" t="s">
        <v>990</v>
      </c>
      <c r="J168" s="220" t="s">
        <v>990</v>
      </c>
      <c r="K168" s="221" t="s">
        <v>1573</v>
      </c>
    </row>
    <row r="169" spans="1:11" ht="27" customHeight="1" x14ac:dyDescent="0.2">
      <c r="A169" s="217">
        <v>165</v>
      </c>
      <c r="B169" s="218">
        <v>2008</v>
      </c>
      <c r="C169" s="219" t="s">
        <v>1574</v>
      </c>
      <c r="D169" s="226" t="s">
        <v>6299</v>
      </c>
      <c r="E169" s="224" t="s">
        <v>1575</v>
      </c>
      <c r="F169" s="219" t="s">
        <v>1044</v>
      </c>
      <c r="G169" s="218">
        <v>6</v>
      </c>
      <c r="H169" s="220" t="s">
        <v>1576</v>
      </c>
      <c r="I169" s="220" t="s">
        <v>990</v>
      </c>
      <c r="J169" s="220" t="s">
        <v>990</v>
      </c>
      <c r="K169" s="221" t="s">
        <v>1576</v>
      </c>
    </row>
    <row r="170" spans="1:11" ht="27" customHeight="1" x14ac:dyDescent="0.2">
      <c r="A170" s="217">
        <v>166</v>
      </c>
      <c r="B170" s="218">
        <v>2008</v>
      </c>
      <c r="C170" s="219" t="s">
        <v>1577</v>
      </c>
      <c r="D170" s="226" t="s">
        <v>6299</v>
      </c>
      <c r="E170" s="224" t="s">
        <v>316</v>
      </c>
      <c r="F170" s="219" t="s">
        <v>1499</v>
      </c>
      <c r="G170" s="218">
        <v>1</v>
      </c>
      <c r="H170" s="220" t="s">
        <v>1578</v>
      </c>
      <c r="I170" s="220" t="s">
        <v>990</v>
      </c>
      <c r="J170" s="220" t="s">
        <v>990</v>
      </c>
      <c r="K170" s="221" t="s">
        <v>1578</v>
      </c>
    </row>
    <row r="171" spans="1:11" ht="27" customHeight="1" x14ac:dyDescent="0.2">
      <c r="A171" s="217">
        <v>167</v>
      </c>
      <c r="B171" s="218">
        <v>2008</v>
      </c>
      <c r="C171" s="219" t="s">
        <v>1579</v>
      </c>
      <c r="D171" s="226" t="s">
        <v>6299</v>
      </c>
      <c r="E171" s="224" t="s">
        <v>1580</v>
      </c>
      <c r="F171" s="219" t="s">
        <v>1581</v>
      </c>
      <c r="G171" s="218">
        <v>1</v>
      </c>
      <c r="H171" s="220" t="s">
        <v>1582</v>
      </c>
      <c r="I171" s="220" t="s">
        <v>990</v>
      </c>
      <c r="J171" s="220" t="s">
        <v>990</v>
      </c>
      <c r="K171" s="221" t="s">
        <v>1582</v>
      </c>
    </row>
    <row r="172" spans="1:11" ht="27" customHeight="1" x14ac:dyDescent="0.2">
      <c r="A172" s="217">
        <v>168</v>
      </c>
      <c r="B172" s="218">
        <v>2008</v>
      </c>
      <c r="C172" s="219" t="s">
        <v>1583</v>
      </c>
      <c r="D172" s="226" t="s">
        <v>6299</v>
      </c>
      <c r="E172" s="224" t="s">
        <v>1584</v>
      </c>
      <c r="F172" s="219" t="s">
        <v>1585</v>
      </c>
      <c r="G172" s="218">
        <v>2</v>
      </c>
      <c r="H172" s="220" t="s">
        <v>1586</v>
      </c>
      <c r="I172" s="220" t="s">
        <v>990</v>
      </c>
      <c r="J172" s="220" t="s">
        <v>990</v>
      </c>
      <c r="K172" s="221" t="s">
        <v>1586</v>
      </c>
    </row>
    <row r="173" spans="1:11" ht="27" customHeight="1" x14ac:dyDescent="0.2">
      <c r="A173" s="217">
        <v>169</v>
      </c>
      <c r="B173" s="218">
        <v>2008</v>
      </c>
      <c r="C173" s="219" t="s">
        <v>1587</v>
      </c>
      <c r="D173" s="226" t="s">
        <v>6299</v>
      </c>
      <c r="E173" s="224" t="s">
        <v>1588</v>
      </c>
      <c r="F173" s="219" t="s">
        <v>1044</v>
      </c>
      <c r="G173" s="218">
        <v>2</v>
      </c>
      <c r="H173" s="220" t="s">
        <v>1589</v>
      </c>
      <c r="I173" s="220" t="s">
        <v>990</v>
      </c>
      <c r="J173" s="220" t="s">
        <v>990</v>
      </c>
      <c r="K173" s="221" t="s">
        <v>1589</v>
      </c>
    </row>
    <row r="174" spans="1:11" ht="25.5" x14ac:dyDescent="0.2">
      <c r="A174" s="217">
        <v>170</v>
      </c>
      <c r="B174" s="218">
        <v>2008</v>
      </c>
      <c r="C174" s="219" t="s">
        <v>1590</v>
      </c>
      <c r="D174" s="226" t="s">
        <v>6299</v>
      </c>
      <c r="E174" s="224" t="s">
        <v>1210</v>
      </c>
      <c r="F174" s="219" t="s">
        <v>1416</v>
      </c>
      <c r="G174" s="218">
        <v>1</v>
      </c>
      <c r="H174" s="220" t="s">
        <v>1591</v>
      </c>
      <c r="I174" s="220" t="s">
        <v>990</v>
      </c>
      <c r="J174" s="220" t="s">
        <v>990</v>
      </c>
      <c r="K174" s="221" t="s">
        <v>1591</v>
      </c>
    </row>
    <row r="175" spans="1:11" ht="25.5" customHeight="1" x14ac:dyDescent="0.2">
      <c r="A175" s="217">
        <v>171</v>
      </c>
      <c r="B175" s="218">
        <v>2008</v>
      </c>
      <c r="C175" s="219" t="s">
        <v>1592</v>
      </c>
      <c r="D175" s="226" t="s">
        <v>6299</v>
      </c>
      <c r="E175" s="224" t="s">
        <v>7332</v>
      </c>
      <c r="F175" s="219" t="s">
        <v>1454</v>
      </c>
      <c r="G175" s="218">
        <v>1</v>
      </c>
      <c r="H175" s="220" t="s">
        <v>1593</v>
      </c>
      <c r="I175" s="220" t="s">
        <v>990</v>
      </c>
      <c r="J175" s="220" t="s">
        <v>990</v>
      </c>
      <c r="K175" s="221" t="s">
        <v>1593</v>
      </c>
    </row>
    <row r="176" spans="1:11" ht="25.5" customHeight="1" x14ac:dyDescent="0.2">
      <c r="A176" s="217">
        <v>172</v>
      </c>
      <c r="B176" s="218">
        <v>2008</v>
      </c>
      <c r="C176" s="219" t="s">
        <v>1594</v>
      </c>
      <c r="D176" s="226" t="s">
        <v>6299</v>
      </c>
      <c r="E176" s="224" t="s">
        <v>7333</v>
      </c>
      <c r="F176" s="219" t="s">
        <v>1595</v>
      </c>
      <c r="G176" s="218">
        <v>1</v>
      </c>
      <c r="H176" s="220" t="s">
        <v>1596</v>
      </c>
      <c r="I176" s="220" t="s">
        <v>990</v>
      </c>
      <c r="J176" s="220" t="s">
        <v>990</v>
      </c>
      <c r="K176" s="221" t="s">
        <v>1596</v>
      </c>
    </row>
    <row r="177" spans="1:11" ht="25.5" customHeight="1" x14ac:dyDescent="0.2">
      <c r="A177" s="217">
        <v>173</v>
      </c>
      <c r="B177" s="218">
        <v>2008</v>
      </c>
      <c r="C177" s="219" t="s">
        <v>1597</v>
      </c>
      <c r="D177" s="226" t="s">
        <v>6299</v>
      </c>
      <c r="E177" s="224" t="s">
        <v>1598</v>
      </c>
      <c r="F177" s="219" t="s">
        <v>1599</v>
      </c>
      <c r="G177" s="218">
        <v>6</v>
      </c>
      <c r="H177" s="220" t="s">
        <v>1600</v>
      </c>
      <c r="I177" s="220" t="s">
        <v>990</v>
      </c>
      <c r="J177" s="220" t="s">
        <v>990</v>
      </c>
      <c r="K177" s="221" t="s">
        <v>1600</v>
      </c>
    </row>
    <row r="178" spans="1:11" ht="25.5" customHeight="1" x14ac:dyDescent="0.2">
      <c r="A178" s="217">
        <v>174</v>
      </c>
      <c r="B178" s="218">
        <v>2008</v>
      </c>
      <c r="C178" s="219" t="s">
        <v>1219</v>
      </c>
      <c r="D178" s="226" t="s">
        <v>6299</v>
      </c>
      <c r="E178" s="224" t="s">
        <v>1601</v>
      </c>
      <c r="F178" s="219" t="s">
        <v>1602</v>
      </c>
      <c r="G178" s="218">
        <v>2</v>
      </c>
      <c r="H178" s="220" t="s">
        <v>1603</v>
      </c>
      <c r="I178" s="220" t="s">
        <v>990</v>
      </c>
      <c r="J178" s="220" t="s">
        <v>990</v>
      </c>
      <c r="K178" s="221" t="s">
        <v>1603</v>
      </c>
    </row>
    <row r="179" spans="1:11" ht="25.5" customHeight="1" x14ac:dyDescent="0.2">
      <c r="A179" s="217">
        <v>175</v>
      </c>
      <c r="B179" s="218">
        <v>2008</v>
      </c>
      <c r="C179" s="219" t="s">
        <v>1604</v>
      </c>
      <c r="D179" s="226" t="s">
        <v>6299</v>
      </c>
      <c r="E179" s="224" t="s">
        <v>1253</v>
      </c>
      <c r="F179" s="219" t="s">
        <v>1073</v>
      </c>
      <c r="G179" s="218">
        <v>1</v>
      </c>
      <c r="H179" s="220" t="s">
        <v>1605</v>
      </c>
      <c r="I179" s="220" t="s">
        <v>990</v>
      </c>
      <c r="J179" s="220" t="s">
        <v>990</v>
      </c>
      <c r="K179" s="221" t="s">
        <v>1605</v>
      </c>
    </row>
    <row r="180" spans="1:11" ht="25.5" customHeight="1" x14ac:dyDescent="0.2">
      <c r="A180" s="217">
        <v>176</v>
      </c>
      <c r="B180" s="218">
        <v>2008</v>
      </c>
      <c r="C180" s="219" t="s">
        <v>1606</v>
      </c>
      <c r="D180" s="226" t="s">
        <v>6299</v>
      </c>
      <c r="E180" s="224" t="s">
        <v>7334</v>
      </c>
      <c r="F180" s="219" t="s">
        <v>1063</v>
      </c>
      <c r="G180" s="218">
        <v>1</v>
      </c>
      <c r="H180" s="220" t="s">
        <v>1607</v>
      </c>
      <c r="I180" s="220" t="s">
        <v>990</v>
      </c>
      <c r="J180" s="220" t="s">
        <v>990</v>
      </c>
      <c r="K180" s="221" t="s">
        <v>1607</v>
      </c>
    </row>
    <row r="181" spans="1:11" ht="25.5" customHeight="1" x14ac:dyDescent="0.2">
      <c r="A181" s="217">
        <v>177</v>
      </c>
      <c r="B181" s="218">
        <v>2008</v>
      </c>
      <c r="C181" s="219" t="s">
        <v>1608</v>
      </c>
      <c r="D181" s="226" t="s">
        <v>6299</v>
      </c>
      <c r="E181" s="224" t="s">
        <v>1609</v>
      </c>
      <c r="F181" s="219" t="s">
        <v>1610</v>
      </c>
      <c r="G181" s="218">
        <v>1</v>
      </c>
      <c r="H181" s="220" t="s">
        <v>1611</v>
      </c>
      <c r="I181" s="220" t="s">
        <v>990</v>
      </c>
      <c r="J181" s="220" t="s">
        <v>990</v>
      </c>
      <c r="K181" s="221" t="s">
        <v>1611</v>
      </c>
    </row>
    <row r="182" spans="1:11" ht="25.5" customHeight="1" x14ac:dyDescent="0.2">
      <c r="A182" s="217">
        <v>178</v>
      </c>
      <c r="B182" s="218">
        <v>2008</v>
      </c>
      <c r="C182" s="219" t="s">
        <v>1612</v>
      </c>
      <c r="D182" s="226" t="s">
        <v>6299</v>
      </c>
      <c r="E182" s="224" t="s">
        <v>7335</v>
      </c>
      <c r="F182" s="219" t="s">
        <v>1613</v>
      </c>
      <c r="G182" s="218">
        <v>1</v>
      </c>
      <c r="H182" s="220" t="s">
        <v>1614</v>
      </c>
      <c r="I182" s="220" t="s">
        <v>990</v>
      </c>
      <c r="J182" s="220" t="s">
        <v>990</v>
      </c>
      <c r="K182" s="221" t="s">
        <v>1614</v>
      </c>
    </row>
    <row r="183" spans="1:11" ht="25.5" customHeight="1" x14ac:dyDescent="0.2">
      <c r="A183" s="217">
        <v>179</v>
      </c>
      <c r="B183" s="218">
        <v>2008</v>
      </c>
      <c r="C183" s="219" t="s">
        <v>1233</v>
      </c>
      <c r="D183" s="226" t="s">
        <v>6299</v>
      </c>
      <c r="E183" s="224" t="s">
        <v>7336</v>
      </c>
      <c r="F183" s="219" t="s">
        <v>1615</v>
      </c>
      <c r="G183" s="218">
        <v>1</v>
      </c>
      <c r="H183" s="220" t="s">
        <v>1616</v>
      </c>
      <c r="I183" s="220" t="s">
        <v>990</v>
      </c>
      <c r="J183" s="220" t="s">
        <v>990</v>
      </c>
      <c r="K183" s="221" t="s">
        <v>1616</v>
      </c>
    </row>
    <row r="184" spans="1:11" ht="25.5" customHeight="1" x14ac:dyDescent="0.2">
      <c r="A184" s="217">
        <v>180</v>
      </c>
      <c r="B184" s="218">
        <v>2008</v>
      </c>
      <c r="C184" s="219" t="s">
        <v>1617</v>
      </c>
      <c r="D184" s="226" t="s">
        <v>6299</v>
      </c>
      <c r="E184" s="224" t="s">
        <v>1618</v>
      </c>
      <c r="F184" s="219" t="s">
        <v>1217</v>
      </c>
      <c r="G184" s="218">
        <v>1</v>
      </c>
      <c r="H184" s="220" t="s">
        <v>1619</v>
      </c>
      <c r="I184" s="220" t="s">
        <v>990</v>
      </c>
      <c r="J184" s="220" t="s">
        <v>990</v>
      </c>
      <c r="K184" s="221" t="s">
        <v>1619</v>
      </c>
    </row>
    <row r="185" spans="1:11" ht="25.5" customHeight="1" x14ac:dyDescent="0.2">
      <c r="A185" s="217">
        <v>181</v>
      </c>
      <c r="B185" s="218">
        <v>2008</v>
      </c>
      <c r="C185" s="219" t="s">
        <v>1620</v>
      </c>
      <c r="D185" s="226" t="s">
        <v>6299</v>
      </c>
      <c r="E185" s="224" t="s">
        <v>1621</v>
      </c>
      <c r="F185" s="219" t="s">
        <v>1622</v>
      </c>
      <c r="G185" s="218">
        <v>2</v>
      </c>
      <c r="H185" s="220" t="s">
        <v>1623</v>
      </c>
      <c r="I185" s="220" t="s">
        <v>990</v>
      </c>
      <c r="J185" s="220" t="s">
        <v>990</v>
      </c>
      <c r="K185" s="221" t="s">
        <v>1623</v>
      </c>
    </row>
    <row r="186" spans="1:11" ht="25.5" customHeight="1" x14ac:dyDescent="0.2">
      <c r="A186" s="217">
        <v>182</v>
      </c>
      <c r="B186" s="218">
        <v>2008</v>
      </c>
      <c r="C186" s="219" t="s">
        <v>1624</v>
      </c>
      <c r="D186" s="226" t="s">
        <v>6299</v>
      </c>
      <c r="E186" s="224" t="s">
        <v>1625</v>
      </c>
      <c r="F186" s="219" t="s">
        <v>1466</v>
      </c>
      <c r="G186" s="218">
        <v>3</v>
      </c>
      <c r="H186" s="220" t="s">
        <v>1626</v>
      </c>
      <c r="I186" s="220" t="s">
        <v>990</v>
      </c>
      <c r="J186" s="220" t="s">
        <v>990</v>
      </c>
      <c r="K186" s="221" t="s">
        <v>1626</v>
      </c>
    </row>
    <row r="187" spans="1:11" ht="23.25" customHeight="1" x14ac:dyDescent="0.2">
      <c r="A187" s="217">
        <v>183</v>
      </c>
      <c r="B187" s="218">
        <v>2008</v>
      </c>
      <c r="C187" s="219" t="s">
        <v>1627</v>
      </c>
      <c r="D187" s="226" t="s">
        <v>6299</v>
      </c>
      <c r="E187" s="224" t="s">
        <v>7337</v>
      </c>
      <c r="F187" s="219" t="s">
        <v>1628</v>
      </c>
      <c r="G187" s="218">
        <v>5</v>
      </c>
      <c r="H187" s="220" t="s">
        <v>1629</v>
      </c>
      <c r="I187" s="220" t="s">
        <v>990</v>
      </c>
      <c r="J187" s="220" t="s">
        <v>990</v>
      </c>
      <c r="K187" s="221" t="s">
        <v>1629</v>
      </c>
    </row>
    <row r="188" spans="1:11" ht="23.25" customHeight="1" x14ac:dyDescent="0.2">
      <c r="A188" s="217">
        <v>184</v>
      </c>
      <c r="B188" s="218">
        <v>2008</v>
      </c>
      <c r="C188" s="219" t="s">
        <v>1248</v>
      </c>
      <c r="D188" s="226" t="s">
        <v>6299</v>
      </c>
      <c r="E188" s="224" t="s">
        <v>1630</v>
      </c>
      <c r="F188" s="219" t="s">
        <v>1224</v>
      </c>
      <c r="G188" s="218">
        <v>1</v>
      </c>
      <c r="H188" s="220" t="s">
        <v>1631</v>
      </c>
      <c r="I188" s="220" t="s">
        <v>990</v>
      </c>
      <c r="J188" s="220" t="s">
        <v>990</v>
      </c>
      <c r="K188" s="221" t="s">
        <v>1631</v>
      </c>
    </row>
    <row r="189" spans="1:11" ht="23.25" customHeight="1" x14ac:dyDescent="0.2">
      <c r="A189" s="217">
        <v>185</v>
      </c>
      <c r="B189" s="218">
        <v>2008</v>
      </c>
      <c r="C189" s="219" t="s">
        <v>1632</v>
      </c>
      <c r="D189" s="226" t="s">
        <v>6299</v>
      </c>
      <c r="E189" s="224" t="s">
        <v>1633</v>
      </c>
      <c r="F189" s="219" t="s">
        <v>1447</v>
      </c>
      <c r="G189" s="218">
        <v>2</v>
      </c>
      <c r="H189" s="220" t="s">
        <v>1634</v>
      </c>
      <c r="I189" s="220" t="s">
        <v>990</v>
      </c>
      <c r="J189" s="220" t="s">
        <v>990</v>
      </c>
      <c r="K189" s="221" t="s">
        <v>1634</v>
      </c>
    </row>
    <row r="190" spans="1:11" ht="23.25" customHeight="1" x14ac:dyDescent="0.2">
      <c r="A190" s="217">
        <v>186</v>
      </c>
      <c r="B190" s="218">
        <v>2008</v>
      </c>
      <c r="C190" s="219" t="s">
        <v>1635</v>
      </c>
      <c r="D190" s="226" t="s">
        <v>6299</v>
      </c>
      <c r="E190" s="224" t="s">
        <v>1084</v>
      </c>
      <c r="F190" s="219" t="s">
        <v>1443</v>
      </c>
      <c r="G190" s="218">
        <v>4</v>
      </c>
      <c r="H190" s="220" t="s">
        <v>1636</v>
      </c>
      <c r="I190" s="220" t="s">
        <v>990</v>
      </c>
      <c r="J190" s="220" t="s">
        <v>990</v>
      </c>
      <c r="K190" s="221" t="s">
        <v>1636</v>
      </c>
    </row>
    <row r="191" spans="1:11" ht="23.25" customHeight="1" x14ac:dyDescent="0.2">
      <c r="A191" s="217">
        <v>187</v>
      </c>
      <c r="B191" s="218">
        <v>2008</v>
      </c>
      <c r="C191" s="219" t="s">
        <v>1637</v>
      </c>
      <c r="D191" s="226" t="s">
        <v>6299</v>
      </c>
      <c r="E191" s="224" t="s">
        <v>1638</v>
      </c>
      <c r="F191" s="219" t="s">
        <v>1436</v>
      </c>
      <c r="G191" s="218">
        <v>3</v>
      </c>
      <c r="H191" s="220" t="s">
        <v>1639</v>
      </c>
      <c r="I191" s="220" t="s">
        <v>990</v>
      </c>
      <c r="J191" s="220" t="s">
        <v>990</v>
      </c>
      <c r="K191" s="221" t="s">
        <v>1639</v>
      </c>
    </row>
    <row r="192" spans="1:11" ht="23.25" customHeight="1" x14ac:dyDescent="0.2">
      <c r="A192" s="217">
        <v>188</v>
      </c>
      <c r="B192" s="218">
        <v>2008</v>
      </c>
      <c r="C192" s="219" t="s">
        <v>1267</v>
      </c>
      <c r="D192" s="226" t="s">
        <v>6299</v>
      </c>
      <c r="E192" s="224" t="s">
        <v>1640</v>
      </c>
      <c r="F192" s="219" t="s">
        <v>1641</v>
      </c>
      <c r="G192" s="218">
        <v>1</v>
      </c>
      <c r="H192" s="220" t="s">
        <v>1642</v>
      </c>
      <c r="I192" s="220" t="s">
        <v>990</v>
      </c>
      <c r="J192" s="220" t="s">
        <v>990</v>
      </c>
      <c r="K192" s="221" t="s">
        <v>1642</v>
      </c>
    </row>
    <row r="193" spans="1:11" ht="23.25" customHeight="1" x14ac:dyDescent="0.2">
      <c r="A193" s="217">
        <v>189</v>
      </c>
      <c r="B193" s="218">
        <v>2008</v>
      </c>
      <c r="C193" s="219" t="s">
        <v>1270</v>
      </c>
      <c r="D193" s="226" t="s">
        <v>6299</v>
      </c>
      <c r="E193" s="224" t="s">
        <v>1643</v>
      </c>
      <c r="F193" s="219" t="s">
        <v>1509</v>
      </c>
      <c r="G193" s="218">
        <v>4</v>
      </c>
      <c r="H193" s="220" t="s">
        <v>1644</v>
      </c>
      <c r="I193" s="220" t="s">
        <v>990</v>
      </c>
      <c r="J193" s="220" t="s">
        <v>990</v>
      </c>
      <c r="K193" s="221" t="s">
        <v>1644</v>
      </c>
    </row>
    <row r="194" spans="1:11" ht="23.25" customHeight="1" x14ac:dyDescent="0.2">
      <c r="A194" s="217">
        <v>190</v>
      </c>
      <c r="B194" s="218">
        <v>2008</v>
      </c>
      <c r="C194" s="219" t="s">
        <v>1273</v>
      </c>
      <c r="D194" s="226" t="s">
        <v>6299</v>
      </c>
      <c r="E194" s="224" t="s">
        <v>1645</v>
      </c>
      <c r="F194" s="219" t="s">
        <v>1646</v>
      </c>
      <c r="G194" s="218">
        <v>1</v>
      </c>
      <c r="H194" s="220" t="s">
        <v>1647</v>
      </c>
      <c r="I194" s="220" t="s">
        <v>990</v>
      </c>
      <c r="J194" s="220" t="s">
        <v>990</v>
      </c>
      <c r="K194" s="221" t="s">
        <v>1647</v>
      </c>
    </row>
    <row r="195" spans="1:11" ht="23.25" customHeight="1" x14ac:dyDescent="0.2">
      <c r="A195" s="217">
        <v>191</v>
      </c>
      <c r="B195" s="218">
        <v>2008</v>
      </c>
      <c r="C195" s="219" t="s">
        <v>1648</v>
      </c>
      <c r="D195" s="226" t="s">
        <v>6299</v>
      </c>
      <c r="E195" s="224" t="s">
        <v>1649</v>
      </c>
      <c r="F195" s="219" t="s">
        <v>1650</v>
      </c>
      <c r="G195" s="218">
        <v>2</v>
      </c>
      <c r="H195" s="220" t="s">
        <v>1651</v>
      </c>
      <c r="I195" s="220" t="s">
        <v>990</v>
      </c>
      <c r="J195" s="220" t="s">
        <v>990</v>
      </c>
      <c r="K195" s="221" t="s">
        <v>1651</v>
      </c>
    </row>
    <row r="196" spans="1:11" ht="23.25" customHeight="1" x14ac:dyDescent="0.2">
      <c r="A196" s="217">
        <v>192</v>
      </c>
      <c r="B196" s="218">
        <v>2008</v>
      </c>
      <c r="C196" s="219" t="s">
        <v>1279</v>
      </c>
      <c r="D196" s="226" t="s">
        <v>6299</v>
      </c>
      <c r="E196" s="224" t="s">
        <v>1652</v>
      </c>
      <c r="F196" s="219" t="s">
        <v>1650</v>
      </c>
      <c r="G196" s="218">
        <v>1</v>
      </c>
      <c r="H196" s="220" t="s">
        <v>1653</v>
      </c>
      <c r="I196" s="220" t="s">
        <v>990</v>
      </c>
      <c r="J196" s="220" t="s">
        <v>990</v>
      </c>
      <c r="K196" s="221" t="s">
        <v>1653</v>
      </c>
    </row>
    <row r="197" spans="1:11" ht="23.25" customHeight="1" x14ac:dyDescent="0.2">
      <c r="A197" s="217">
        <v>193</v>
      </c>
      <c r="B197" s="218">
        <v>2008</v>
      </c>
      <c r="C197" s="219" t="s">
        <v>1654</v>
      </c>
      <c r="D197" s="226" t="s">
        <v>6299</v>
      </c>
      <c r="E197" s="224" t="s">
        <v>1096</v>
      </c>
      <c r="F197" s="219" t="s">
        <v>1655</v>
      </c>
      <c r="G197" s="218">
        <v>2</v>
      </c>
      <c r="H197" s="220" t="s">
        <v>1656</v>
      </c>
      <c r="I197" s="220" t="s">
        <v>990</v>
      </c>
      <c r="J197" s="220" t="s">
        <v>990</v>
      </c>
      <c r="K197" s="221" t="s">
        <v>1656</v>
      </c>
    </row>
    <row r="198" spans="1:11" ht="23.25" customHeight="1" x14ac:dyDescent="0.2">
      <c r="A198" s="217">
        <v>194</v>
      </c>
      <c r="B198" s="218">
        <v>2008</v>
      </c>
      <c r="C198" s="219" t="s">
        <v>1288</v>
      </c>
      <c r="D198" s="226" t="s">
        <v>6299</v>
      </c>
      <c r="E198" s="224" t="s">
        <v>1657</v>
      </c>
      <c r="F198" s="219" t="s">
        <v>1658</v>
      </c>
      <c r="G198" s="218">
        <v>2</v>
      </c>
      <c r="H198" s="220" t="s">
        <v>1659</v>
      </c>
      <c r="I198" s="220" t="s">
        <v>990</v>
      </c>
      <c r="J198" s="220" t="s">
        <v>990</v>
      </c>
      <c r="K198" s="221" t="s">
        <v>1659</v>
      </c>
    </row>
    <row r="199" spans="1:11" ht="23.25" customHeight="1" x14ac:dyDescent="0.2">
      <c r="A199" s="217">
        <v>195</v>
      </c>
      <c r="B199" s="218">
        <v>2008</v>
      </c>
      <c r="C199" s="219" t="s">
        <v>1660</v>
      </c>
      <c r="D199" s="226" t="s">
        <v>6299</v>
      </c>
      <c r="E199" s="224" t="s">
        <v>1661</v>
      </c>
      <c r="F199" s="219" t="s">
        <v>1662</v>
      </c>
      <c r="G199" s="218">
        <v>1</v>
      </c>
      <c r="H199" s="220" t="s">
        <v>1663</v>
      </c>
      <c r="I199" s="220" t="s">
        <v>990</v>
      </c>
      <c r="J199" s="220" t="s">
        <v>990</v>
      </c>
      <c r="K199" s="221" t="s">
        <v>1663</v>
      </c>
    </row>
    <row r="200" spans="1:11" ht="38.25" customHeight="1" x14ac:dyDescent="0.2">
      <c r="A200" s="217">
        <v>196</v>
      </c>
      <c r="B200" s="218">
        <v>2008</v>
      </c>
      <c r="C200" s="219" t="s">
        <v>1664</v>
      </c>
      <c r="D200" s="226" t="s">
        <v>6313</v>
      </c>
      <c r="E200" s="224" t="s">
        <v>1665</v>
      </c>
      <c r="F200" s="219" t="s">
        <v>1666</v>
      </c>
      <c r="G200" s="218">
        <v>1</v>
      </c>
      <c r="H200" s="220" t="s">
        <v>1667</v>
      </c>
      <c r="I200" s="220" t="s">
        <v>990</v>
      </c>
      <c r="J200" s="220" t="s">
        <v>990</v>
      </c>
      <c r="K200" s="221" t="s">
        <v>1667</v>
      </c>
    </row>
    <row r="201" spans="1:11" ht="38.25" customHeight="1" x14ac:dyDescent="0.2">
      <c r="A201" s="217">
        <v>197</v>
      </c>
      <c r="B201" s="218">
        <v>2008</v>
      </c>
      <c r="C201" s="219" t="s">
        <v>1668</v>
      </c>
      <c r="D201" s="226" t="s">
        <v>6306</v>
      </c>
      <c r="E201" s="224" t="s">
        <v>1669</v>
      </c>
      <c r="F201" s="219" t="s">
        <v>1670</v>
      </c>
      <c r="G201" s="218">
        <v>1</v>
      </c>
      <c r="H201" s="220" t="s">
        <v>1671</v>
      </c>
      <c r="I201" s="220" t="s">
        <v>990</v>
      </c>
      <c r="J201" s="220" t="s">
        <v>990</v>
      </c>
      <c r="K201" s="221" t="s">
        <v>1671</v>
      </c>
    </row>
    <row r="202" spans="1:11" ht="38.25" customHeight="1" x14ac:dyDescent="0.2">
      <c r="A202" s="217">
        <v>198</v>
      </c>
      <c r="B202" s="218">
        <v>2008</v>
      </c>
      <c r="C202" s="219" t="s">
        <v>1672</v>
      </c>
      <c r="D202" s="226" t="s">
        <v>6306</v>
      </c>
      <c r="E202" s="224" t="s">
        <v>1673</v>
      </c>
      <c r="F202" s="219" t="s">
        <v>1360</v>
      </c>
      <c r="G202" s="218">
        <v>1</v>
      </c>
      <c r="H202" s="220" t="s">
        <v>1674</v>
      </c>
      <c r="I202" s="220" t="s">
        <v>990</v>
      </c>
      <c r="J202" s="220" t="s">
        <v>990</v>
      </c>
      <c r="K202" s="221" t="s">
        <v>1674</v>
      </c>
    </row>
    <row r="203" spans="1:11" ht="38.25" customHeight="1" x14ac:dyDescent="0.2">
      <c r="A203" s="217">
        <v>199</v>
      </c>
      <c r="B203" s="218">
        <v>2008</v>
      </c>
      <c r="C203" s="219" t="s">
        <v>1675</v>
      </c>
      <c r="D203" s="226" t="s">
        <v>6306</v>
      </c>
      <c r="E203" s="224" t="s">
        <v>1352</v>
      </c>
      <c r="F203" s="219" t="s">
        <v>1569</v>
      </c>
      <c r="G203" s="218">
        <v>1</v>
      </c>
      <c r="H203" s="220" t="s">
        <v>1676</v>
      </c>
      <c r="I203" s="220" t="s">
        <v>990</v>
      </c>
      <c r="J203" s="220" t="s">
        <v>990</v>
      </c>
      <c r="K203" s="221" t="s">
        <v>1676</v>
      </c>
    </row>
    <row r="204" spans="1:11" ht="38.25" customHeight="1" x14ac:dyDescent="0.2">
      <c r="A204" s="217">
        <v>200</v>
      </c>
      <c r="B204" s="218">
        <v>2008</v>
      </c>
      <c r="C204" s="219" t="s">
        <v>1677</v>
      </c>
      <c r="D204" s="226" t="s">
        <v>6306</v>
      </c>
      <c r="E204" s="224" t="s">
        <v>1678</v>
      </c>
      <c r="F204" s="219" t="s">
        <v>1144</v>
      </c>
      <c r="G204" s="218">
        <v>1</v>
      </c>
      <c r="H204" s="220" t="s">
        <v>1679</v>
      </c>
      <c r="I204" s="220" t="s">
        <v>990</v>
      </c>
      <c r="J204" s="220" t="s">
        <v>990</v>
      </c>
      <c r="K204" s="221" t="s">
        <v>1679</v>
      </c>
    </row>
    <row r="205" spans="1:11" ht="38.25" customHeight="1" x14ac:dyDescent="0.2">
      <c r="A205" s="217">
        <v>201</v>
      </c>
      <c r="B205" s="218">
        <v>2008</v>
      </c>
      <c r="C205" s="219" t="s">
        <v>1680</v>
      </c>
      <c r="D205" s="226" t="s">
        <v>6306</v>
      </c>
      <c r="E205" s="224" t="s">
        <v>1681</v>
      </c>
      <c r="F205" s="219" t="s">
        <v>1682</v>
      </c>
      <c r="G205" s="218">
        <v>1</v>
      </c>
      <c r="H205" s="220" t="s">
        <v>1683</v>
      </c>
      <c r="I205" s="220" t="s">
        <v>990</v>
      </c>
      <c r="J205" s="220" t="s">
        <v>990</v>
      </c>
      <c r="K205" s="221" t="s">
        <v>1683</v>
      </c>
    </row>
    <row r="206" spans="1:11" ht="38.25" customHeight="1" x14ac:dyDescent="0.2">
      <c r="A206" s="217">
        <v>202</v>
      </c>
      <c r="B206" s="218">
        <v>2008</v>
      </c>
      <c r="C206" s="219" t="s">
        <v>1684</v>
      </c>
      <c r="D206" s="226" t="s">
        <v>6306</v>
      </c>
      <c r="E206" s="224" t="s">
        <v>1301</v>
      </c>
      <c r="F206" s="219" t="s">
        <v>1685</v>
      </c>
      <c r="G206" s="218">
        <v>3</v>
      </c>
      <c r="H206" s="220" t="s">
        <v>1686</v>
      </c>
      <c r="I206" s="220" t="s">
        <v>990</v>
      </c>
      <c r="J206" s="220" t="s">
        <v>990</v>
      </c>
      <c r="K206" s="221" t="s">
        <v>1686</v>
      </c>
    </row>
    <row r="207" spans="1:11" ht="38.25" customHeight="1" x14ac:dyDescent="0.2">
      <c r="A207" s="217">
        <v>203</v>
      </c>
      <c r="B207" s="218">
        <v>2008</v>
      </c>
      <c r="C207" s="219" t="s">
        <v>1687</v>
      </c>
      <c r="D207" s="226" t="s">
        <v>6306</v>
      </c>
      <c r="E207" s="224" t="s">
        <v>7338</v>
      </c>
      <c r="F207" s="219" t="s">
        <v>1533</v>
      </c>
      <c r="G207" s="218">
        <v>4</v>
      </c>
      <c r="H207" s="220" t="s">
        <v>1688</v>
      </c>
      <c r="I207" s="220" t="s">
        <v>990</v>
      </c>
      <c r="J207" s="220" t="s">
        <v>990</v>
      </c>
      <c r="K207" s="221" t="s">
        <v>1688</v>
      </c>
    </row>
    <row r="208" spans="1:11" ht="38.25" customHeight="1" x14ac:dyDescent="0.2">
      <c r="A208" s="217">
        <v>204</v>
      </c>
      <c r="B208" s="218">
        <v>2008</v>
      </c>
      <c r="C208" s="219" t="s">
        <v>1689</v>
      </c>
      <c r="D208" s="226" t="s">
        <v>6306</v>
      </c>
      <c r="E208" s="224" t="s">
        <v>1690</v>
      </c>
      <c r="F208" s="219" t="s">
        <v>1451</v>
      </c>
      <c r="G208" s="218">
        <v>1</v>
      </c>
      <c r="H208" s="220" t="s">
        <v>1691</v>
      </c>
      <c r="I208" s="220" t="s">
        <v>990</v>
      </c>
      <c r="J208" s="220" t="s">
        <v>990</v>
      </c>
      <c r="K208" s="221" t="s">
        <v>1691</v>
      </c>
    </row>
    <row r="209" spans="1:11" ht="38.25" customHeight="1" x14ac:dyDescent="0.2">
      <c r="A209" s="217">
        <v>205</v>
      </c>
      <c r="B209" s="218">
        <v>2008</v>
      </c>
      <c r="C209" s="219" t="s">
        <v>1692</v>
      </c>
      <c r="D209" s="226" t="s">
        <v>6306</v>
      </c>
      <c r="E209" s="224" t="s">
        <v>1693</v>
      </c>
      <c r="F209" s="219" t="s">
        <v>1436</v>
      </c>
      <c r="G209" s="218">
        <v>2</v>
      </c>
      <c r="H209" s="220" t="s">
        <v>1694</v>
      </c>
      <c r="I209" s="220" t="s">
        <v>990</v>
      </c>
      <c r="J209" s="220" t="s">
        <v>990</v>
      </c>
      <c r="K209" s="221" t="s">
        <v>1694</v>
      </c>
    </row>
    <row r="210" spans="1:11" ht="38.25" customHeight="1" x14ac:dyDescent="0.2">
      <c r="A210" s="217">
        <v>206</v>
      </c>
      <c r="B210" s="218">
        <v>2009</v>
      </c>
      <c r="C210" s="219" t="s">
        <v>1695</v>
      </c>
      <c r="D210" s="226" t="s">
        <v>6300</v>
      </c>
      <c r="E210" s="224" t="s">
        <v>1393</v>
      </c>
      <c r="F210" s="219" t="s">
        <v>1541</v>
      </c>
      <c r="G210" s="218">
        <v>1</v>
      </c>
      <c r="H210" s="220" t="s">
        <v>1696</v>
      </c>
      <c r="I210" s="220" t="s">
        <v>990</v>
      </c>
      <c r="J210" s="220" t="s">
        <v>990</v>
      </c>
      <c r="K210" s="221" t="s">
        <v>1696</v>
      </c>
    </row>
    <row r="211" spans="1:11" ht="38.25" customHeight="1" x14ac:dyDescent="0.2">
      <c r="A211" s="217">
        <v>207</v>
      </c>
      <c r="B211" s="218">
        <v>2009</v>
      </c>
      <c r="C211" s="219" t="s">
        <v>1697</v>
      </c>
      <c r="D211" s="226" t="s">
        <v>6300</v>
      </c>
      <c r="E211" s="224" t="s">
        <v>1366</v>
      </c>
      <c r="F211" s="219" t="s">
        <v>1454</v>
      </c>
      <c r="G211" s="218">
        <v>7</v>
      </c>
      <c r="H211" s="220" t="s">
        <v>1698</v>
      </c>
      <c r="I211" s="220" t="s">
        <v>990</v>
      </c>
      <c r="J211" s="220" t="s">
        <v>990</v>
      </c>
      <c r="K211" s="221" t="s">
        <v>1698</v>
      </c>
    </row>
    <row r="212" spans="1:11" ht="38.25" customHeight="1" x14ac:dyDescent="0.2">
      <c r="A212" s="217">
        <v>208</v>
      </c>
      <c r="B212" s="218">
        <v>2009</v>
      </c>
      <c r="C212" s="219" t="s">
        <v>1699</v>
      </c>
      <c r="D212" s="226" t="s">
        <v>6300</v>
      </c>
      <c r="E212" s="224" t="s">
        <v>1135</v>
      </c>
      <c r="F212" s="219" t="s">
        <v>1700</v>
      </c>
      <c r="G212" s="218">
        <v>4</v>
      </c>
      <c r="H212" s="220" t="s">
        <v>1701</v>
      </c>
      <c r="I212" s="220" t="s">
        <v>990</v>
      </c>
      <c r="J212" s="220" t="s">
        <v>990</v>
      </c>
      <c r="K212" s="221" t="s">
        <v>1701</v>
      </c>
    </row>
    <row r="213" spans="1:11" ht="38.25" customHeight="1" x14ac:dyDescent="0.2">
      <c r="A213" s="217">
        <v>209</v>
      </c>
      <c r="B213" s="218">
        <v>2009</v>
      </c>
      <c r="C213" s="219" t="s">
        <v>1134</v>
      </c>
      <c r="D213" s="226" t="s">
        <v>6300</v>
      </c>
      <c r="E213" s="224" t="s">
        <v>1702</v>
      </c>
      <c r="F213" s="219" t="s">
        <v>1703</v>
      </c>
      <c r="G213" s="218">
        <v>1</v>
      </c>
      <c r="H213" s="220" t="s">
        <v>1704</v>
      </c>
      <c r="I213" s="220" t="s">
        <v>990</v>
      </c>
      <c r="J213" s="220" t="s">
        <v>990</v>
      </c>
      <c r="K213" s="221" t="s">
        <v>1704</v>
      </c>
    </row>
    <row r="214" spans="1:11" ht="38.25" customHeight="1" x14ac:dyDescent="0.2">
      <c r="A214" s="217">
        <v>210</v>
      </c>
      <c r="B214" s="218">
        <v>2009</v>
      </c>
      <c r="C214" s="219" t="s">
        <v>1705</v>
      </c>
      <c r="D214" s="226" t="s">
        <v>6300</v>
      </c>
      <c r="E214" s="224" t="s">
        <v>1143</v>
      </c>
      <c r="F214" s="219" t="s">
        <v>1132</v>
      </c>
      <c r="G214" s="218">
        <v>4</v>
      </c>
      <c r="H214" s="220" t="s">
        <v>1706</v>
      </c>
      <c r="I214" s="220" t="s">
        <v>990</v>
      </c>
      <c r="J214" s="220" t="s">
        <v>990</v>
      </c>
      <c r="K214" s="221" t="s">
        <v>1706</v>
      </c>
    </row>
    <row r="215" spans="1:11" ht="38.25" customHeight="1" x14ac:dyDescent="0.2">
      <c r="A215" s="217">
        <v>211</v>
      </c>
      <c r="B215" s="218">
        <v>2009</v>
      </c>
      <c r="C215" s="219" t="s">
        <v>1707</v>
      </c>
      <c r="D215" s="226" t="s">
        <v>6300</v>
      </c>
      <c r="E215" s="224" t="s">
        <v>999</v>
      </c>
      <c r="F215" s="219" t="s">
        <v>1708</v>
      </c>
      <c r="G215" s="218">
        <v>2</v>
      </c>
      <c r="H215" s="220" t="s">
        <v>1709</v>
      </c>
      <c r="I215" s="220" t="s">
        <v>990</v>
      </c>
      <c r="J215" s="220" t="s">
        <v>990</v>
      </c>
      <c r="K215" s="221" t="s">
        <v>1709</v>
      </c>
    </row>
    <row r="216" spans="1:11" ht="38.25" customHeight="1" x14ac:dyDescent="0.2">
      <c r="A216" s="217">
        <v>212</v>
      </c>
      <c r="B216" s="218">
        <v>2009</v>
      </c>
      <c r="C216" s="219" t="s">
        <v>1710</v>
      </c>
      <c r="D216" s="226" t="s">
        <v>6300</v>
      </c>
      <c r="E216" s="224" t="s">
        <v>1711</v>
      </c>
      <c r="F216" s="219" t="s">
        <v>1466</v>
      </c>
      <c r="G216" s="218">
        <v>2</v>
      </c>
      <c r="H216" s="220" t="s">
        <v>1712</v>
      </c>
      <c r="I216" s="220" t="s">
        <v>990</v>
      </c>
      <c r="J216" s="220" t="s">
        <v>990</v>
      </c>
      <c r="K216" s="221" t="s">
        <v>1712</v>
      </c>
    </row>
    <row r="217" spans="1:11" ht="38.25" customHeight="1" x14ac:dyDescent="0.2">
      <c r="A217" s="217">
        <v>213</v>
      </c>
      <c r="B217" s="218">
        <v>2009</v>
      </c>
      <c r="C217" s="219" t="s">
        <v>1713</v>
      </c>
      <c r="D217" s="226" t="s">
        <v>6300</v>
      </c>
      <c r="E217" s="224" t="s">
        <v>1714</v>
      </c>
      <c r="F217" s="219" t="s">
        <v>1063</v>
      </c>
      <c r="G217" s="218">
        <v>1</v>
      </c>
      <c r="H217" s="220" t="s">
        <v>1715</v>
      </c>
      <c r="I217" s="220" t="s">
        <v>990</v>
      </c>
      <c r="J217" s="220" t="s">
        <v>990</v>
      </c>
      <c r="K217" s="221" t="s">
        <v>1715</v>
      </c>
    </row>
    <row r="218" spans="1:11" ht="38.25" customHeight="1" x14ac:dyDescent="0.2">
      <c r="A218" s="217">
        <v>214</v>
      </c>
      <c r="B218" s="218">
        <v>2009</v>
      </c>
      <c r="C218" s="219" t="s">
        <v>1716</v>
      </c>
      <c r="D218" s="226" t="s">
        <v>6300</v>
      </c>
      <c r="E218" s="224" t="s">
        <v>1717</v>
      </c>
      <c r="F218" s="219" t="s">
        <v>1339</v>
      </c>
      <c r="G218" s="218">
        <v>1</v>
      </c>
      <c r="H218" s="220" t="s">
        <v>1718</v>
      </c>
      <c r="I218" s="220" t="s">
        <v>990</v>
      </c>
      <c r="J218" s="220" t="s">
        <v>990</v>
      </c>
      <c r="K218" s="221" t="s">
        <v>1718</v>
      </c>
    </row>
    <row r="219" spans="1:11" ht="38.25" customHeight="1" x14ac:dyDescent="0.2">
      <c r="A219" s="217">
        <v>215</v>
      </c>
      <c r="B219" s="218">
        <v>2009</v>
      </c>
      <c r="C219" s="219" t="s">
        <v>1719</v>
      </c>
      <c r="D219" s="226" t="s">
        <v>6300</v>
      </c>
      <c r="E219" s="224" t="s">
        <v>1720</v>
      </c>
      <c r="F219" s="219" t="s">
        <v>1447</v>
      </c>
      <c r="G219" s="218">
        <v>4</v>
      </c>
      <c r="H219" s="220" t="s">
        <v>1721</v>
      </c>
      <c r="I219" s="220" t="s">
        <v>990</v>
      </c>
      <c r="J219" s="220" t="s">
        <v>990</v>
      </c>
      <c r="K219" s="221" t="s">
        <v>1721</v>
      </c>
    </row>
    <row r="220" spans="1:11" ht="38.25" customHeight="1" x14ac:dyDescent="0.2">
      <c r="A220" s="217">
        <v>216</v>
      </c>
      <c r="B220" s="218">
        <v>2009</v>
      </c>
      <c r="C220" s="219" t="s">
        <v>1376</v>
      </c>
      <c r="D220" s="226" t="s">
        <v>6300</v>
      </c>
      <c r="E220" s="224" t="s">
        <v>1722</v>
      </c>
      <c r="F220" s="219" t="s">
        <v>1723</v>
      </c>
      <c r="G220" s="218">
        <v>1</v>
      </c>
      <c r="H220" s="220" t="s">
        <v>1724</v>
      </c>
      <c r="I220" s="220" t="s">
        <v>990</v>
      </c>
      <c r="J220" s="220" t="s">
        <v>990</v>
      </c>
      <c r="K220" s="221" t="s">
        <v>1724</v>
      </c>
    </row>
    <row r="221" spans="1:11" ht="38.25" customHeight="1" x14ac:dyDescent="0.2">
      <c r="A221" s="217">
        <v>217</v>
      </c>
      <c r="B221" s="218">
        <v>2009</v>
      </c>
      <c r="C221" s="219" t="s">
        <v>1725</v>
      </c>
      <c r="D221" s="226" t="s">
        <v>6300</v>
      </c>
      <c r="E221" s="224" t="s">
        <v>1726</v>
      </c>
      <c r="F221" s="219" t="s">
        <v>1211</v>
      </c>
      <c r="G221" s="218">
        <v>2</v>
      </c>
      <c r="H221" s="220" t="s">
        <v>1727</v>
      </c>
      <c r="I221" s="220" t="s">
        <v>990</v>
      </c>
      <c r="J221" s="220" t="s">
        <v>990</v>
      </c>
      <c r="K221" s="221" t="s">
        <v>1727</v>
      </c>
    </row>
    <row r="222" spans="1:11" ht="38.25" customHeight="1" x14ac:dyDescent="0.2">
      <c r="A222" s="217">
        <v>218</v>
      </c>
      <c r="B222" s="218">
        <v>2009</v>
      </c>
      <c r="C222" s="219" t="s">
        <v>1728</v>
      </c>
      <c r="D222" s="226" t="s">
        <v>6300</v>
      </c>
      <c r="E222" s="224" t="s">
        <v>1729</v>
      </c>
      <c r="F222" s="219" t="s">
        <v>1128</v>
      </c>
      <c r="G222" s="218">
        <v>2</v>
      </c>
      <c r="H222" s="220" t="s">
        <v>1730</v>
      </c>
      <c r="I222" s="220" t="s">
        <v>990</v>
      </c>
      <c r="J222" s="220" t="s">
        <v>990</v>
      </c>
      <c r="K222" s="221" t="s">
        <v>1730</v>
      </c>
    </row>
    <row r="223" spans="1:11" ht="38.25" customHeight="1" x14ac:dyDescent="0.2">
      <c r="A223" s="217">
        <v>219</v>
      </c>
      <c r="B223" s="218">
        <v>2009</v>
      </c>
      <c r="C223" s="219" t="s">
        <v>1731</v>
      </c>
      <c r="D223" s="226" t="s">
        <v>6300</v>
      </c>
      <c r="E223" s="224" t="s">
        <v>1732</v>
      </c>
      <c r="F223" s="219" t="s">
        <v>1470</v>
      </c>
      <c r="G223" s="218">
        <v>2</v>
      </c>
      <c r="H223" s="220" t="s">
        <v>1733</v>
      </c>
      <c r="I223" s="220" t="s">
        <v>990</v>
      </c>
      <c r="J223" s="220" t="s">
        <v>990</v>
      </c>
      <c r="K223" s="221" t="s">
        <v>1733</v>
      </c>
    </row>
    <row r="224" spans="1:11" ht="38.25" customHeight="1" x14ac:dyDescent="0.2">
      <c r="A224" s="217">
        <v>220</v>
      </c>
      <c r="B224" s="218">
        <v>2009</v>
      </c>
      <c r="C224" s="219" t="s">
        <v>1734</v>
      </c>
      <c r="D224" s="226" t="s">
        <v>6300</v>
      </c>
      <c r="E224" s="224" t="s">
        <v>1735</v>
      </c>
      <c r="F224" s="219" t="s">
        <v>1736</v>
      </c>
      <c r="G224" s="218">
        <v>1</v>
      </c>
      <c r="H224" s="220" t="s">
        <v>1737</v>
      </c>
      <c r="I224" s="220" t="s">
        <v>990</v>
      </c>
      <c r="J224" s="220" t="s">
        <v>990</v>
      </c>
      <c r="K224" s="221" t="s">
        <v>1737</v>
      </c>
    </row>
    <row r="225" spans="1:11" ht="38.25" customHeight="1" x14ac:dyDescent="0.2">
      <c r="A225" s="217">
        <v>221</v>
      </c>
      <c r="B225" s="218">
        <v>2009</v>
      </c>
      <c r="C225" s="219" t="s">
        <v>1738</v>
      </c>
      <c r="D225" s="226" t="s">
        <v>6300</v>
      </c>
      <c r="E225" s="224" t="s">
        <v>1151</v>
      </c>
      <c r="F225" s="219" t="s">
        <v>1739</v>
      </c>
      <c r="G225" s="218">
        <v>2</v>
      </c>
      <c r="H225" s="220" t="s">
        <v>1740</v>
      </c>
      <c r="I225" s="220" t="s">
        <v>990</v>
      </c>
      <c r="J225" s="220" t="s">
        <v>990</v>
      </c>
      <c r="K225" s="221" t="s">
        <v>1740</v>
      </c>
    </row>
    <row r="226" spans="1:11" ht="38.25" customHeight="1" x14ac:dyDescent="0.2">
      <c r="A226" s="217">
        <v>222</v>
      </c>
      <c r="B226" s="218">
        <v>2009</v>
      </c>
      <c r="C226" s="219" t="s">
        <v>1741</v>
      </c>
      <c r="D226" s="226" t="s">
        <v>6300</v>
      </c>
      <c r="E226" s="224" t="s">
        <v>1742</v>
      </c>
      <c r="F226" s="219" t="s">
        <v>1545</v>
      </c>
      <c r="G226" s="218">
        <v>2</v>
      </c>
      <c r="H226" s="220" t="s">
        <v>1743</v>
      </c>
      <c r="I226" s="220" t="s">
        <v>990</v>
      </c>
      <c r="J226" s="220" t="s">
        <v>990</v>
      </c>
      <c r="K226" s="221" t="s">
        <v>1743</v>
      </c>
    </row>
    <row r="227" spans="1:11" ht="38.25" customHeight="1" x14ac:dyDescent="0.2">
      <c r="A227" s="217">
        <v>223</v>
      </c>
      <c r="B227" s="218">
        <v>2009</v>
      </c>
      <c r="C227" s="219" t="s">
        <v>1744</v>
      </c>
      <c r="D227" s="226" t="s">
        <v>6300</v>
      </c>
      <c r="E227" s="224" t="s">
        <v>1745</v>
      </c>
      <c r="F227" s="219" t="s">
        <v>1217</v>
      </c>
      <c r="G227" s="218">
        <v>1</v>
      </c>
      <c r="H227" s="220" t="s">
        <v>1746</v>
      </c>
      <c r="I227" s="220" t="s">
        <v>990</v>
      </c>
      <c r="J227" s="220" t="s">
        <v>990</v>
      </c>
      <c r="K227" s="221" t="s">
        <v>1746</v>
      </c>
    </row>
    <row r="228" spans="1:11" ht="38.25" customHeight="1" x14ac:dyDescent="0.2">
      <c r="A228" s="217">
        <v>224</v>
      </c>
      <c r="B228" s="218">
        <v>2009</v>
      </c>
      <c r="C228" s="219" t="s">
        <v>1747</v>
      </c>
      <c r="D228" s="226" t="s">
        <v>6300</v>
      </c>
      <c r="E228" s="224" t="s">
        <v>1748</v>
      </c>
      <c r="F228" s="219" t="s">
        <v>1749</v>
      </c>
      <c r="G228" s="218">
        <v>2</v>
      </c>
      <c r="H228" s="220" t="s">
        <v>1750</v>
      </c>
      <c r="I228" s="220" t="s">
        <v>990</v>
      </c>
      <c r="J228" s="220" t="s">
        <v>990</v>
      </c>
      <c r="K228" s="221" t="s">
        <v>1750</v>
      </c>
    </row>
    <row r="229" spans="1:11" ht="38.25" customHeight="1" x14ac:dyDescent="0.2">
      <c r="A229" s="217">
        <v>225</v>
      </c>
      <c r="B229" s="218">
        <v>2009</v>
      </c>
      <c r="C229" s="219" t="s">
        <v>1751</v>
      </c>
      <c r="D229" s="226" t="s">
        <v>6300</v>
      </c>
      <c r="E229" s="224" t="s">
        <v>1752</v>
      </c>
      <c r="F229" s="219" t="s">
        <v>1454</v>
      </c>
      <c r="G229" s="218">
        <v>4</v>
      </c>
      <c r="H229" s="220" t="s">
        <v>1753</v>
      </c>
      <c r="I229" s="220" t="s">
        <v>990</v>
      </c>
      <c r="J229" s="220" t="s">
        <v>990</v>
      </c>
      <c r="K229" s="221" t="s">
        <v>1753</v>
      </c>
    </row>
    <row r="230" spans="1:11" ht="38.25" customHeight="1" x14ac:dyDescent="0.2">
      <c r="A230" s="217">
        <v>226</v>
      </c>
      <c r="B230" s="218">
        <v>2009</v>
      </c>
      <c r="C230" s="219" t="s">
        <v>1386</v>
      </c>
      <c r="D230" s="226" t="s">
        <v>6300</v>
      </c>
      <c r="E230" s="224" t="s">
        <v>1754</v>
      </c>
      <c r="F230" s="219" t="s">
        <v>1156</v>
      </c>
      <c r="G230" s="218">
        <v>1</v>
      </c>
      <c r="H230" s="220" t="s">
        <v>1755</v>
      </c>
      <c r="I230" s="220" t="s">
        <v>990</v>
      </c>
      <c r="J230" s="220" t="s">
        <v>990</v>
      </c>
      <c r="K230" s="221" t="s">
        <v>1755</v>
      </c>
    </row>
    <row r="231" spans="1:11" ht="38.25" customHeight="1" x14ac:dyDescent="0.2">
      <c r="A231" s="217">
        <v>227</v>
      </c>
      <c r="B231" s="218">
        <v>2009</v>
      </c>
      <c r="C231" s="219" t="s">
        <v>1756</v>
      </c>
      <c r="D231" s="226" t="s">
        <v>6300</v>
      </c>
      <c r="E231" s="224" t="s">
        <v>1757</v>
      </c>
      <c r="F231" s="219" t="s">
        <v>1424</v>
      </c>
      <c r="G231" s="218">
        <v>1</v>
      </c>
      <c r="H231" s="220" t="s">
        <v>1758</v>
      </c>
      <c r="I231" s="220" t="s">
        <v>990</v>
      </c>
      <c r="J231" s="220" t="s">
        <v>990</v>
      </c>
      <c r="K231" s="221" t="s">
        <v>1758</v>
      </c>
    </row>
    <row r="232" spans="1:11" ht="38.25" customHeight="1" x14ac:dyDescent="0.2">
      <c r="A232" s="217">
        <v>228</v>
      </c>
      <c r="B232" s="218">
        <v>2009</v>
      </c>
      <c r="C232" s="219" t="s">
        <v>1403</v>
      </c>
      <c r="D232" s="226" t="s">
        <v>6300</v>
      </c>
      <c r="E232" s="224" t="s">
        <v>1759</v>
      </c>
      <c r="F232" s="219" t="s">
        <v>1509</v>
      </c>
      <c r="G232" s="218">
        <v>1</v>
      </c>
      <c r="H232" s="220" t="s">
        <v>1760</v>
      </c>
      <c r="I232" s="220" t="s">
        <v>990</v>
      </c>
      <c r="J232" s="220" t="s">
        <v>990</v>
      </c>
      <c r="K232" s="221" t="s">
        <v>1760</v>
      </c>
    </row>
    <row r="233" spans="1:11" ht="38.25" customHeight="1" x14ac:dyDescent="0.2">
      <c r="A233" s="217">
        <v>229</v>
      </c>
      <c r="B233" s="218">
        <v>2009</v>
      </c>
      <c r="C233" s="219" t="s">
        <v>1761</v>
      </c>
      <c r="D233" s="226" t="s">
        <v>6300</v>
      </c>
      <c r="E233" s="224" t="s">
        <v>1762</v>
      </c>
      <c r="F233" s="219" t="s">
        <v>1763</v>
      </c>
      <c r="G233" s="218">
        <v>1</v>
      </c>
      <c r="H233" s="220" t="s">
        <v>1764</v>
      </c>
      <c r="I233" s="220" t="s">
        <v>990</v>
      </c>
      <c r="J233" s="220" t="s">
        <v>990</v>
      </c>
      <c r="K233" s="221" t="s">
        <v>1764</v>
      </c>
    </row>
    <row r="234" spans="1:11" ht="38.25" customHeight="1" x14ac:dyDescent="0.2">
      <c r="A234" s="217">
        <v>230</v>
      </c>
      <c r="B234" s="218">
        <v>2009</v>
      </c>
      <c r="C234" s="219" t="s">
        <v>1765</v>
      </c>
      <c r="D234" s="226" t="s">
        <v>6300</v>
      </c>
      <c r="E234" s="224" t="s">
        <v>1166</v>
      </c>
      <c r="F234" s="219" t="s">
        <v>1525</v>
      </c>
      <c r="G234" s="218">
        <v>1</v>
      </c>
      <c r="H234" s="220" t="s">
        <v>1766</v>
      </c>
      <c r="I234" s="220" t="s">
        <v>990</v>
      </c>
      <c r="J234" s="220" t="s">
        <v>990</v>
      </c>
      <c r="K234" s="221" t="s">
        <v>1766</v>
      </c>
    </row>
    <row r="235" spans="1:11" ht="38.25" customHeight="1" x14ac:dyDescent="0.2">
      <c r="A235" s="217">
        <v>231</v>
      </c>
      <c r="B235" s="218">
        <v>2009</v>
      </c>
      <c r="C235" s="219" t="s">
        <v>1767</v>
      </c>
      <c r="D235" s="226" t="s">
        <v>6300</v>
      </c>
      <c r="E235" s="224" t="s">
        <v>1768</v>
      </c>
      <c r="F235" s="219" t="s">
        <v>1769</v>
      </c>
      <c r="G235" s="218">
        <v>4</v>
      </c>
      <c r="H235" s="220" t="s">
        <v>1770</v>
      </c>
      <c r="I235" s="220" t="s">
        <v>990</v>
      </c>
      <c r="J235" s="220" t="s">
        <v>990</v>
      </c>
      <c r="K235" s="221" t="s">
        <v>1770</v>
      </c>
    </row>
    <row r="236" spans="1:11" ht="38.25" customHeight="1" x14ac:dyDescent="0.2">
      <c r="A236" s="217">
        <v>232</v>
      </c>
      <c r="B236" s="218">
        <v>2009</v>
      </c>
      <c r="C236" s="219" t="s">
        <v>1771</v>
      </c>
      <c r="D236" s="226" t="s">
        <v>6300</v>
      </c>
      <c r="E236" s="224" t="s">
        <v>1772</v>
      </c>
      <c r="F236" s="219" t="s">
        <v>992</v>
      </c>
      <c r="G236" s="218">
        <v>3</v>
      </c>
      <c r="H236" s="220" t="s">
        <v>1773</v>
      </c>
      <c r="I236" s="220" t="s">
        <v>990</v>
      </c>
      <c r="J236" s="220" t="s">
        <v>990</v>
      </c>
      <c r="K236" s="221" t="s">
        <v>1773</v>
      </c>
    </row>
    <row r="237" spans="1:11" ht="38.25" customHeight="1" x14ac:dyDescent="0.2">
      <c r="A237" s="217">
        <v>233</v>
      </c>
      <c r="B237" s="218">
        <v>2009</v>
      </c>
      <c r="C237" s="219" t="s">
        <v>1774</v>
      </c>
      <c r="D237" s="226" t="s">
        <v>6300</v>
      </c>
      <c r="E237" s="224" t="s">
        <v>1775</v>
      </c>
      <c r="F237" s="219" t="s">
        <v>1776</v>
      </c>
      <c r="G237" s="218">
        <v>2</v>
      </c>
      <c r="H237" s="220" t="s">
        <v>1777</v>
      </c>
      <c r="I237" s="220" t="s">
        <v>990</v>
      </c>
      <c r="J237" s="220" t="s">
        <v>990</v>
      </c>
      <c r="K237" s="221" t="s">
        <v>1777</v>
      </c>
    </row>
    <row r="238" spans="1:11" ht="38.25" customHeight="1" x14ac:dyDescent="0.2">
      <c r="A238" s="217">
        <v>234</v>
      </c>
      <c r="B238" s="218">
        <v>2009</v>
      </c>
      <c r="C238" s="219" t="s">
        <v>1778</v>
      </c>
      <c r="D238" s="226" t="s">
        <v>6300</v>
      </c>
      <c r="E238" s="224" t="s">
        <v>1779</v>
      </c>
      <c r="F238" s="219" t="s">
        <v>1780</v>
      </c>
      <c r="G238" s="218">
        <v>2</v>
      </c>
      <c r="H238" s="220" t="s">
        <v>1781</v>
      </c>
      <c r="I238" s="220" t="s">
        <v>990</v>
      </c>
      <c r="J238" s="220" t="s">
        <v>990</v>
      </c>
      <c r="K238" s="221" t="s">
        <v>1781</v>
      </c>
    </row>
    <row r="239" spans="1:11" ht="38.25" customHeight="1" x14ac:dyDescent="0.2">
      <c r="A239" s="217">
        <v>235</v>
      </c>
      <c r="B239" s="218">
        <v>2009</v>
      </c>
      <c r="C239" s="219" t="s">
        <v>1782</v>
      </c>
      <c r="D239" s="226" t="s">
        <v>6300</v>
      </c>
      <c r="E239" s="224" t="s">
        <v>1783</v>
      </c>
      <c r="F239" s="219" t="s">
        <v>1784</v>
      </c>
      <c r="G239" s="218">
        <v>3</v>
      </c>
      <c r="H239" s="220" t="s">
        <v>1785</v>
      </c>
      <c r="I239" s="220" t="s">
        <v>990</v>
      </c>
      <c r="J239" s="220" t="s">
        <v>990</v>
      </c>
      <c r="K239" s="221" t="s">
        <v>1785</v>
      </c>
    </row>
    <row r="240" spans="1:11" ht="38.25" customHeight="1" x14ac:dyDescent="0.2">
      <c r="A240" s="217">
        <v>236</v>
      </c>
      <c r="B240" s="218">
        <v>2009</v>
      </c>
      <c r="C240" s="219" t="s">
        <v>1786</v>
      </c>
      <c r="D240" s="226" t="s">
        <v>6300</v>
      </c>
      <c r="E240" s="224" t="s">
        <v>1787</v>
      </c>
      <c r="F240" s="219" t="s">
        <v>1788</v>
      </c>
      <c r="G240" s="218">
        <v>2</v>
      </c>
      <c r="H240" s="220" t="s">
        <v>1789</v>
      </c>
      <c r="I240" s="220" t="s">
        <v>990</v>
      </c>
      <c r="J240" s="220" t="s">
        <v>990</v>
      </c>
      <c r="K240" s="221" t="s">
        <v>1789</v>
      </c>
    </row>
    <row r="241" spans="1:11" ht="38.25" customHeight="1" x14ac:dyDescent="0.2">
      <c r="A241" s="217">
        <v>237</v>
      </c>
      <c r="B241" s="218">
        <v>2009</v>
      </c>
      <c r="C241" s="219" t="s">
        <v>1790</v>
      </c>
      <c r="D241" s="226" t="s">
        <v>6300</v>
      </c>
      <c r="E241" s="224" t="s">
        <v>1369</v>
      </c>
      <c r="F241" s="219" t="s">
        <v>1246</v>
      </c>
      <c r="G241" s="218">
        <v>2</v>
      </c>
      <c r="H241" s="220" t="s">
        <v>1791</v>
      </c>
      <c r="I241" s="220" t="s">
        <v>990</v>
      </c>
      <c r="J241" s="220" t="s">
        <v>990</v>
      </c>
      <c r="K241" s="221" t="s">
        <v>1791</v>
      </c>
    </row>
    <row r="242" spans="1:11" ht="30.75" customHeight="1" x14ac:dyDescent="0.2">
      <c r="A242" s="217">
        <v>238</v>
      </c>
      <c r="B242" s="218">
        <v>2009</v>
      </c>
      <c r="C242" s="219" t="s">
        <v>1792</v>
      </c>
      <c r="D242" s="226" t="s">
        <v>6315</v>
      </c>
      <c r="E242" s="224" t="s">
        <v>1793</v>
      </c>
      <c r="F242" s="219" t="s">
        <v>1794</v>
      </c>
      <c r="G242" s="218">
        <v>1</v>
      </c>
      <c r="H242" s="220" t="s">
        <v>1795</v>
      </c>
      <c r="I242" s="220" t="s">
        <v>990</v>
      </c>
      <c r="J242" s="220" t="s">
        <v>990</v>
      </c>
      <c r="K242" s="221" t="s">
        <v>1795</v>
      </c>
    </row>
    <row r="243" spans="1:11" ht="29.25" customHeight="1" x14ac:dyDescent="0.2">
      <c r="A243" s="217">
        <v>239</v>
      </c>
      <c r="B243" s="218">
        <v>2009</v>
      </c>
      <c r="C243" s="219" t="s">
        <v>1796</v>
      </c>
      <c r="D243" s="226" t="s">
        <v>6315</v>
      </c>
      <c r="E243" s="224" t="s">
        <v>1797</v>
      </c>
      <c r="F243" s="219" t="s">
        <v>1433</v>
      </c>
      <c r="G243" s="218">
        <v>3</v>
      </c>
      <c r="H243" s="220" t="s">
        <v>1798</v>
      </c>
      <c r="I243" s="220" t="s">
        <v>990</v>
      </c>
      <c r="J243" s="220" t="s">
        <v>990</v>
      </c>
      <c r="K243" s="221" t="s">
        <v>1798</v>
      </c>
    </row>
    <row r="244" spans="1:11" ht="29.25" customHeight="1" x14ac:dyDescent="0.2">
      <c r="A244" s="217">
        <v>240</v>
      </c>
      <c r="B244" s="218">
        <v>2009</v>
      </c>
      <c r="C244" s="219" t="s">
        <v>1799</v>
      </c>
      <c r="D244" s="226" t="s">
        <v>6315</v>
      </c>
      <c r="E244" s="224" t="s">
        <v>1800</v>
      </c>
      <c r="F244" s="219" t="s">
        <v>1801</v>
      </c>
      <c r="G244" s="218">
        <v>2</v>
      </c>
      <c r="H244" s="220" t="s">
        <v>1802</v>
      </c>
      <c r="I244" s="220" t="s">
        <v>990</v>
      </c>
      <c r="J244" s="220" t="s">
        <v>990</v>
      </c>
      <c r="K244" s="221" t="s">
        <v>1802</v>
      </c>
    </row>
    <row r="245" spans="1:11" ht="30.75" customHeight="1" x14ac:dyDescent="0.2">
      <c r="A245" s="217">
        <v>241</v>
      </c>
      <c r="B245" s="218">
        <v>2009</v>
      </c>
      <c r="C245" s="219" t="s">
        <v>1803</v>
      </c>
      <c r="D245" s="226" t="s">
        <v>6308</v>
      </c>
      <c r="E245" s="224" t="s">
        <v>1007</v>
      </c>
      <c r="F245" s="219" t="s">
        <v>1055</v>
      </c>
      <c r="G245" s="218">
        <v>5</v>
      </c>
      <c r="H245" s="220" t="s">
        <v>1804</v>
      </c>
      <c r="I245" s="220" t="s">
        <v>990</v>
      </c>
      <c r="J245" s="220" t="s">
        <v>990</v>
      </c>
      <c r="K245" s="221" t="s">
        <v>1804</v>
      </c>
    </row>
    <row r="246" spans="1:11" ht="30.75" customHeight="1" x14ac:dyDescent="0.2">
      <c r="A246" s="217">
        <v>242</v>
      </c>
      <c r="B246" s="218">
        <v>2009</v>
      </c>
      <c r="C246" s="219" t="s">
        <v>1805</v>
      </c>
      <c r="D246" s="226" t="s">
        <v>6308</v>
      </c>
      <c r="E246" s="224" t="s">
        <v>1806</v>
      </c>
      <c r="F246" s="219" t="s">
        <v>1416</v>
      </c>
      <c r="G246" s="218">
        <v>1</v>
      </c>
      <c r="H246" s="220" t="s">
        <v>1807</v>
      </c>
      <c r="I246" s="220" t="s">
        <v>990</v>
      </c>
      <c r="J246" s="220" t="s">
        <v>990</v>
      </c>
      <c r="K246" s="221" t="s">
        <v>1807</v>
      </c>
    </row>
    <row r="247" spans="1:11" ht="30.75" customHeight="1" x14ac:dyDescent="0.2">
      <c r="A247" s="217">
        <v>243</v>
      </c>
      <c r="B247" s="218">
        <v>2009</v>
      </c>
      <c r="C247" s="219" t="s">
        <v>1808</v>
      </c>
      <c r="D247" s="226" t="s">
        <v>6308</v>
      </c>
      <c r="E247" s="224" t="s">
        <v>1809</v>
      </c>
      <c r="F247" s="219" t="s">
        <v>1810</v>
      </c>
      <c r="G247" s="218">
        <v>1</v>
      </c>
      <c r="H247" s="220" t="s">
        <v>1811</v>
      </c>
      <c r="I247" s="220" t="s">
        <v>990</v>
      </c>
      <c r="J247" s="220" t="s">
        <v>990</v>
      </c>
      <c r="K247" s="221" t="s">
        <v>1811</v>
      </c>
    </row>
    <row r="248" spans="1:11" ht="30.75" customHeight="1" x14ac:dyDescent="0.2">
      <c r="A248" s="217">
        <v>244</v>
      </c>
      <c r="B248" s="218">
        <v>2009</v>
      </c>
      <c r="C248" s="219" t="s">
        <v>1812</v>
      </c>
      <c r="D248" s="226" t="s">
        <v>6308</v>
      </c>
      <c r="E248" s="224" t="s">
        <v>1813</v>
      </c>
      <c r="F248" s="219" t="s">
        <v>1436</v>
      </c>
      <c r="G248" s="218">
        <v>5</v>
      </c>
      <c r="H248" s="220" t="s">
        <v>1814</v>
      </c>
      <c r="I248" s="220" t="s">
        <v>990</v>
      </c>
      <c r="J248" s="220" t="s">
        <v>990</v>
      </c>
      <c r="K248" s="221" t="s">
        <v>1814</v>
      </c>
    </row>
    <row r="249" spans="1:11" ht="30.75" customHeight="1" x14ac:dyDescent="0.2">
      <c r="A249" s="217">
        <v>245</v>
      </c>
      <c r="B249" s="218">
        <v>2009</v>
      </c>
      <c r="C249" s="219" t="s">
        <v>1815</v>
      </c>
      <c r="D249" s="226" t="s">
        <v>6308</v>
      </c>
      <c r="E249" s="224" t="s">
        <v>1816</v>
      </c>
      <c r="F249" s="219" t="s">
        <v>1817</v>
      </c>
      <c r="G249" s="218">
        <v>2</v>
      </c>
      <c r="H249" s="220" t="s">
        <v>1818</v>
      </c>
      <c r="I249" s="220" t="s">
        <v>990</v>
      </c>
      <c r="J249" s="220" t="s">
        <v>990</v>
      </c>
      <c r="K249" s="221" t="s">
        <v>1818</v>
      </c>
    </row>
    <row r="250" spans="1:11" ht="30.75" customHeight="1" x14ac:dyDescent="0.2">
      <c r="A250" s="217">
        <v>246</v>
      </c>
      <c r="B250" s="218">
        <v>2009</v>
      </c>
      <c r="C250" s="219" t="s">
        <v>1410</v>
      </c>
      <c r="D250" s="226" t="s">
        <v>6308</v>
      </c>
      <c r="E250" s="224" t="s">
        <v>999</v>
      </c>
      <c r="F250" s="219" t="s">
        <v>1470</v>
      </c>
      <c r="G250" s="218">
        <v>3</v>
      </c>
      <c r="H250" s="220" t="s">
        <v>1819</v>
      </c>
      <c r="I250" s="220" t="s">
        <v>990</v>
      </c>
      <c r="J250" s="220" t="s">
        <v>990</v>
      </c>
      <c r="K250" s="221" t="s">
        <v>1819</v>
      </c>
    </row>
    <row r="251" spans="1:11" ht="30.75" customHeight="1" x14ac:dyDescent="0.2">
      <c r="A251" s="217">
        <v>247</v>
      </c>
      <c r="B251" s="218">
        <v>2009</v>
      </c>
      <c r="C251" s="219" t="s">
        <v>1820</v>
      </c>
      <c r="D251" s="226" t="s">
        <v>6308</v>
      </c>
      <c r="E251" s="224" t="s">
        <v>1423</v>
      </c>
      <c r="F251" s="219" t="s">
        <v>1821</v>
      </c>
      <c r="G251" s="218">
        <v>7</v>
      </c>
      <c r="H251" s="220" t="s">
        <v>1822</v>
      </c>
      <c r="I251" s="220" t="s">
        <v>990</v>
      </c>
      <c r="J251" s="220" t="s">
        <v>990</v>
      </c>
      <c r="K251" s="221" t="s">
        <v>1822</v>
      </c>
    </row>
    <row r="252" spans="1:11" ht="30.75" customHeight="1" x14ac:dyDescent="0.2">
      <c r="A252" s="217">
        <v>248</v>
      </c>
      <c r="B252" s="218">
        <v>2009</v>
      </c>
      <c r="C252" s="219" t="s">
        <v>1823</v>
      </c>
      <c r="D252" s="226" t="s">
        <v>6308</v>
      </c>
      <c r="E252" s="224" t="s">
        <v>1143</v>
      </c>
      <c r="F252" s="219" t="s">
        <v>1004</v>
      </c>
      <c r="G252" s="218">
        <v>1</v>
      </c>
      <c r="H252" s="220" t="s">
        <v>1824</v>
      </c>
      <c r="I252" s="220" t="s">
        <v>990</v>
      </c>
      <c r="J252" s="220" t="s">
        <v>990</v>
      </c>
      <c r="K252" s="221" t="s">
        <v>1824</v>
      </c>
    </row>
    <row r="253" spans="1:11" ht="30.75" customHeight="1" x14ac:dyDescent="0.2">
      <c r="A253" s="217">
        <v>249</v>
      </c>
      <c r="B253" s="218">
        <v>2009</v>
      </c>
      <c r="C253" s="219" t="s">
        <v>1414</v>
      </c>
      <c r="D253" s="226" t="s">
        <v>6308</v>
      </c>
      <c r="E253" s="224" t="s">
        <v>1825</v>
      </c>
      <c r="F253" s="219" t="s">
        <v>1128</v>
      </c>
      <c r="G253" s="218">
        <v>3</v>
      </c>
      <c r="H253" s="220" t="s">
        <v>1826</v>
      </c>
      <c r="I253" s="220" t="s">
        <v>990</v>
      </c>
      <c r="J253" s="220" t="s">
        <v>990</v>
      </c>
      <c r="K253" s="221" t="s">
        <v>1826</v>
      </c>
    </row>
    <row r="254" spans="1:11" ht="30.75" customHeight="1" x14ac:dyDescent="0.2">
      <c r="A254" s="217">
        <v>250</v>
      </c>
      <c r="B254" s="218">
        <v>2009</v>
      </c>
      <c r="C254" s="219" t="s">
        <v>1827</v>
      </c>
      <c r="D254" s="226" t="s">
        <v>6308</v>
      </c>
      <c r="E254" s="224" t="s">
        <v>1166</v>
      </c>
      <c r="F254" s="219" t="s">
        <v>1769</v>
      </c>
      <c r="G254" s="218">
        <v>1</v>
      </c>
      <c r="H254" s="220" t="s">
        <v>1828</v>
      </c>
      <c r="I254" s="220" t="s">
        <v>990</v>
      </c>
      <c r="J254" s="220" t="s">
        <v>990</v>
      </c>
      <c r="K254" s="221" t="s">
        <v>1828</v>
      </c>
    </row>
    <row r="255" spans="1:11" ht="30.75" customHeight="1" x14ac:dyDescent="0.2">
      <c r="A255" s="217">
        <v>251</v>
      </c>
      <c r="B255" s="218">
        <v>2009</v>
      </c>
      <c r="C255" s="219" t="s">
        <v>1829</v>
      </c>
      <c r="D255" s="226" t="s">
        <v>6308</v>
      </c>
      <c r="E255" s="224" t="s">
        <v>1830</v>
      </c>
      <c r="F255" s="219" t="s">
        <v>1197</v>
      </c>
      <c r="G255" s="218">
        <v>1</v>
      </c>
      <c r="H255" s="220" t="s">
        <v>1831</v>
      </c>
      <c r="I255" s="220" t="s">
        <v>990</v>
      </c>
      <c r="J255" s="220" t="s">
        <v>990</v>
      </c>
      <c r="K255" s="221" t="s">
        <v>1831</v>
      </c>
    </row>
    <row r="256" spans="1:11" ht="30.75" customHeight="1" x14ac:dyDescent="0.2">
      <c r="A256" s="217">
        <v>252</v>
      </c>
      <c r="B256" s="218">
        <v>2009</v>
      </c>
      <c r="C256" s="219" t="s">
        <v>1832</v>
      </c>
      <c r="D256" s="226" t="s">
        <v>6308</v>
      </c>
      <c r="E256" s="224" t="s">
        <v>1833</v>
      </c>
      <c r="F256" s="219" t="s">
        <v>1528</v>
      </c>
      <c r="G256" s="218">
        <v>1</v>
      </c>
      <c r="H256" s="220" t="s">
        <v>1834</v>
      </c>
      <c r="I256" s="220" t="s">
        <v>990</v>
      </c>
      <c r="J256" s="220" t="s">
        <v>990</v>
      </c>
      <c r="K256" s="221" t="s">
        <v>1834</v>
      </c>
    </row>
    <row r="257" spans="1:11" ht="30.75" customHeight="1" x14ac:dyDescent="0.2">
      <c r="A257" s="217">
        <v>253</v>
      </c>
      <c r="B257" s="218">
        <v>2009</v>
      </c>
      <c r="C257" s="219" t="s">
        <v>1418</v>
      </c>
      <c r="D257" s="226" t="s">
        <v>6308</v>
      </c>
      <c r="E257" s="224" t="s">
        <v>1830</v>
      </c>
      <c r="F257" s="219" t="s">
        <v>1424</v>
      </c>
      <c r="G257" s="218">
        <v>1</v>
      </c>
      <c r="H257" s="220" t="s">
        <v>1831</v>
      </c>
      <c r="I257" s="220" t="s">
        <v>990</v>
      </c>
      <c r="J257" s="220" t="s">
        <v>990</v>
      </c>
      <c r="K257" s="221" t="s">
        <v>1831</v>
      </c>
    </row>
    <row r="258" spans="1:11" ht="30.75" customHeight="1" x14ac:dyDescent="0.2">
      <c r="A258" s="217">
        <v>254</v>
      </c>
      <c r="B258" s="218">
        <v>2009</v>
      </c>
      <c r="C258" s="219" t="s">
        <v>1835</v>
      </c>
      <c r="D258" s="226" t="s">
        <v>6308</v>
      </c>
      <c r="E258" s="224" t="s">
        <v>1836</v>
      </c>
      <c r="F258" s="219" t="s">
        <v>1595</v>
      </c>
      <c r="G258" s="218">
        <v>2</v>
      </c>
      <c r="H258" s="220" t="s">
        <v>1837</v>
      </c>
      <c r="I258" s="220" t="s">
        <v>990</v>
      </c>
      <c r="J258" s="220" t="s">
        <v>990</v>
      </c>
      <c r="K258" s="221" t="s">
        <v>1837</v>
      </c>
    </row>
    <row r="259" spans="1:11" ht="30.75" customHeight="1" x14ac:dyDescent="0.2">
      <c r="A259" s="217">
        <v>255</v>
      </c>
      <c r="B259" s="218">
        <v>2009</v>
      </c>
      <c r="C259" s="219" t="s">
        <v>1838</v>
      </c>
      <c r="D259" s="226" t="s">
        <v>6308</v>
      </c>
      <c r="E259" s="224" t="s">
        <v>1839</v>
      </c>
      <c r="F259" s="219" t="s">
        <v>1810</v>
      </c>
      <c r="G259" s="218">
        <v>2</v>
      </c>
      <c r="H259" s="220" t="s">
        <v>1840</v>
      </c>
      <c r="I259" s="220" t="s">
        <v>990</v>
      </c>
      <c r="J259" s="220" t="s">
        <v>990</v>
      </c>
      <c r="K259" s="221" t="s">
        <v>1840</v>
      </c>
    </row>
    <row r="260" spans="1:11" ht="30.75" customHeight="1" x14ac:dyDescent="0.2">
      <c r="A260" s="217">
        <v>256</v>
      </c>
      <c r="B260" s="218">
        <v>2009</v>
      </c>
      <c r="C260" s="219" t="s">
        <v>1841</v>
      </c>
      <c r="D260" s="226" t="s">
        <v>6308</v>
      </c>
      <c r="E260" s="224" t="s">
        <v>1842</v>
      </c>
      <c r="F260" s="219" t="s">
        <v>1843</v>
      </c>
      <c r="G260" s="218">
        <v>11</v>
      </c>
      <c r="H260" s="220" t="s">
        <v>1844</v>
      </c>
      <c r="I260" s="220" t="s">
        <v>990</v>
      </c>
      <c r="J260" s="220" t="s">
        <v>990</v>
      </c>
      <c r="K260" s="221" t="s">
        <v>1844</v>
      </c>
    </row>
    <row r="261" spans="1:11" ht="30.75" customHeight="1" x14ac:dyDescent="0.2">
      <c r="A261" s="217">
        <v>257</v>
      </c>
      <c r="B261" s="218">
        <v>2009</v>
      </c>
      <c r="C261" s="219" t="s">
        <v>1845</v>
      </c>
      <c r="D261" s="226" t="s">
        <v>6308</v>
      </c>
      <c r="E261" s="224" t="s">
        <v>1846</v>
      </c>
      <c r="F261" s="219" t="s">
        <v>1847</v>
      </c>
      <c r="G261" s="218">
        <v>6</v>
      </c>
      <c r="H261" s="220" t="s">
        <v>1848</v>
      </c>
      <c r="I261" s="220" t="s">
        <v>990</v>
      </c>
      <c r="J261" s="220" t="s">
        <v>990</v>
      </c>
      <c r="K261" s="221" t="s">
        <v>1848</v>
      </c>
    </row>
    <row r="262" spans="1:11" ht="30.75" customHeight="1" x14ac:dyDescent="0.2">
      <c r="A262" s="217">
        <v>258</v>
      </c>
      <c r="B262" s="218">
        <v>2009</v>
      </c>
      <c r="C262" s="219" t="s">
        <v>1849</v>
      </c>
      <c r="D262" s="226" t="s">
        <v>6308</v>
      </c>
      <c r="E262" s="224" t="s">
        <v>1465</v>
      </c>
      <c r="F262" s="219" t="s">
        <v>1850</v>
      </c>
      <c r="G262" s="218">
        <v>7</v>
      </c>
      <c r="H262" s="220" t="s">
        <v>1851</v>
      </c>
      <c r="I262" s="220" t="s">
        <v>990</v>
      </c>
      <c r="J262" s="220" t="s">
        <v>990</v>
      </c>
      <c r="K262" s="221" t="s">
        <v>1851</v>
      </c>
    </row>
    <row r="263" spans="1:11" ht="25.5" customHeight="1" x14ac:dyDescent="0.2">
      <c r="A263" s="217">
        <v>259</v>
      </c>
      <c r="B263" s="218">
        <v>2009</v>
      </c>
      <c r="C263" s="219" t="s">
        <v>1852</v>
      </c>
      <c r="D263" s="226" t="s">
        <v>6308</v>
      </c>
      <c r="E263" s="224" t="s">
        <v>1853</v>
      </c>
      <c r="F263" s="219" t="s">
        <v>1398</v>
      </c>
      <c r="G263" s="218">
        <v>1</v>
      </c>
      <c r="H263" s="220" t="s">
        <v>1854</v>
      </c>
      <c r="I263" s="220" t="s">
        <v>990</v>
      </c>
      <c r="J263" s="220" t="s">
        <v>990</v>
      </c>
      <c r="K263" s="221" t="s">
        <v>1854</v>
      </c>
    </row>
    <row r="264" spans="1:11" ht="25.5" customHeight="1" x14ac:dyDescent="0.2">
      <c r="A264" s="217">
        <v>260</v>
      </c>
      <c r="B264" s="218">
        <v>2009</v>
      </c>
      <c r="C264" s="219" t="s">
        <v>1154</v>
      </c>
      <c r="D264" s="226" t="s">
        <v>6309</v>
      </c>
      <c r="E264" s="224" t="s">
        <v>1855</v>
      </c>
      <c r="F264" s="219" t="s">
        <v>1595</v>
      </c>
      <c r="G264" s="218">
        <v>1</v>
      </c>
      <c r="H264" s="220" t="s">
        <v>1856</v>
      </c>
      <c r="I264" s="220" t="s">
        <v>990</v>
      </c>
      <c r="J264" s="220" t="s">
        <v>990</v>
      </c>
      <c r="K264" s="221" t="s">
        <v>1856</v>
      </c>
    </row>
    <row r="265" spans="1:11" ht="25.5" customHeight="1" x14ac:dyDescent="0.2">
      <c r="A265" s="217">
        <v>261</v>
      </c>
      <c r="B265" s="218">
        <v>2009</v>
      </c>
      <c r="C265" s="219" t="s">
        <v>1857</v>
      </c>
      <c r="D265" s="226" t="s">
        <v>6309</v>
      </c>
      <c r="E265" s="224" t="s">
        <v>1858</v>
      </c>
      <c r="F265" s="219" t="s">
        <v>1859</v>
      </c>
      <c r="G265" s="218">
        <v>1</v>
      </c>
      <c r="H265" s="220" t="s">
        <v>1860</v>
      </c>
      <c r="I265" s="220" t="s">
        <v>990</v>
      </c>
      <c r="J265" s="220" t="s">
        <v>990</v>
      </c>
      <c r="K265" s="221" t="s">
        <v>1860</v>
      </c>
    </row>
    <row r="266" spans="1:11" ht="25.5" customHeight="1" x14ac:dyDescent="0.2">
      <c r="A266" s="217">
        <v>262</v>
      </c>
      <c r="B266" s="218">
        <v>2009</v>
      </c>
      <c r="C266" s="219" t="s">
        <v>1861</v>
      </c>
      <c r="D266" s="226" t="s">
        <v>6309</v>
      </c>
      <c r="E266" s="224" t="s">
        <v>1862</v>
      </c>
      <c r="F266" s="219" t="s">
        <v>1658</v>
      </c>
      <c r="G266" s="218">
        <v>3</v>
      </c>
      <c r="H266" s="220" t="s">
        <v>1863</v>
      </c>
      <c r="I266" s="220" t="s">
        <v>990</v>
      </c>
      <c r="J266" s="220" t="s">
        <v>990</v>
      </c>
      <c r="K266" s="221" t="s">
        <v>1863</v>
      </c>
    </row>
    <row r="267" spans="1:11" ht="25.5" customHeight="1" x14ac:dyDescent="0.2">
      <c r="A267" s="217">
        <v>263</v>
      </c>
      <c r="B267" s="218">
        <v>2009</v>
      </c>
      <c r="C267" s="219" t="s">
        <v>1864</v>
      </c>
      <c r="D267" s="226" t="s">
        <v>6309</v>
      </c>
      <c r="E267" s="224" t="s">
        <v>1865</v>
      </c>
      <c r="F267" s="219" t="s">
        <v>1032</v>
      </c>
      <c r="G267" s="218">
        <v>1</v>
      </c>
      <c r="H267" s="220" t="s">
        <v>1866</v>
      </c>
      <c r="I267" s="220" t="s">
        <v>990</v>
      </c>
      <c r="J267" s="220" t="s">
        <v>990</v>
      </c>
      <c r="K267" s="221" t="s">
        <v>1866</v>
      </c>
    </row>
    <row r="268" spans="1:11" ht="25.5" customHeight="1" x14ac:dyDescent="0.2">
      <c r="A268" s="217">
        <v>264</v>
      </c>
      <c r="B268" s="218">
        <v>2009</v>
      </c>
      <c r="C268" s="219" t="s">
        <v>1867</v>
      </c>
      <c r="D268" s="226" t="s">
        <v>6309</v>
      </c>
      <c r="E268" s="224" t="s">
        <v>1868</v>
      </c>
      <c r="F268" s="219" t="s">
        <v>1063</v>
      </c>
      <c r="G268" s="218">
        <v>1</v>
      </c>
      <c r="H268" s="220" t="s">
        <v>1869</v>
      </c>
      <c r="I268" s="220" t="s">
        <v>990</v>
      </c>
      <c r="J268" s="220" t="s">
        <v>990</v>
      </c>
      <c r="K268" s="221" t="s">
        <v>1869</v>
      </c>
    </row>
    <row r="269" spans="1:11" ht="25.5" customHeight="1" x14ac:dyDescent="0.2">
      <c r="A269" s="217">
        <v>265</v>
      </c>
      <c r="B269" s="218">
        <v>2009</v>
      </c>
      <c r="C269" s="219" t="s">
        <v>1870</v>
      </c>
      <c r="D269" s="226" t="s">
        <v>6309</v>
      </c>
      <c r="E269" s="224" t="s">
        <v>1871</v>
      </c>
      <c r="F269" s="219" t="s">
        <v>1309</v>
      </c>
      <c r="G269" s="218">
        <v>1</v>
      </c>
      <c r="H269" s="220" t="s">
        <v>1872</v>
      </c>
      <c r="I269" s="220" t="s">
        <v>990</v>
      </c>
      <c r="J269" s="220" t="s">
        <v>990</v>
      </c>
      <c r="K269" s="221" t="s">
        <v>1872</v>
      </c>
    </row>
    <row r="270" spans="1:11" ht="25.5" customHeight="1" x14ac:dyDescent="0.2">
      <c r="A270" s="217">
        <v>266</v>
      </c>
      <c r="B270" s="218">
        <v>2009</v>
      </c>
      <c r="C270" s="219" t="s">
        <v>1873</v>
      </c>
      <c r="D270" s="226" t="s">
        <v>6309</v>
      </c>
      <c r="E270" s="224" t="s">
        <v>1874</v>
      </c>
      <c r="F270" s="219" t="s">
        <v>1466</v>
      </c>
      <c r="G270" s="218">
        <v>1</v>
      </c>
      <c r="H270" s="220" t="s">
        <v>1875</v>
      </c>
      <c r="I270" s="220" t="s">
        <v>990</v>
      </c>
      <c r="J270" s="220" t="s">
        <v>990</v>
      </c>
      <c r="K270" s="221" t="s">
        <v>1875</v>
      </c>
    </row>
    <row r="271" spans="1:11" ht="25.5" customHeight="1" x14ac:dyDescent="0.2">
      <c r="A271" s="217">
        <v>267</v>
      </c>
      <c r="B271" s="218">
        <v>2009</v>
      </c>
      <c r="C271" s="219" t="s">
        <v>1876</v>
      </c>
      <c r="D271" s="226" t="s">
        <v>6309</v>
      </c>
      <c r="E271" s="224" t="s">
        <v>1877</v>
      </c>
      <c r="F271" s="219" t="s">
        <v>1032</v>
      </c>
      <c r="G271" s="218">
        <v>1</v>
      </c>
      <c r="H271" s="220" t="s">
        <v>1878</v>
      </c>
      <c r="I271" s="220" t="s">
        <v>990</v>
      </c>
      <c r="J271" s="220" t="s">
        <v>990</v>
      </c>
      <c r="K271" s="221" t="s">
        <v>1878</v>
      </c>
    </row>
    <row r="272" spans="1:11" ht="25.5" customHeight="1" x14ac:dyDescent="0.2">
      <c r="A272" s="217">
        <v>268</v>
      </c>
      <c r="B272" s="218">
        <v>2009</v>
      </c>
      <c r="C272" s="219" t="s">
        <v>1879</v>
      </c>
      <c r="D272" s="226" t="s">
        <v>6309</v>
      </c>
      <c r="E272" s="224" t="s">
        <v>1880</v>
      </c>
      <c r="F272" s="219" t="s">
        <v>1881</v>
      </c>
      <c r="G272" s="218">
        <v>1</v>
      </c>
      <c r="H272" s="220" t="s">
        <v>1882</v>
      </c>
      <c r="I272" s="220" t="s">
        <v>990</v>
      </c>
      <c r="J272" s="220" t="s">
        <v>990</v>
      </c>
      <c r="K272" s="221" t="s">
        <v>1882</v>
      </c>
    </row>
    <row r="273" spans="1:11" ht="25.5" customHeight="1" x14ac:dyDescent="0.2">
      <c r="A273" s="217">
        <v>269</v>
      </c>
      <c r="B273" s="218">
        <v>2009</v>
      </c>
      <c r="C273" s="219" t="s">
        <v>1883</v>
      </c>
      <c r="D273" s="226" t="s">
        <v>6309</v>
      </c>
      <c r="E273" s="224" t="s">
        <v>1884</v>
      </c>
      <c r="F273" s="219" t="s">
        <v>1885</v>
      </c>
      <c r="G273" s="218">
        <v>1</v>
      </c>
      <c r="H273" s="220" t="s">
        <v>1886</v>
      </c>
      <c r="I273" s="220" t="s">
        <v>990</v>
      </c>
      <c r="J273" s="220" t="s">
        <v>990</v>
      </c>
      <c r="K273" s="221" t="s">
        <v>1886</v>
      </c>
    </row>
    <row r="274" spans="1:11" ht="25.5" customHeight="1" x14ac:dyDescent="0.2">
      <c r="A274" s="217">
        <v>270</v>
      </c>
      <c r="B274" s="218">
        <v>2009</v>
      </c>
      <c r="C274" s="219" t="s">
        <v>1887</v>
      </c>
      <c r="D274" s="226" t="s">
        <v>6309</v>
      </c>
      <c r="E274" s="224" t="s">
        <v>1888</v>
      </c>
      <c r="F274" s="219" t="s">
        <v>1708</v>
      </c>
      <c r="G274" s="218">
        <v>1</v>
      </c>
      <c r="H274" s="220" t="s">
        <v>1889</v>
      </c>
      <c r="I274" s="220" t="s">
        <v>990</v>
      </c>
      <c r="J274" s="220" t="s">
        <v>990</v>
      </c>
      <c r="K274" s="221" t="s">
        <v>1889</v>
      </c>
    </row>
    <row r="275" spans="1:11" ht="25.5" customHeight="1" x14ac:dyDescent="0.2">
      <c r="A275" s="217">
        <v>271</v>
      </c>
      <c r="B275" s="218">
        <v>2009</v>
      </c>
      <c r="C275" s="219" t="s">
        <v>1483</v>
      </c>
      <c r="D275" s="226" t="s">
        <v>6309</v>
      </c>
      <c r="E275" s="224" t="s">
        <v>1890</v>
      </c>
      <c r="F275" s="219" t="s">
        <v>1569</v>
      </c>
      <c r="G275" s="218">
        <v>1</v>
      </c>
      <c r="H275" s="220" t="s">
        <v>1891</v>
      </c>
      <c r="I275" s="220" t="s">
        <v>990</v>
      </c>
      <c r="J275" s="220" t="s">
        <v>990</v>
      </c>
      <c r="K275" s="221" t="s">
        <v>1891</v>
      </c>
    </row>
    <row r="276" spans="1:11" ht="25.5" customHeight="1" x14ac:dyDescent="0.2">
      <c r="A276" s="217">
        <v>272</v>
      </c>
      <c r="B276" s="218">
        <v>2009</v>
      </c>
      <c r="C276" s="219" t="s">
        <v>1892</v>
      </c>
      <c r="D276" s="226" t="s">
        <v>6309</v>
      </c>
      <c r="E276" s="224" t="s">
        <v>1893</v>
      </c>
      <c r="F276" s="219" t="s">
        <v>1436</v>
      </c>
      <c r="G276" s="218">
        <v>1</v>
      </c>
      <c r="H276" s="220" t="s">
        <v>1894</v>
      </c>
      <c r="I276" s="220" t="s">
        <v>990</v>
      </c>
      <c r="J276" s="220" t="s">
        <v>990</v>
      </c>
      <c r="K276" s="221" t="s">
        <v>1894</v>
      </c>
    </row>
    <row r="277" spans="1:11" ht="25.5" customHeight="1" x14ac:dyDescent="0.2">
      <c r="A277" s="217">
        <v>273</v>
      </c>
      <c r="B277" s="218">
        <v>2009</v>
      </c>
      <c r="C277" s="219" t="s">
        <v>1895</v>
      </c>
      <c r="D277" s="226" t="s">
        <v>6309</v>
      </c>
      <c r="E277" s="224" t="s">
        <v>1896</v>
      </c>
      <c r="F277" s="219" t="s">
        <v>1780</v>
      </c>
      <c r="G277" s="218">
        <v>1</v>
      </c>
      <c r="H277" s="220" t="s">
        <v>1897</v>
      </c>
      <c r="I277" s="220" t="s">
        <v>990</v>
      </c>
      <c r="J277" s="220" t="s">
        <v>990</v>
      </c>
      <c r="K277" s="221" t="s">
        <v>1897</v>
      </c>
    </row>
    <row r="278" spans="1:11" ht="25.5" customHeight="1" x14ac:dyDescent="0.2">
      <c r="A278" s="217">
        <v>274</v>
      </c>
      <c r="B278" s="218">
        <v>2009</v>
      </c>
      <c r="C278" s="219" t="s">
        <v>1898</v>
      </c>
      <c r="D278" s="226" t="s">
        <v>6309</v>
      </c>
      <c r="E278" s="224" t="s">
        <v>1899</v>
      </c>
      <c r="F278" s="219" t="s">
        <v>1900</v>
      </c>
      <c r="G278" s="218">
        <v>2</v>
      </c>
      <c r="H278" s="220" t="s">
        <v>1901</v>
      </c>
      <c r="I278" s="220" t="s">
        <v>990</v>
      </c>
      <c r="J278" s="220" t="s">
        <v>990</v>
      </c>
      <c r="K278" s="221" t="s">
        <v>1901</v>
      </c>
    </row>
    <row r="279" spans="1:11" ht="25.5" customHeight="1" x14ac:dyDescent="0.2">
      <c r="A279" s="217">
        <v>275</v>
      </c>
      <c r="B279" s="218">
        <v>2009</v>
      </c>
      <c r="C279" s="219" t="s">
        <v>1902</v>
      </c>
      <c r="D279" s="226" t="s">
        <v>6309</v>
      </c>
      <c r="E279" s="224" t="s">
        <v>1903</v>
      </c>
      <c r="F279" s="219" t="s">
        <v>1904</v>
      </c>
      <c r="G279" s="218">
        <v>2</v>
      </c>
      <c r="H279" s="220" t="s">
        <v>1905</v>
      </c>
      <c r="I279" s="220" t="s">
        <v>990</v>
      </c>
      <c r="J279" s="220" t="s">
        <v>990</v>
      </c>
      <c r="K279" s="221" t="s">
        <v>1905</v>
      </c>
    </row>
    <row r="280" spans="1:11" ht="25.5" customHeight="1" x14ac:dyDescent="0.2">
      <c r="A280" s="217">
        <v>276</v>
      </c>
      <c r="B280" s="218">
        <v>2009</v>
      </c>
      <c r="C280" s="219" t="s">
        <v>1906</v>
      </c>
      <c r="D280" s="226" t="s">
        <v>6302</v>
      </c>
      <c r="E280" s="224" t="s">
        <v>1200</v>
      </c>
      <c r="F280" s="219" t="s">
        <v>1394</v>
      </c>
      <c r="G280" s="218">
        <v>2</v>
      </c>
      <c r="H280" s="220" t="s">
        <v>1907</v>
      </c>
      <c r="I280" s="220" t="s">
        <v>990</v>
      </c>
      <c r="J280" s="220" t="s">
        <v>990</v>
      </c>
      <c r="K280" s="221" t="s">
        <v>1907</v>
      </c>
    </row>
    <row r="281" spans="1:11" ht="25.5" customHeight="1" x14ac:dyDescent="0.2">
      <c r="A281" s="217">
        <v>277</v>
      </c>
      <c r="B281" s="218">
        <v>2009</v>
      </c>
      <c r="C281" s="219" t="s">
        <v>1165</v>
      </c>
      <c r="D281" s="226" t="s">
        <v>6302</v>
      </c>
      <c r="E281" s="224" t="s">
        <v>1019</v>
      </c>
      <c r="F281" s="219" t="s">
        <v>1908</v>
      </c>
      <c r="G281" s="218">
        <v>12</v>
      </c>
      <c r="H281" s="220" t="s">
        <v>1909</v>
      </c>
      <c r="I281" s="220" t="s">
        <v>990</v>
      </c>
      <c r="J281" s="220" t="s">
        <v>990</v>
      </c>
      <c r="K281" s="221" t="s">
        <v>1909</v>
      </c>
    </row>
    <row r="282" spans="1:11" ht="25.5" customHeight="1" x14ac:dyDescent="0.2">
      <c r="A282" s="217">
        <v>278</v>
      </c>
      <c r="B282" s="218">
        <v>2009</v>
      </c>
      <c r="C282" s="219" t="s">
        <v>1910</v>
      </c>
      <c r="D282" s="226" t="s">
        <v>6302</v>
      </c>
      <c r="E282" s="224" t="s">
        <v>1427</v>
      </c>
      <c r="F282" s="219" t="s">
        <v>1847</v>
      </c>
      <c r="G282" s="218">
        <v>2</v>
      </c>
      <c r="H282" s="220" t="s">
        <v>1911</v>
      </c>
      <c r="I282" s="220" t="s">
        <v>990</v>
      </c>
      <c r="J282" s="220" t="s">
        <v>990</v>
      </c>
      <c r="K282" s="221" t="s">
        <v>1911</v>
      </c>
    </row>
    <row r="283" spans="1:11" ht="25.5" customHeight="1" x14ac:dyDescent="0.2">
      <c r="A283" s="217">
        <v>279</v>
      </c>
      <c r="B283" s="218">
        <v>2009</v>
      </c>
      <c r="C283" s="219" t="s">
        <v>1912</v>
      </c>
      <c r="D283" s="226" t="s">
        <v>6302</v>
      </c>
      <c r="E283" s="224" t="s">
        <v>1825</v>
      </c>
      <c r="F283" s="219" t="s">
        <v>1412</v>
      </c>
      <c r="G283" s="218">
        <v>5</v>
      </c>
      <c r="H283" s="220" t="s">
        <v>1913</v>
      </c>
      <c r="I283" s="220" t="s">
        <v>990</v>
      </c>
      <c r="J283" s="220" t="s">
        <v>990</v>
      </c>
      <c r="K283" s="221" t="s">
        <v>1913</v>
      </c>
    </row>
    <row r="284" spans="1:11" ht="25.5" customHeight="1" x14ac:dyDescent="0.2">
      <c r="A284" s="217">
        <v>280</v>
      </c>
      <c r="B284" s="218">
        <v>2009</v>
      </c>
      <c r="C284" s="219" t="s">
        <v>1501</v>
      </c>
      <c r="D284" s="226" t="s">
        <v>6302</v>
      </c>
      <c r="E284" s="224" t="s">
        <v>1548</v>
      </c>
      <c r="F284" s="219" t="s">
        <v>1682</v>
      </c>
      <c r="G284" s="218">
        <v>3</v>
      </c>
      <c r="H284" s="220" t="s">
        <v>1914</v>
      </c>
      <c r="I284" s="220" t="s">
        <v>990</v>
      </c>
      <c r="J284" s="220" t="s">
        <v>990</v>
      </c>
      <c r="K284" s="221" t="s">
        <v>1914</v>
      </c>
    </row>
    <row r="285" spans="1:11" ht="25.5" customHeight="1" x14ac:dyDescent="0.2">
      <c r="A285" s="217">
        <v>281</v>
      </c>
      <c r="B285" s="218">
        <v>2009</v>
      </c>
      <c r="C285" s="219" t="s">
        <v>1169</v>
      </c>
      <c r="D285" s="226" t="s">
        <v>6302</v>
      </c>
      <c r="E285" s="224" t="s">
        <v>1407</v>
      </c>
      <c r="F285" s="219" t="s">
        <v>1128</v>
      </c>
      <c r="G285" s="218">
        <v>4</v>
      </c>
      <c r="H285" s="220" t="s">
        <v>1915</v>
      </c>
      <c r="I285" s="220" t="s">
        <v>990</v>
      </c>
      <c r="J285" s="220" t="s">
        <v>990</v>
      </c>
      <c r="K285" s="221" t="s">
        <v>1915</v>
      </c>
    </row>
    <row r="286" spans="1:11" ht="25.5" customHeight="1" x14ac:dyDescent="0.2">
      <c r="A286" s="217">
        <v>282</v>
      </c>
      <c r="B286" s="218">
        <v>2009</v>
      </c>
      <c r="C286" s="219" t="s">
        <v>1916</v>
      </c>
      <c r="D286" s="226" t="s">
        <v>6302</v>
      </c>
      <c r="E286" s="224" t="s">
        <v>1461</v>
      </c>
      <c r="F286" s="219" t="s">
        <v>1610</v>
      </c>
      <c r="G286" s="218">
        <v>10</v>
      </c>
      <c r="H286" s="220" t="s">
        <v>1917</v>
      </c>
      <c r="I286" s="220" t="s">
        <v>990</v>
      </c>
      <c r="J286" s="220" t="s">
        <v>990</v>
      </c>
      <c r="K286" s="221" t="s">
        <v>1917</v>
      </c>
    </row>
    <row r="287" spans="1:11" ht="25.5" customHeight="1" x14ac:dyDescent="0.2">
      <c r="A287" s="217">
        <v>283</v>
      </c>
      <c r="B287" s="218">
        <v>2009</v>
      </c>
      <c r="C287" s="219" t="s">
        <v>1505</v>
      </c>
      <c r="D287" s="226" t="s">
        <v>6302</v>
      </c>
      <c r="E287" s="224" t="s">
        <v>1023</v>
      </c>
      <c r="F287" s="219" t="s">
        <v>1918</v>
      </c>
      <c r="G287" s="218">
        <v>8</v>
      </c>
      <c r="H287" s="220" t="s">
        <v>1919</v>
      </c>
      <c r="I287" s="220" t="s">
        <v>990</v>
      </c>
      <c r="J287" s="220" t="s">
        <v>990</v>
      </c>
      <c r="K287" s="221" t="s">
        <v>1919</v>
      </c>
    </row>
    <row r="288" spans="1:11" ht="19.5" customHeight="1" x14ac:dyDescent="0.2">
      <c r="A288" s="217">
        <v>284</v>
      </c>
      <c r="B288" s="218">
        <v>2009</v>
      </c>
      <c r="C288" s="219" t="s">
        <v>1508</v>
      </c>
      <c r="D288" s="226" t="s">
        <v>6302</v>
      </c>
      <c r="E288" s="224" t="s">
        <v>1023</v>
      </c>
      <c r="F288" s="219" t="s">
        <v>1167</v>
      </c>
      <c r="G288" s="218">
        <v>1</v>
      </c>
      <c r="H288" s="220" t="s">
        <v>1920</v>
      </c>
      <c r="I288" s="220" t="s">
        <v>990</v>
      </c>
      <c r="J288" s="220" t="s">
        <v>990</v>
      </c>
      <c r="K288" s="221" t="s">
        <v>1920</v>
      </c>
    </row>
    <row r="289" spans="1:11" ht="19.5" customHeight="1" x14ac:dyDescent="0.2">
      <c r="A289" s="217">
        <v>285</v>
      </c>
      <c r="B289" s="218">
        <v>2009</v>
      </c>
      <c r="C289" s="219" t="s">
        <v>1511</v>
      </c>
      <c r="D289" s="226" t="s">
        <v>6302</v>
      </c>
      <c r="E289" s="224" t="s">
        <v>1921</v>
      </c>
      <c r="F289" s="219" t="s">
        <v>1736</v>
      </c>
      <c r="G289" s="218">
        <v>8</v>
      </c>
      <c r="H289" s="220" t="s">
        <v>1922</v>
      </c>
      <c r="I289" s="220" t="s">
        <v>990</v>
      </c>
      <c r="J289" s="220" t="s">
        <v>990</v>
      </c>
      <c r="K289" s="221" t="s">
        <v>1922</v>
      </c>
    </row>
    <row r="290" spans="1:11" ht="19.5" customHeight="1" x14ac:dyDescent="0.2">
      <c r="A290" s="217">
        <v>286</v>
      </c>
      <c r="B290" s="218">
        <v>2009</v>
      </c>
      <c r="C290" s="219" t="s">
        <v>1514</v>
      </c>
      <c r="D290" s="226" t="s">
        <v>6302</v>
      </c>
      <c r="E290" s="224" t="s">
        <v>1923</v>
      </c>
      <c r="F290" s="219" t="s">
        <v>1553</v>
      </c>
      <c r="G290" s="218">
        <v>3</v>
      </c>
      <c r="H290" s="220" t="s">
        <v>1924</v>
      </c>
      <c r="I290" s="220" t="s">
        <v>990</v>
      </c>
      <c r="J290" s="220" t="s">
        <v>990</v>
      </c>
      <c r="K290" s="221" t="s">
        <v>1924</v>
      </c>
    </row>
    <row r="291" spans="1:11" ht="19.5" customHeight="1" x14ac:dyDescent="0.2">
      <c r="A291" s="217">
        <v>287</v>
      </c>
      <c r="B291" s="218">
        <v>2009</v>
      </c>
      <c r="C291" s="219" t="s">
        <v>1925</v>
      </c>
      <c r="D291" s="226" t="s">
        <v>6302</v>
      </c>
      <c r="E291" s="224" t="s">
        <v>1926</v>
      </c>
      <c r="F291" s="219" t="s">
        <v>1120</v>
      </c>
      <c r="G291" s="218">
        <v>3</v>
      </c>
      <c r="H291" s="220" t="s">
        <v>1927</v>
      </c>
      <c r="I291" s="220" t="s">
        <v>990</v>
      </c>
      <c r="J291" s="220" t="s">
        <v>990</v>
      </c>
      <c r="K291" s="221" t="s">
        <v>1927</v>
      </c>
    </row>
    <row r="292" spans="1:11" ht="19.5" customHeight="1" x14ac:dyDescent="0.2">
      <c r="A292" s="217">
        <v>288</v>
      </c>
      <c r="B292" s="218">
        <v>2009</v>
      </c>
      <c r="C292" s="219" t="s">
        <v>1928</v>
      </c>
      <c r="D292" s="226" t="s">
        <v>6302</v>
      </c>
      <c r="E292" s="224" t="s">
        <v>1929</v>
      </c>
      <c r="F292" s="219" t="s">
        <v>1930</v>
      </c>
      <c r="G292" s="218">
        <v>2</v>
      </c>
      <c r="H292" s="220" t="s">
        <v>1931</v>
      </c>
      <c r="I292" s="220" t="s">
        <v>990</v>
      </c>
      <c r="J292" s="220" t="s">
        <v>990</v>
      </c>
      <c r="K292" s="221" t="s">
        <v>1931</v>
      </c>
    </row>
    <row r="293" spans="1:11" ht="19.5" customHeight="1" x14ac:dyDescent="0.2">
      <c r="A293" s="217">
        <v>289</v>
      </c>
      <c r="B293" s="218">
        <v>2009</v>
      </c>
      <c r="C293" s="219" t="s">
        <v>1932</v>
      </c>
      <c r="D293" s="226" t="s">
        <v>6302</v>
      </c>
      <c r="E293" s="224" t="s">
        <v>1011</v>
      </c>
      <c r="F293" s="219" t="s">
        <v>1569</v>
      </c>
      <c r="G293" s="218">
        <v>3</v>
      </c>
      <c r="H293" s="220" t="s">
        <v>1933</v>
      </c>
      <c r="I293" s="220" t="s">
        <v>990</v>
      </c>
      <c r="J293" s="220" t="s">
        <v>990</v>
      </c>
      <c r="K293" s="221" t="s">
        <v>1933</v>
      </c>
    </row>
    <row r="294" spans="1:11" ht="19.5" customHeight="1" x14ac:dyDescent="0.2">
      <c r="A294" s="217">
        <v>290</v>
      </c>
      <c r="B294" s="218">
        <v>2009</v>
      </c>
      <c r="C294" s="219" t="s">
        <v>1523</v>
      </c>
      <c r="D294" s="226" t="s">
        <v>6302</v>
      </c>
      <c r="E294" s="224" t="s">
        <v>1548</v>
      </c>
      <c r="F294" s="219" t="s">
        <v>1655</v>
      </c>
      <c r="G294" s="218">
        <v>2</v>
      </c>
      <c r="H294" s="220" t="s">
        <v>1934</v>
      </c>
      <c r="I294" s="220" t="s">
        <v>990</v>
      </c>
      <c r="J294" s="220" t="s">
        <v>990</v>
      </c>
      <c r="K294" s="221" t="s">
        <v>1934</v>
      </c>
    </row>
    <row r="295" spans="1:11" ht="19.5" customHeight="1" x14ac:dyDescent="0.2">
      <c r="A295" s="217">
        <v>291</v>
      </c>
      <c r="B295" s="218">
        <v>2009</v>
      </c>
      <c r="C295" s="219" t="s">
        <v>1180</v>
      </c>
      <c r="D295" s="226" t="s">
        <v>6302</v>
      </c>
      <c r="E295" s="224" t="s">
        <v>1015</v>
      </c>
      <c r="F295" s="219" t="s">
        <v>1935</v>
      </c>
      <c r="G295" s="218">
        <v>1</v>
      </c>
      <c r="H295" s="220" t="s">
        <v>1936</v>
      </c>
      <c r="I295" s="220" t="s">
        <v>990</v>
      </c>
      <c r="J295" s="220" t="s">
        <v>990</v>
      </c>
      <c r="K295" s="221" t="s">
        <v>1936</v>
      </c>
    </row>
    <row r="296" spans="1:11" ht="19.5" customHeight="1" x14ac:dyDescent="0.2">
      <c r="A296" s="217">
        <v>292</v>
      </c>
      <c r="B296" s="218">
        <v>2009</v>
      </c>
      <c r="C296" s="219" t="s">
        <v>1937</v>
      </c>
      <c r="D296" s="226" t="s">
        <v>6302</v>
      </c>
      <c r="E296" s="224" t="s">
        <v>1846</v>
      </c>
      <c r="F296" s="219" t="s">
        <v>1254</v>
      </c>
      <c r="G296" s="218">
        <v>1</v>
      </c>
      <c r="H296" s="220" t="s">
        <v>1938</v>
      </c>
      <c r="I296" s="220" t="s">
        <v>990</v>
      </c>
      <c r="J296" s="220" t="s">
        <v>990</v>
      </c>
      <c r="K296" s="221" t="s">
        <v>1938</v>
      </c>
    </row>
    <row r="297" spans="1:11" ht="19.5" customHeight="1" x14ac:dyDescent="0.2">
      <c r="A297" s="217">
        <v>293</v>
      </c>
      <c r="B297" s="218">
        <v>2009</v>
      </c>
      <c r="C297" s="219" t="s">
        <v>1939</v>
      </c>
      <c r="D297" s="226" t="s">
        <v>6302</v>
      </c>
      <c r="E297" s="224" t="s">
        <v>1926</v>
      </c>
      <c r="F297" s="219" t="s">
        <v>988</v>
      </c>
      <c r="G297" s="218">
        <v>2</v>
      </c>
      <c r="H297" s="220" t="s">
        <v>1940</v>
      </c>
      <c r="I297" s="220" t="s">
        <v>990</v>
      </c>
      <c r="J297" s="220" t="s">
        <v>990</v>
      </c>
      <c r="K297" s="221" t="s">
        <v>1940</v>
      </c>
    </row>
    <row r="298" spans="1:11" ht="19.5" customHeight="1" x14ac:dyDescent="0.2">
      <c r="A298" s="217">
        <v>294</v>
      </c>
      <c r="B298" s="218">
        <v>2009</v>
      </c>
      <c r="C298" s="219" t="s">
        <v>1527</v>
      </c>
      <c r="D298" s="226" t="s">
        <v>6302</v>
      </c>
      <c r="E298" s="224" t="s">
        <v>1941</v>
      </c>
      <c r="F298" s="219" t="s">
        <v>1436</v>
      </c>
      <c r="G298" s="218">
        <v>21</v>
      </c>
      <c r="H298" s="220" t="s">
        <v>1942</v>
      </c>
      <c r="I298" s="220" t="s">
        <v>990</v>
      </c>
      <c r="J298" s="220" t="s">
        <v>990</v>
      </c>
      <c r="K298" s="221" t="s">
        <v>1942</v>
      </c>
    </row>
    <row r="299" spans="1:11" ht="19.5" customHeight="1" x14ac:dyDescent="0.2">
      <c r="A299" s="217">
        <v>295</v>
      </c>
      <c r="B299" s="218">
        <v>2009</v>
      </c>
      <c r="C299" s="219" t="s">
        <v>1943</v>
      </c>
      <c r="D299" s="226" t="s">
        <v>6302</v>
      </c>
      <c r="E299" s="224" t="s">
        <v>1944</v>
      </c>
      <c r="F299" s="219" t="s">
        <v>1211</v>
      </c>
      <c r="G299" s="218">
        <v>4</v>
      </c>
      <c r="H299" s="220" t="s">
        <v>1945</v>
      </c>
      <c r="I299" s="220" t="s">
        <v>990</v>
      </c>
      <c r="J299" s="220" t="s">
        <v>990</v>
      </c>
      <c r="K299" s="221" t="s">
        <v>1945</v>
      </c>
    </row>
    <row r="300" spans="1:11" ht="19.5" customHeight="1" x14ac:dyDescent="0.2">
      <c r="A300" s="217">
        <v>296</v>
      </c>
      <c r="B300" s="218">
        <v>2009</v>
      </c>
      <c r="C300" s="219" t="s">
        <v>1946</v>
      </c>
      <c r="D300" s="226" t="s">
        <v>6302</v>
      </c>
      <c r="E300" s="224" t="s">
        <v>1947</v>
      </c>
      <c r="F300" s="219" t="s">
        <v>1424</v>
      </c>
      <c r="G300" s="218">
        <v>1</v>
      </c>
      <c r="H300" s="220" t="s">
        <v>1948</v>
      </c>
      <c r="I300" s="220" t="s">
        <v>990</v>
      </c>
      <c r="J300" s="220" t="s">
        <v>990</v>
      </c>
      <c r="K300" s="221" t="s">
        <v>1948</v>
      </c>
    </row>
    <row r="301" spans="1:11" ht="19.5" customHeight="1" x14ac:dyDescent="0.2">
      <c r="A301" s="217">
        <v>297</v>
      </c>
      <c r="B301" s="218">
        <v>2009</v>
      </c>
      <c r="C301" s="219" t="s">
        <v>1949</v>
      </c>
      <c r="D301" s="226" t="s">
        <v>6302</v>
      </c>
      <c r="E301" s="224" t="s">
        <v>1950</v>
      </c>
      <c r="F301" s="219" t="s">
        <v>1821</v>
      </c>
      <c r="G301" s="218">
        <v>6</v>
      </c>
      <c r="H301" s="220" t="s">
        <v>1951</v>
      </c>
      <c r="I301" s="220" t="s">
        <v>990</v>
      </c>
      <c r="J301" s="220" t="s">
        <v>990</v>
      </c>
      <c r="K301" s="221" t="s">
        <v>1951</v>
      </c>
    </row>
    <row r="302" spans="1:11" ht="19.5" customHeight="1" x14ac:dyDescent="0.2">
      <c r="A302" s="217">
        <v>298</v>
      </c>
      <c r="B302" s="218">
        <v>2009</v>
      </c>
      <c r="C302" s="219" t="s">
        <v>1952</v>
      </c>
      <c r="D302" s="226" t="s">
        <v>6302</v>
      </c>
      <c r="E302" s="224" t="s">
        <v>1953</v>
      </c>
      <c r="F302" s="219" t="s">
        <v>1599</v>
      </c>
      <c r="G302" s="218">
        <v>2</v>
      </c>
      <c r="H302" s="220" t="s">
        <v>1954</v>
      </c>
      <c r="I302" s="220" t="s">
        <v>990</v>
      </c>
      <c r="J302" s="220" t="s">
        <v>990</v>
      </c>
      <c r="K302" s="221" t="s">
        <v>1954</v>
      </c>
    </row>
    <row r="303" spans="1:11" ht="19.5" customHeight="1" x14ac:dyDescent="0.2">
      <c r="A303" s="217">
        <v>299</v>
      </c>
      <c r="B303" s="218">
        <v>2009</v>
      </c>
      <c r="C303" s="219" t="s">
        <v>1955</v>
      </c>
      <c r="D303" s="226" t="s">
        <v>6302</v>
      </c>
      <c r="E303" s="224" t="s">
        <v>1926</v>
      </c>
      <c r="F303" s="219" t="s">
        <v>1956</v>
      </c>
      <c r="G303" s="218">
        <v>1</v>
      </c>
      <c r="H303" s="220" t="s">
        <v>1957</v>
      </c>
      <c r="I303" s="220" t="s">
        <v>990</v>
      </c>
      <c r="J303" s="220" t="s">
        <v>990</v>
      </c>
      <c r="K303" s="221" t="s">
        <v>1957</v>
      </c>
    </row>
    <row r="304" spans="1:11" ht="19.5" customHeight="1" x14ac:dyDescent="0.2">
      <c r="A304" s="217">
        <v>300</v>
      </c>
      <c r="B304" s="218">
        <v>2009</v>
      </c>
      <c r="C304" s="219" t="s">
        <v>1958</v>
      </c>
      <c r="D304" s="226" t="s">
        <v>6302</v>
      </c>
      <c r="E304" s="224" t="s">
        <v>1926</v>
      </c>
      <c r="F304" s="219" t="s">
        <v>1470</v>
      </c>
      <c r="G304" s="218">
        <v>1</v>
      </c>
      <c r="H304" s="220" t="s">
        <v>1959</v>
      </c>
      <c r="I304" s="220" t="s">
        <v>990</v>
      </c>
      <c r="J304" s="220" t="s">
        <v>990</v>
      </c>
      <c r="K304" s="221" t="s">
        <v>1959</v>
      </c>
    </row>
    <row r="305" spans="1:11" ht="19.5" customHeight="1" x14ac:dyDescent="0.2">
      <c r="A305" s="217">
        <v>301</v>
      </c>
      <c r="B305" s="218">
        <v>2009</v>
      </c>
      <c r="C305" s="219" t="s">
        <v>1960</v>
      </c>
      <c r="D305" s="226" t="s">
        <v>6302</v>
      </c>
      <c r="E305" s="224" t="s">
        <v>1836</v>
      </c>
      <c r="F305" s="219" t="s">
        <v>1000</v>
      </c>
      <c r="G305" s="218">
        <v>7</v>
      </c>
      <c r="H305" s="220" t="s">
        <v>1961</v>
      </c>
      <c r="I305" s="220" t="s">
        <v>990</v>
      </c>
      <c r="J305" s="220" t="s">
        <v>990</v>
      </c>
      <c r="K305" s="221" t="s">
        <v>1961</v>
      </c>
    </row>
    <row r="306" spans="1:11" ht="19.5" customHeight="1" x14ac:dyDescent="0.2">
      <c r="A306" s="217">
        <v>302</v>
      </c>
      <c r="B306" s="218">
        <v>2009</v>
      </c>
      <c r="C306" s="219" t="s">
        <v>1962</v>
      </c>
      <c r="D306" s="226" t="s">
        <v>6302</v>
      </c>
      <c r="E306" s="224" t="s">
        <v>1200</v>
      </c>
      <c r="F306" s="219" t="s">
        <v>1700</v>
      </c>
      <c r="G306" s="218">
        <v>2</v>
      </c>
      <c r="H306" s="220" t="s">
        <v>1963</v>
      </c>
      <c r="I306" s="220" t="s">
        <v>990</v>
      </c>
      <c r="J306" s="220" t="s">
        <v>990</v>
      </c>
      <c r="K306" s="221" t="s">
        <v>1963</v>
      </c>
    </row>
    <row r="307" spans="1:11" ht="19.5" customHeight="1" x14ac:dyDescent="0.2">
      <c r="A307" s="217">
        <v>303</v>
      </c>
      <c r="B307" s="218">
        <v>2009</v>
      </c>
      <c r="C307" s="219" t="s">
        <v>1964</v>
      </c>
      <c r="D307" s="226" t="s">
        <v>6302</v>
      </c>
      <c r="E307" s="224" t="s">
        <v>1926</v>
      </c>
      <c r="F307" s="219" t="s">
        <v>1739</v>
      </c>
      <c r="G307" s="218">
        <v>2</v>
      </c>
      <c r="H307" s="220" t="s">
        <v>1965</v>
      </c>
      <c r="I307" s="220" t="s">
        <v>990</v>
      </c>
      <c r="J307" s="220" t="s">
        <v>990</v>
      </c>
      <c r="K307" s="221" t="s">
        <v>1965</v>
      </c>
    </row>
    <row r="308" spans="1:11" ht="19.5" customHeight="1" x14ac:dyDescent="0.2">
      <c r="A308" s="217">
        <v>304</v>
      </c>
      <c r="B308" s="218">
        <v>2009</v>
      </c>
      <c r="C308" s="219" t="s">
        <v>1966</v>
      </c>
      <c r="D308" s="226" t="s">
        <v>6302</v>
      </c>
      <c r="E308" s="224" t="s">
        <v>1200</v>
      </c>
      <c r="F308" s="219" t="s">
        <v>1217</v>
      </c>
      <c r="G308" s="218">
        <v>1</v>
      </c>
      <c r="H308" s="220" t="s">
        <v>1967</v>
      </c>
      <c r="I308" s="220" t="s">
        <v>990</v>
      </c>
      <c r="J308" s="220" t="s">
        <v>990</v>
      </c>
      <c r="K308" s="221" t="s">
        <v>1967</v>
      </c>
    </row>
    <row r="309" spans="1:11" ht="19.5" customHeight="1" x14ac:dyDescent="0.2">
      <c r="A309" s="217">
        <v>305</v>
      </c>
      <c r="B309" s="218">
        <v>2009</v>
      </c>
      <c r="C309" s="219" t="s">
        <v>1188</v>
      </c>
      <c r="D309" s="226" t="s">
        <v>6302</v>
      </c>
      <c r="E309" s="224" t="s">
        <v>1011</v>
      </c>
      <c r="F309" s="219" t="s">
        <v>1156</v>
      </c>
      <c r="G309" s="218">
        <v>3</v>
      </c>
      <c r="H309" s="220" t="s">
        <v>1968</v>
      </c>
      <c r="I309" s="220" t="s">
        <v>990</v>
      </c>
      <c r="J309" s="220" t="s">
        <v>990</v>
      </c>
      <c r="K309" s="221" t="s">
        <v>1968</v>
      </c>
    </row>
    <row r="310" spans="1:11" ht="19.5" customHeight="1" x14ac:dyDescent="0.2">
      <c r="A310" s="217">
        <v>306</v>
      </c>
      <c r="B310" s="218">
        <v>2009</v>
      </c>
      <c r="C310" s="219" t="s">
        <v>1191</v>
      </c>
      <c r="D310" s="226" t="s">
        <v>6302</v>
      </c>
      <c r="E310" s="224" t="s">
        <v>1548</v>
      </c>
      <c r="F310" s="219" t="s">
        <v>1503</v>
      </c>
      <c r="G310" s="218">
        <v>1</v>
      </c>
      <c r="H310" s="220" t="s">
        <v>1969</v>
      </c>
      <c r="I310" s="220" t="s">
        <v>990</v>
      </c>
      <c r="J310" s="220" t="s">
        <v>990</v>
      </c>
      <c r="K310" s="221" t="s">
        <v>1969</v>
      </c>
    </row>
    <row r="311" spans="1:11" ht="19.5" customHeight="1" x14ac:dyDescent="0.2">
      <c r="A311" s="217">
        <v>307</v>
      </c>
      <c r="B311" s="218">
        <v>2009</v>
      </c>
      <c r="C311" s="219" t="s">
        <v>1530</v>
      </c>
      <c r="D311" s="226" t="s">
        <v>6302</v>
      </c>
      <c r="E311" s="224" t="s">
        <v>1970</v>
      </c>
      <c r="F311" s="219" t="s">
        <v>1971</v>
      </c>
      <c r="G311" s="218">
        <v>8</v>
      </c>
      <c r="H311" s="220" t="s">
        <v>1972</v>
      </c>
      <c r="I311" s="220" t="s">
        <v>990</v>
      </c>
      <c r="J311" s="220" t="s">
        <v>990</v>
      </c>
      <c r="K311" s="221" t="s">
        <v>1972</v>
      </c>
    </row>
    <row r="312" spans="1:11" ht="19.5" customHeight="1" x14ac:dyDescent="0.2">
      <c r="A312" s="217">
        <v>308</v>
      </c>
      <c r="B312" s="218">
        <v>2009</v>
      </c>
      <c r="C312" s="219" t="s">
        <v>1532</v>
      </c>
      <c r="D312" s="226" t="s">
        <v>6302</v>
      </c>
      <c r="E312" s="224" t="s">
        <v>1825</v>
      </c>
      <c r="F312" s="219" t="s">
        <v>1973</v>
      </c>
      <c r="G312" s="218">
        <v>2</v>
      </c>
      <c r="H312" s="220" t="s">
        <v>1974</v>
      </c>
      <c r="I312" s="220" t="s">
        <v>990</v>
      </c>
      <c r="J312" s="220" t="s">
        <v>990</v>
      </c>
      <c r="K312" s="221" t="s">
        <v>1974</v>
      </c>
    </row>
    <row r="313" spans="1:11" ht="19.5" customHeight="1" x14ac:dyDescent="0.2">
      <c r="A313" s="217">
        <v>309</v>
      </c>
      <c r="B313" s="218">
        <v>2009</v>
      </c>
      <c r="C313" s="219" t="s">
        <v>1975</v>
      </c>
      <c r="D313" s="226" t="s">
        <v>6302</v>
      </c>
      <c r="E313" s="224" t="s">
        <v>1976</v>
      </c>
      <c r="F313" s="219" t="s">
        <v>1416</v>
      </c>
      <c r="G313" s="218">
        <v>1</v>
      </c>
      <c r="H313" s="220" t="s">
        <v>1977</v>
      </c>
      <c r="I313" s="220" t="s">
        <v>990</v>
      </c>
      <c r="J313" s="220" t="s">
        <v>990</v>
      </c>
      <c r="K313" s="221" t="s">
        <v>1977</v>
      </c>
    </row>
    <row r="314" spans="1:11" ht="19.5" customHeight="1" x14ac:dyDescent="0.2">
      <c r="A314" s="217">
        <v>310</v>
      </c>
      <c r="B314" s="218">
        <v>2009</v>
      </c>
      <c r="C314" s="219" t="s">
        <v>1195</v>
      </c>
      <c r="D314" s="226" t="s">
        <v>6302</v>
      </c>
      <c r="E314" s="224" t="s">
        <v>1978</v>
      </c>
      <c r="F314" s="219" t="s">
        <v>1528</v>
      </c>
      <c r="G314" s="218">
        <v>5</v>
      </c>
      <c r="H314" s="220" t="s">
        <v>1979</v>
      </c>
      <c r="I314" s="220" t="s">
        <v>990</v>
      </c>
      <c r="J314" s="220" t="s">
        <v>990</v>
      </c>
      <c r="K314" s="221" t="s">
        <v>1979</v>
      </c>
    </row>
    <row r="315" spans="1:11" ht="19.5" customHeight="1" x14ac:dyDescent="0.2">
      <c r="A315" s="217">
        <v>311</v>
      </c>
      <c r="B315" s="218">
        <v>2009</v>
      </c>
      <c r="C315" s="219" t="s">
        <v>1980</v>
      </c>
      <c r="D315" s="226" t="s">
        <v>6302</v>
      </c>
      <c r="E315" s="224" t="s">
        <v>1151</v>
      </c>
      <c r="F315" s="219" t="s">
        <v>1703</v>
      </c>
      <c r="G315" s="218">
        <v>1</v>
      </c>
      <c r="H315" s="220" t="s">
        <v>1981</v>
      </c>
      <c r="I315" s="220" t="s">
        <v>990</v>
      </c>
      <c r="J315" s="220" t="s">
        <v>990</v>
      </c>
      <c r="K315" s="221" t="s">
        <v>1981</v>
      </c>
    </row>
    <row r="316" spans="1:11" ht="19.5" customHeight="1" x14ac:dyDescent="0.2">
      <c r="A316" s="217">
        <v>312</v>
      </c>
      <c r="B316" s="218">
        <v>2009</v>
      </c>
      <c r="C316" s="219" t="s">
        <v>1547</v>
      </c>
      <c r="D316" s="226" t="s">
        <v>6302</v>
      </c>
      <c r="E316" s="224" t="s">
        <v>1982</v>
      </c>
      <c r="F316" s="219" t="s">
        <v>1817</v>
      </c>
      <c r="G316" s="218">
        <v>3</v>
      </c>
      <c r="H316" s="220" t="s">
        <v>1983</v>
      </c>
      <c r="I316" s="220" t="s">
        <v>990</v>
      </c>
      <c r="J316" s="220" t="s">
        <v>990</v>
      </c>
      <c r="K316" s="221" t="s">
        <v>1983</v>
      </c>
    </row>
    <row r="317" spans="1:11" ht="19.5" customHeight="1" x14ac:dyDescent="0.2">
      <c r="A317" s="217">
        <v>313</v>
      </c>
      <c r="B317" s="218">
        <v>2009</v>
      </c>
      <c r="C317" s="219" t="s">
        <v>1984</v>
      </c>
      <c r="D317" s="226" t="s">
        <v>6302</v>
      </c>
      <c r="E317" s="224" t="s">
        <v>1985</v>
      </c>
      <c r="F317" s="219" t="s">
        <v>1470</v>
      </c>
      <c r="G317" s="218">
        <v>2</v>
      </c>
      <c r="H317" s="220" t="s">
        <v>1986</v>
      </c>
      <c r="I317" s="220" t="s">
        <v>990</v>
      </c>
      <c r="J317" s="220" t="s">
        <v>990</v>
      </c>
      <c r="K317" s="221" t="s">
        <v>1986</v>
      </c>
    </row>
    <row r="318" spans="1:11" ht="19.5" customHeight="1" x14ac:dyDescent="0.2">
      <c r="A318" s="217">
        <v>314</v>
      </c>
      <c r="B318" s="218">
        <v>2009</v>
      </c>
      <c r="C318" s="219" t="s">
        <v>1987</v>
      </c>
      <c r="D318" s="226" t="s">
        <v>6302</v>
      </c>
      <c r="E318" s="224" t="s">
        <v>1427</v>
      </c>
      <c r="F318" s="219" t="s">
        <v>1217</v>
      </c>
      <c r="G318" s="218">
        <v>3</v>
      </c>
      <c r="H318" s="220" t="s">
        <v>1988</v>
      </c>
      <c r="I318" s="220" t="s">
        <v>990</v>
      </c>
      <c r="J318" s="220" t="s">
        <v>990</v>
      </c>
      <c r="K318" s="221" t="s">
        <v>1988</v>
      </c>
    </row>
    <row r="319" spans="1:11" ht="19.5" customHeight="1" x14ac:dyDescent="0.2">
      <c r="A319" s="217">
        <v>315</v>
      </c>
      <c r="B319" s="218">
        <v>2009</v>
      </c>
      <c r="C319" s="219" t="s">
        <v>1989</v>
      </c>
      <c r="D319" s="226" t="s">
        <v>6302</v>
      </c>
      <c r="E319" s="224" t="s">
        <v>1929</v>
      </c>
      <c r="F319" s="219" t="s">
        <v>1749</v>
      </c>
      <c r="G319" s="218">
        <v>1</v>
      </c>
      <c r="H319" s="220" t="s">
        <v>1990</v>
      </c>
      <c r="I319" s="220" t="s">
        <v>990</v>
      </c>
      <c r="J319" s="220" t="s">
        <v>990</v>
      </c>
      <c r="K319" s="221" t="s">
        <v>1990</v>
      </c>
    </row>
    <row r="320" spans="1:11" ht="19.5" customHeight="1" x14ac:dyDescent="0.2">
      <c r="A320" s="217">
        <v>316</v>
      </c>
      <c r="B320" s="218">
        <v>2009</v>
      </c>
      <c r="C320" s="219" t="s">
        <v>1991</v>
      </c>
      <c r="D320" s="226" t="s">
        <v>6302</v>
      </c>
      <c r="E320" s="224" t="s">
        <v>1427</v>
      </c>
      <c r="F320" s="219" t="s">
        <v>1503</v>
      </c>
      <c r="G320" s="218">
        <v>3</v>
      </c>
      <c r="H320" s="220" t="s">
        <v>1992</v>
      </c>
      <c r="I320" s="220" t="s">
        <v>990</v>
      </c>
      <c r="J320" s="220" t="s">
        <v>990</v>
      </c>
      <c r="K320" s="221" t="s">
        <v>1992</v>
      </c>
    </row>
    <row r="321" spans="1:11" ht="19.5" customHeight="1" x14ac:dyDescent="0.2">
      <c r="A321" s="217">
        <v>317</v>
      </c>
      <c r="B321" s="218">
        <v>2009</v>
      </c>
      <c r="C321" s="219" t="s">
        <v>1993</v>
      </c>
      <c r="D321" s="226" t="s">
        <v>6302</v>
      </c>
      <c r="E321" s="224" t="s">
        <v>1813</v>
      </c>
      <c r="F321" s="219" t="s">
        <v>1525</v>
      </c>
      <c r="G321" s="218">
        <v>1</v>
      </c>
      <c r="H321" s="220" t="s">
        <v>1994</v>
      </c>
      <c r="I321" s="220" t="s">
        <v>990</v>
      </c>
      <c r="J321" s="220" t="s">
        <v>990</v>
      </c>
      <c r="K321" s="221" t="s">
        <v>1994</v>
      </c>
    </row>
    <row r="322" spans="1:11" ht="19.5" customHeight="1" x14ac:dyDescent="0.2">
      <c r="A322" s="217">
        <v>318</v>
      </c>
      <c r="B322" s="218">
        <v>2009</v>
      </c>
      <c r="C322" s="219" t="s">
        <v>1995</v>
      </c>
      <c r="D322" s="226" t="s">
        <v>6302</v>
      </c>
      <c r="E322" s="224" t="s">
        <v>1996</v>
      </c>
      <c r="F322" s="219" t="s">
        <v>1424</v>
      </c>
      <c r="G322" s="218">
        <v>1</v>
      </c>
      <c r="H322" s="220" t="s">
        <v>1997</v>
      </c>
      <c r="I322" s="220" t="s">
        <v>990</v>
      </c>
      <c r="J322" s="220" t="s">
        <v>990</v>
      </c>
      <c r="K322" s="221" t="s">
        <v>1997</v>
      </c>
    </row>
    <row r="323" spans="1:11" ht="19.5" customHeight="1" x14ac:dyDescent="0.2">
      <c r="A323" s="217">
        <v>319</v>
      </c>
      <c r="B323" s="218">
        <v>2009</v>
      </c>
      <c r="C323" s="219" t="s">
        <v>1998</v>
      </c>
      <c r="D323" s="226" t="s">
        <v>6302</v>
      </c>
      <c r="E323" s="224" t="s">
        <v>1999</v>
      </c>
      <c r="F323" s="219" t="s">
        <v>1956</v>
      </c>
      <c r="G323" s="218">
        <v>1</v>
      </c>
      <c r="H323" s="220" t="s">
        <v>2000</v>
      </c>
      <c r="I323" s="220" t="s">
        <v>990</v>
      </c>
      <c r="J323" s="220" t="s">
        <v>990</v>
      </c>
      <c r="K323" s="221" t="s">
        <v>2000</v>
      </c>
    </row>
    <row r="324" spans="1:11" ht="19.5" customHeight="1" x14ac:dyDescent="0.2">
      <c r="A324" s="217">
        <v>320</v>
      </c>
      <c r="B324" s="218">
        <v>2009</v>
      </c>
      <c r="C324" s="219" t="s">
        <v>2001</v>
      </c>
      <c r="D324" s="226" t="s">
        <v>6302</v>
      </c>
      <c r="E324" s="224" t="s">
        <v>1390</v>
      </c>
      <c r="F324" s="219" t="s">
        <v>1769</v>
      </c>
      <c r="G324" s="218">
        <v>1</v>
      </c>
      <c r="H324" s="220" t="s">
        <v>2002</v>
      </c>
      <c r="I324" s="220" t="s">
        <v>990</v>
      </c>
      <c r="J324" s="220" t="s">
        <v>990</v>
      </c>
      <c r="K324" s="221" t="s">
        <v>2002</v>
      </c>
    </row>
    <row r="325" spans="1:11" ht="19.5" customHeight="1" x14ac:dyDescent="0.2">
      <c r="A325" s="217">
        <v>321</v>
      </c>
      <c r="B325" s="218">
        <v>2009</v>
      </c>
      <c r="C325" s="219" t="s">
        <v>2003</v>
      </c>
      <c r="D325" s="226" t="s">
        <v>6302</v>
      </c>
      <c r="E325" s="224" t="s">
        <v>7339</v>
      </c>
      <c r="F325" s="219" t="s">
        <v>988</v>
      </c>
      <c r="G325" s="218">
        <v>1</v>
      </c>
      <c r="H325" s="220" t="s">
        <v>2004</v>
      </c>
      <c r="I325" s="220" t="s">
        <v>990</v>
      </c>
      <c r="J325" s="220" t="s">
        <v>990</v>
      </c>
      <c r="K325" s="221" t="s">
        <v>2004</v>
      </c>
    </row>
    <row r="326" spans="1:11" ht="19.5" customHeight="1" x14ac:dyDescent="0.2">
      <c r="A326" s="217">
        <v>322</v>
      </c>
      <c r="B326" s="218">
        <v>2009</v>
      </c>
      <c r="C326" s="219" t="s">
        <v>2005</v>
      </c>
      <c r="D326" s="226" t="s">
        <v>6302</v>
      </c>
      <c r="E326" s="224" t="s">
        <v>1923</v>
      </c>
      <c r="F326" s="219" t="s">
        <v>2006</v>
      </c>
      <c r="G326" s="218">
        <v>1</v>
      </c>
      <c r="H326" s="220" t="s">
        <v>2007</v>
      </c>
      <c r="I326" s="220" t="s">
        <v>990</v>
      </c>
      <c r="J326" s="220" t="s">
        <v>990</v>
      </c>
      <c r="K326" s="221" t="s">
        <v>2007</v>
      </c>
    </row>
    <row r="327" spans="1:11" ht="19.5" customHeight="1" x14ac:dyDescent="0.2">
      <c r="A327" s="217">
        <v>323</v>
      </c>
      <c r="B327" s="218">
        <v>2009</v>
      </c>
      <c r="C327" s="219" t="s">
        <v>2008</v>
      </c>
      <c r="D327" s="226" t="s">
        <v>6302</v>
      </c>
      <c r="E327" s="224" t="s">
        <v>2009</v>
      </c>
      <c r="F327" s="219" t="s">
        <v>1211</v>
      </c>
      <c r="G327" s="218">
        <v>1</v>
      </c>
      <c r="H327" s="220" t="s">
        <v>2010</v>
      </c>
      <c r="I327" s="220" t="s">
        <v>990</v>
      </c>
      <c r="J327" s="220" t="s">
        <v>990</v>
      </c>
      <c r="K327" s="221" t="s">
        <v>2010</v>
      </c>
    </row>
    <row r="328" spans="1:11" ht="19.5" customHeight="1" x14ac:dyDescent="0.2">
      <c r="A328" s="217">
        <v>324</v>
      </c>
      <c r="B328" s="218">
        <v>2009</v>
      </c>
      <c r="C328" s="219" t="s">
        <v>2011</v>
      </c>
      <c r="D328" s="226" t="s">
        <v>6302</v>
      </c>
      <c r="E328" s="224" t="s">
        <v>1853</v>
      </c>
      <c r="F328" s="219" t="s">
        <v>1780</v>
      </c>
      <c r="G328" s="218">
        <v>1</v>
      </c>
      <c r="H328" s="220" t="s">
        <v>2012</v>
      </c>
      <c r="I328" s="220" t="s">
        <v>990</v>
      </c>
      <c r="J328" s="220" t="s">
        <v>990</v>
      </c>
      <c r="K328" s="221" t="s">
        <v>2012</v>
      </c>
    </row>
    <row r="329" spans="1:11" ht="19.5" customHeight="1" x14ac:dyDescent="0.2">
      <c r="A329" s="217">
        <v>325</v>
      </c>
      <c r="B329" s="218">
        <v>2009</v>
      </c>
      <c r="C329" s="219" t="s">
        <v>2013</v>
      </c>
      <c r="D329" s="226" t="s">
        <v>6302</v>
      </c>
      <c r="E329" s="224" t="s">
        <v>2014</v>
      </c>
      <c r="F329" s="219" t="s">
        <v>2015</v>
      </c>
      <c r="G329" s="218">
        <v>1</v>
      </c>
      <c r="H329" s="220" t="s">
        <v>2016</v>
      </c>
      <c r="I329" s="220" t="s">
        <v>990</v>
      </c>
      <c r="J329" s="220" t="s">
        <v>990</v>
      </c>
      <c r="K329" s="221" t="s">
        <v>2016</v>
      </c>
    </row>
    <row r="330" spans="1:11" ht="19.5" customHeight="1" x14ac:dyDescent="0.2">
      <c r="A330" s="217">
        <v>326</v>
      </c>
      <c r="B330" s="218">
        <v>2009</v>
      </c>
      <c r="C330" s="219" t="s">
        <v>2017</v>
      </c>
      <c r="D330" s="226" t="s">
        <v>6302</v>
      </c>
      <c r="E330" s="224" t="s">
        <v>2018</v>
      </c>
      <c r="F330" s="219" t="s">
        <v>1700</v>
      </c>
      <c r="G330" s="218">
        <v>2</v>
      </c>
      <c r="H330" s="220" t="s">
        <v>2019</v>
      </c>
      <c r="I330" s="220" t="s">
        <v>990</v>
      </c>
      <c r="J330" s="220" t="s">
        <v>990</v>
      </c>
      <c r="K330" s="221" t="s">
        <v>2019</v>
      </c>
    </row>
    <row r="331" spans="1:11" ht="19.5" customHeight="1" x14ac:dyDescent="0.2">
      <c r="A331" s="217">
        <v>327</v>
      </c>
      <c r="B331" s="218">
        <v>2009</v>
      </c>
      <c r="C331" s="219" t="s">
        <v>2020</v>
      </c>
      <c r="D331" s="226" t="s">
        <v>6302</v>
      </c>
      <c r="E331" s="224" t="s">
        <v>1369</v>
      </c>
      <c r="F331" s="219" t="s">
        <v>2021</v>
      </c>
      <c r="G331" s="218">
        <v>3</v>
      </c>
      <c r="H331" s="220" t="s">
        <v>2022</v>
      </c>
      <c r="I331" s="220" t="s">
        <v>990</v>
      </c>
      <c r="J331" s="220" t="s">
        <v>990</v>
      </c>
      <c r="K331" s="221" t="s">
        <v>2022</v>
      </c>
    </row>
    <row r="332" spans="1:11" ht="19.5" customHeight="1" x14ac:dyDescent="0.2">
      <c r="A332" s="217">
        <v>328</v>
      </c>
      <c r="B332" s="218">
        <v>2009</v>
      </c>
      <c r="C332" s="219" t="s">
        <v>2023</v>
      </c>
      <c r="D332" s="226" t="s">
        <v>6302</v>
      </c>
      <c r="E332" s="224" t="s">
        <v>2024</v>
      </c>
      <c r="F332" s="219" t="s">
        <v>1739</v>
      </c>
      <c r="G332" s="218">
        <v>2</v>
      </c>
      <c r="H332" s="220" t="s">
        <v>2025</v>
      </c>
      <c r="I332" s="220" t="s">
        <v>990</v>
      </c>
      <c r="J332" s="220" t="s">
        <v>990</v>
      </c>
      <c r="K332" s="221" t="s">
        <v>2025</v>
      </c>
    </row>
    <row r="333" spans="1:11" ht="19.5" customHeight="1" x14ac:dyDescent="0.2">
      <c r="A333" s="217">
        <v>329</v>
      </c>
      <c r="B333" s="218">
        <v>2009</v>
      </c>
      <c r="C333" s="219" t="s">
        <v>2026</v>
      </c>
      <c r="D333" s="226" t="s">
        <v>6310</v>
      </c>
      <c r="E333" s="224" t="s">
        <v>1415</v>
      </c>
      <c r="F333" s="219" t="s">
        <v>1495</v>
      </c>
      <c r="G333" s="218">
        <v>1</v>
      </c>
      <c r="H333" s="220" t="s">
        <v>2027</v>
      </c>
      <c r="I333" s="220" t="s">
        <v>990</v>
      </c>
      <c r="J333" s="220" t="s">
        <v>990</v>
      </c>
      <c r="K333" s="221" t="s">
        <v>2027</v>
      </c>
    </row>
    <row r="334" spans="1:11" ht="19.5" customHeight="1" x14ac:dyDescent="0.2">
      <c r="A334" s="217">
        <v>330</v>
      </c>
      <c r="B334" s="218">
        <v>2009</v>
      </c>
      <c r="C334" s="219" t="s">
        <v>2028</v>
      </c>
      <c r="D334" s="226" t="s">
        <v>6310</v>
      </c>
      <c r="E334" s="224" t="s">
        <v>2029</v>
      </c>
      <c r="F334" s="219" t="s">
        <v>2030</v>
      </c>
      <c r="G334" s="218">
        <v>4</v>
      </c>
      <c r="H334" s="220" t="s">
        <v>2031</v>
      </c>
      <c r="I334" s="220" t="s">
        <v>990</v>
      </c>
      <c r="J334" s="220" t="s">
        <v>990</v>
      </c>
      <c r="K334" s="221" t="s">
        <v>2031</v>
      </c>
    </row>
    <row r="335" spans="1:11" ht="19.5" customHeight="1" x14ac:dyDescent="0.2">
      <c r="A335" s="217">
        <v>331</v>
      </c>
      <c r="B335" s="218">
        <v>2009</v>
      </c>
      <c r="C335" s="219" t="s">
        <v>2032</v>
      </c>
      <c r="D335" s="226" t="s">
        <v>6314</v>
      </c>
      <c r="E335" s="224" t="s">
        <v>2033</v>
      </c>
      <c r="F335" s="219" t="s">
        <v>1040</v>
      </c>
      <c r="G335" s="218">
        <v>4</v>
      </c>
      <c r="H335" s="220" t="s">
        <v>2034</v>
      </c>
      <c r="I335" s="220" t="s">
        <v>990</v>
      </c>
      <c r="J335" s="220" t="s">
        <v>990</v>
      </c>
      <c r="K335" s="221" t="s">
        <v>2034</v>
      </c>
    </row>
    <row r="336" spans="1:11" ht="19.5" customHeight="1" x14ac:dyDescent="0.2">
      <c r="A336" s="217">
        <v>332</v>
      </c>
      <c r="B336" s="218">
        <v>2009</v>
      </c>
      <c r="C336" s="219" t="s">
        <v>2035</v>
      </c>
      <c r="D336" s="226" t="s">
        <v>6314</v>
      </c>
      <c r="E336" s="224" t="s">
        <v>2036</v>
      </c>
      <c r="F336" s="219" t="s">
        <v>1658</v>
      </c>
      <c r="G336" s="218">
        <v>1</v>
      </c>
      <c r="H336" s="220" t="s">
        <v>2037</v>
      </c>
      <c r="I336" s="220" t="s">
        <v>990</v>
      </c>
      <c r="J336" s="220" t="s">
        <v>990</v>
      </c>
      <c r="K336" s="221" t="s">
        <v>2037</v>
      </c>
    </row>
    <row r="337" spans="1:11" ht="19.5" customHeight="1" x14ac:dyDescent="0.2">
      <c r="A337" s="217">
        <v>333</v>
      </c>
      <c r="B337" s="218">
        <v>2009</v>
      </c>
      <c r="C337" s="219" t="s">
        <v>2038</v>
      </c>
      <c r="D337" s="226" t="s">
        <v>6314</v>
      </c>
      <c r="E337" s="224" t="s">
        <v>1200</v>
      </c>
      <c r="F337" s="219" t="s">
        <v>2039</v>
      </c>
      <c r="G337" s="218">
        <v>4</v>
      </c>
      <c r="H337" s="220" t="s">
        <v>2040</v>
      </c>
      <c r="I337" s="220" t="s">
        <v>990</v>
      </c>
      <c r="J337" s="220" t="s">
        <v>990</v>
      </c>
      <c r="K337" s="221" t="s">
        <v>2040</v>
      </c>
    </row>
    <row r="338" spans="1:11" ht="19.5" customHeight="1" x14ac:dyDescent="0.2">
      <c r="A338" s="217">
        <v>334</v>
      </c>
      <c r="B338" s="218">
        <v>2009</v>
      </c>
      <c r="C338" s="219" t="s">
        <v>2041</v>
      </c>
      <c r="D338" s="226" t="s">
        <v>6314</v>
      </c>
      <c r="E338" s="224" t="s">
        <v>7340</v>
      </c>
      <c r="F338" s="219" t="s">
        <v>1918</v>
      </c>
      <c r="G338" s="218">
        <v>7</v>
      </c>
      <c r="H338" s="220" t="s">
        <v>2042</v>
      </c>
      <c r="I338" s="220" t="s">
        <v>990</v>
      </c>
      <c r="J338" s="220" t="s">
        <v>990</v>
      </c>
      <c r="K338" s="221" t="s">
        <v>2042</v>
      </c>
    </row>
    <row r="339" spans="1:11" ht="19.5" customHeight="1" x14ac:dyDescent="0.2">
      <c r="A339" s="217">
        <v>335</v>
      </c>
      <c r="B339" s="218">
        <v>2009</v>
      </c>
      <c r="C339" s="219" t="s">
        <v>2043</v>
      </c>
      <c r="D339" s="226" t="s">
        <v>6314</v>
      </c>
      <c r="E339" s="224" t="s">
        <v>1111</v>
      </c>
      <c r="F339" s="219" t="s">
        <v>1028</v>
      </c>
      <c r="G339" s="218">
        <v>3</v>
      </c>
      <c r="H339" s="220" t="s">
        <v>2044</v>
      </c>
      <c r="I339" s="220" t="s">
        <v>990</v>
      </c>
      <c r="J339" s="220" t="s">
        <v>990</v>
      </c>
      <c r="K339" s="221" t="s">
        <v>2044</v>
      </c>
    </row>
    <row r="340" spans="1:11" ht="19.5" customHeight="1" x14ac:dyDescent="0.2">
      <c r="A340" s="217">
        <v>336</v>
      </c>
      <c r="B340" s="218">
        <v>2009</v>
      </c>
      <c r="C340" s="219" t="s">
        <v>2045</v>
      </c>
      <c r="D340" s="226" t="s">
        <v>6314</v>
      </c>
      <c r="E340" s="224" t="s">
        <v>1407</v>
      </c>
      <c r="F340" s="219" t="s">
        <v>1394</v>
      </c>
      <c r="G340" s="218">
        <v>8</v>
      </c>
      <c r="H340" s="220" t="s">
        <v>2046</v>
      </c>
      <c r="I340" s="220" t="s">
        <v>990</v>
      </c>
      <c r="J340" s="220" t="s">
        <v>990</v>
      </c>
      <c r="K340" s="221" t="s">
        <v>2046</v>
      </c>
    </row>
    <row r="341" spans="1:11" ht="19.5" customHeight="1" x14ac:dyDescent="0.2">
      <c r="A341" s="217">
        <v>337</v>
      </c>
      <c r="B341" s="218">
        <v>2009</v>
      </c>
      <c r="C341" s="219" t="s">
        <v>2047</v>
      </c>
      <c r="D341" s="226" t="s">
        <v>6314</v>
      </c>
      <c r="E341" s="224" t="s">
        <v>1415</v>
      </c>
      <c r="F341" s="219" t="s">
        <v>1655</v>
      </c>
      <c r="G341" s="218">
        <v>8</v>
      </c>
      <c r="H341" s="220" t="s">
        <v>2048</v>
      </c>
      <c r="I341" s="220" t="s">
        <v>990</v>
      </c>
      <c r="J341" s="220" t="s">
        <v>990</v>
      </c>
      <c r="K341" s="221" t="s">
        <v>2048</v>
      </c>
    </row>
    <row r="342" spans="1:11" ht="19.5" customHeight="1" x14ac:dyDescent="0.2">
      <c r="A342" s="217">
        <v>338</v>
      </c>
      <c r="B342" s="218">
        <v>2009</v>
      </c>
      <c r="C342" s="219" t="s">
        <v>2049</v>
      </c>
      <c r="D342" s="226" t="s">
        <v>6314</v>
      </c>
      <c r="E342" s="224" t="s">
        <v>1023</v>
      </c>
      <c r="F342" s="219" t="s">
        <v>1682</v>
      </c>
      <c r="G342" s="218">
        <v>6</v>
      </c>
      <c r="H342" s="220" t="s">
        <v>2050</v>
      </c>
      <c r="I342" s="220" t="s">
        <v>990</v>
      </c>
      <c r="J342" s="220" t="s">
        <v>990</v>
      </c>
      <c r="K342" s="221" t="s">
        <v>2050</v>
      </c>
    </row>
    <row r="343" spans="1:11" ht="19.5" customHeight="1" x14ac:dyDescent="0.2">
      <c r="A343" s="217">
        <v>339</v>
      </c>
      <c r="B343" s="218">
        <v>2009</v>
      </c>
      <c r="C343" s="219" t="s">
        <v>2051</v>
      </c>
      <c r="D343" s="226" t="s">
        <v>6314</v>
      </c>
      <c r="E343" s="224" t="s">
        <v>1369</v>
      </c>
      <c r="F343" s="219" t="s">
        <v>2052</v>
      </c>
      <c r="G343" s="218">
        <v>11</v>
      </c>
      <c r="H343" s="220" t="s">
        <v>2053</v>
      </c>
      <c r="I343" s="220" t="s">
        <v>990</v>
      </c>
      <c r="J343" s="220" t="s">
        <v>990</v>
      </c>
      <c r="K343" s="221" t="s">
        <v>2053</v>
      </c>
    </row>
    <row r="344" spans="1:11" ht="19.5" customHeight="1" x14ac:dyDescent="0.2">
      <c r="A344" s="217">
        <v>340</v>
      </c>
      <c r="B344" s="218">
        <v>2009</v>
      </c>
      <c r="C344" s="219" t="s">
        <v>1068</v>
      </c>
      <c r="D344" s="226" t="s">
        <v>6299</v>
      </c>
      <c r="E344" s="224" t="s">
        <v>7341</v>
      </c>
      <c r="F344" s="219" t="s">
        <v>2054</v>
      </c>
      <c r="G344" s="218">
        <v>1</v>
      </c>
      <c r="H344" s="220" t="s">
        <v>2055</v>
      </c>
      <c r="I344" s="220" t="s">
        <v>990</v>
      </c>
      <c r="J344" s="220" t="s">
        <v>990</v>
      </c>
      <c r="K344" s="221" t="s">
        <v>2055</v>
      </c>
    </row>
    <row r="345" spans="1:11" ht="19.5" customHeight="1" x14ac:dyDescent="0.2">
      <c r="A345" s="217">
        <v>341</v>
      </c>
      <c r="B345" s="218">
        <v>2009</v>
      </c>
      <c r="C345" s="219" t="s">
        <v>2056</v>
      </c>
      <c r="D345" s="226" t="s">
        <v>6299</v>
      </c>
      <c r="E345" s="224" t="s">
        <v>2057</v>
      </c>
      <c r="F345" s="219" t="s">
        <v>1525</v>
      </c>
      <c r="G345" s="218">
        <v>2</v>
      </c>
      <c r="H345" s="220" t="s">
        <v>2058</v>
      </c>
      <c r="I345" s="220" t="s">
        <v>990</v>
      </c>
      <c r="J345" s="220" t="s">
        <v>990</v>
      </c>
      <c r="K345" s="221" t="s">
        <v>2058</v>
      </c>
    </row>
    <row r="346" spans="1:11" ht="19.5" customHeight="1" x14ac:dyDescent="0.2">
      <c r="A346" s="217">
        <v>342</v>
      </c>
      <c r="B346" s="218">
        <v>2009</v>
      </c>
      <c r="C346" s="219" t="s">
        <v>2059</v>
      </c>
      <c r="D346" s="226" t="s">
        <v>6299</v>
      </c>
      <c r="E346" s="224" t="s">
        <v>2060</v>
      </c>
      <c r="F346" s="219" t="s">
        <v>1220</v>
      </c>
      <c r="G346" s="218">
        <v>1</v>
      </c>
      <c r="H346" s="220" t="s">
        <v>2061</v>
      </c>
      <c r="I346" s="220" t="s">
        <v>990</v>
      </c>
      <c r="J346" s="220" t="s">
        <v>990</v>
      </c>
      <c r="K346" s="221" t="s">
        <v>2061</v>
      </c>
    </row>
    <row r="347" spans="1:11" ht="19.5" customHeight="1" x14ac:dyDescent="0.2">
      <c r="A347" s="217">
        <v>343</v>
      </c>
      <c r="B347" s="218">
        <v>2009</v>
      </c>
      <c r="C347" s="219" t="s">
        <v>2062</v>
      </c>
      <c r="D347" s="226" t="s">
        <v>6299</v>
      </c>
      <c r="E347" s="224" t="s">
        <v>2063</v>
      </c>
      <c r="F347" s="219" t="s">
        <v>1528</v>
      </c>
      <c r="G347" s="218">
        <v>1</v>
      </c>
      <c r="H347" s="220" t="s">
        <v>2064</v>
      </c>
      <c r="I347" s="220" t="s">
        <v>990</v>
      </c>
      <c r="J347" s="220" t="s">
        <v>990</v>
      </c>
      <c r="K347" s="221" t="s">
        <v>2064</v>
      </c>
    </row>
    <row r="348" spans="1:11" ht="19.5" customHeight="1" x14ac:dyDescent="0.2">
      <c r="A348" s="217">
        <v>344</v>
      </c>
      <c r="B348" s="218">
        <v>2009</v>
      </c>
      <c r="C348" s="219" t="s">
        <v>2065</v>
      </c>
      <c r="D348" s="226" t="s">
        <v>6299</v>
      </c>
      <c r="E348" s="224" t="s">
        <v>2066</v>
      </c>
      <c r="F348" s="219" t="s">
        <v>1769</v>
      </c>
      <c r="G348" s="218">
        <v>1</v>
      </c>
      <c r="H348" s="220" t="s">
        <v>2067</v>
      </c>
      <c r="I348" s="220" t="s">
        <v>990</v>
      </c>
      <c r="J348" s="220" t="s">
        <v>990</v>
      </c>
      <c r="K348" s="221" t="s">
        <v>2067</v>
      </c>
    </row>
    <row r="349" spans="1:11" ht="19.5" customHeight="1" x14ac:dyDescent="0.2">
      <c r="A349" s="217">
        <v>345</v>
      </c>
      <c r="B349" s="218">
        <v>2009</v>
      </c>
      <c r="C349" s="219" t="s">
        <v>2068</v>
      </c>
      <c r="D349" s="226" t="s">
        <v>6299</v>
      </c>
      <c r="E349" s="224" t="s">
        <v>2069</v>
      </c>
      <c r="F349" s="219" t="s">
        <v>1780</v>
      </c>
      <c r="G349" s="218">
        <v>5</v>
      </c>
      <c r="H349" s="220" t="s">
        <v>2070</v>
      </c>
      <c r="I349" s="220" t="s">
        <v>990</v>
      </c>
      <c r="J349" s="220" t="s">
        <v>990</v>
      </c>
      <c r="K349" s="221" t="s">
        <v>2070</v>
      </c>
    </row>
    <row r="350" spans="1:11" ht="19.5" customHeight="1" x14ac:dyDescent="0.2">
      <c r="A350" s="217">
        <v>346</v>
      </c>
      <c r="B350" s="218">
        <v>2009</v>
      </c>
      <c r="C350" s="219" t="s">
        <v>2071</v>
      </c>
      <c r="D350" s="226" t="s">
        <v>6299</v>
      </c>
      <c r="E350" s="224" t="s">
        <v>7342</v>
      </c>
      <c r="F350" s="219" t="s">
        <v>1538</v>
      </c>
      <c r="G350" s="218">
        <v>3</v>
      </c>
      <c r="H350" s="220" t="s">
        <v>2072</v>
      </c>
      <c r="I350" s="220" t="s">
        <v>990</v>
      </c>
      <c r="J350" s="220" t="s">
        <v>990</v>
      </c>
      <c r="K350" s="221" t="s">
        <v>2072</v>
      </c>
    </row>
    <row r="351" spans="1:11" ht="19.5" customHeight="1" x14ac:dyDescent="0.2">
      <c r="A351" s="217">
        <v>347</v>
      </c>
      <c r="B351" s="218">
        <v>2009</v>
      </c>
      <c r="C351" s="219" t="s">
        <v>2073</v>
      </c>
      <c r="D351" s="226" t="s">
        <v>6299</v>
      </c>
      <c r="E351" s="224" t="s">
        <v>7337</v>
      </c>
      <c r="F351" s="219" t="s">
        <v>1646</v>
      </c>
      <c r="G351" s="218">
        <v>5</v>
      </c>
      <c r="H351" s="220" t="s">
        <v>2074</v>
      </c>
      <c r="I351" s="220" t="s">
        <v>990</v>
      </c>
      <c r="J351" s="220" t="s">
        <v>990</v>
      </c>
      <c r="K351" s="221" t="s">
        <v>2074</v>
      </c>
    </row>
    <row r="352" spans="1:11" ht="19.5" customHeight="1" x14ac:dyDescent="0.2">
      <c r="A352" s="217">
        <v>348</v>
      </c>
      <c r="B352" s="218">
        <v>2009</v>
      </c>
      <c r="C352" s="219" t="s">
        <v>2075</v>
      </c>
      <c r="D352" s="226" t="s">
        <v>6299</v>
      </c>
      <c r="E352" s="224" t="s">
        <v>2076</v>
      </c>
      <c r="F352" s="219" t="s">
        <v>1595</v>
      </c>
      <c r="G352" s="218">
        <v>1</v>
      </c>
      <c r="H352" s="220" t="s">
        <v>2061</v>
      </c>
      <c r="I352" s="220" t="s">
        <v>990</v>
      </c>
      <c r="J352" s="220" t="s">
        <v>990</v>
      </c>
      <c r="K352" s="221" t="s">
        <v>2061</v>
      </c>
    </row>
    <row r="353" spans="1:11" ht="19.5" customHeight="1" x14ac:dyDescent="0.2">
      <c r="A353" s="217">
        <v>349</v>
      </c>
      <c r="B353" s="218">
        <v>2009</v>
      </c>
      <c r="C353" s="219" t="s">
        <v>2077</v>
      </c>
      <c r="D353" s="226" t="s">
        <v>6299</v>
      </c>
      <c r="E353" s="224" t="s">
        <v>2078</v>
      </c>
      <c r="F353" s="219" t="s">
        <v>2079</v>
      </c>
      <c r="G353" s="218">
        <v>3</v>
      </c>
      <c r="H353" s="220" t="s">
        <v>2080</v>
      </c>
      <c r="I353" s="220" t="s">
        <v>990</v>
      </c>
      <c r="J353" s="220" t="s">
        <v>990</v>
      </c>
      <c r="K353" s="221" t="s">
        <v>2080</v>
      </c>
    </row>
    <row r="354" spans="1:11" ht="19.5" customHeight="1" x14ac:dyDescent="0.2">
      <c r="A354" s="217">
        <v>350</v>
      </c>
      <c r="B354" s="218">
        <v>2009</v>
      </c>
      <c r="C354" s="219" t="s">
        <v>2081</v>
      </c>
      <c r="D354" s="226" t="s">
        <v>6299</v>
      </c>
      <c r="E354" s="224" t="s">
        <v>2082</v>
      </c>
      <c r="F354" s="219" t="s">
        <v>1581</v>
      </c>
      <c r="G354" s="218">
        <v>1</v>
      </c>
      <c r="H354" s="220" t="s">
        <v>2083</v>
      </c>
      <c r="I354" s="220" t="s">
        <v>990</v>
      </c>
      <c r="J354" s="220" t="s">
        <v>990</v>
      </c>
      <c r="K354" s="221" t="s">
        <v>2083</v>
      </c>
    </row>
    <row r="355" spans="1:11" ht="19.5" customHeight="1" x14ac:dyDescent="0.2">
      <c r="A355" s="217">
        <v>351</v>
      </c>
      <c r="B355" s="218">
        <v>2009</v>
      </c>
      <c r="C355" s="219" t="s">
        <v>2084</v>
      </c>
      <c r="D355" s="226" t="s">
        <v>6299</v>
      </c>
      <c r="E355" s="224" t="s">
        <v>2085</v>
      </c>
      <c r="F355" s="219" t="s">
        <v>1521</v>
      </c>
      <c r="G355" s="218">
        <v>1</v>
      </c>
      <c r="H355" s="220" t="s">
        <v>2086</v>
      </c>
      <c r="I355" s="220" t="s">
        <v>990</v>
      </c>
      <c r="J355" s="220" t="s">
        <v>990</v>
      </c>
      <c r="K355" s="221" t="s">
        <v>2086</v>
      </c>
    </row>
    <row r="356" spans="1:11" ht="19.5" customHeight="1" x14ac:dyDescent="0.2">
      <c r="A356" s="217">
        <v>352</v>
      </c>
      <c r="B356" s="218">
        <v>2009</v>
      </c>
      <c r="C356" s="219" t="s">
        <v>2087</v>
      </c>
      <c r="D356" s="226" t="s">
        <v>6299</v>
      </c>
      <c r="E356" s="224" t="s">
        <v>2088</v>
      </c>
      <c r="F356" s="219" t="s">
        <v>1622</v>
      </c>
      <c r="G356" s="218">
        <v>1</v>
      </c>
      <c r="H356" s="220" t="s">
        <v>2064</v>
      </c>
      <c r="I356" s="220" t="s">
        <v>990</v>
      </c>
      <c r="J356" s="220" t="s">
        <v>990</v>
      </c>
      <c r="K356" s="221" t="s">
        <v>2064</v>
      </c>
    </row>
    <row r="357" spans="1:11" ht="33" customHeight="1" x14ac:dyDescent="0.2">
      <c r="A357" s="217">
        <v>353</v>
      </c>
      <c r="B357" s="218">
        <v>2009</v>
      </c>
      <c r="C357" s="219" t="s">
        <v>2089</v>
      </c>
      <c r="D357" s="226" t="s">
        <v>6299</v>
      </c>
      <c r="E357" s="224" t="s">
        <v>2090</v>
      </c>
      <c r="F357" s="219" t="s">
        <v>2091</v>
      </c>
      <c r="G357" s="218">
        <v>2</v>
      </c>
      <c r="H357" s="220" t="s">
        <v>2092</v>
      </c>
      <c r="I357" s="220" t="s">
        <v>990</v>
      </c>
      <c r="J357" s="220" t="s">
        <v>990</v>
      </c>
      <c r="K357" s="221" t="s">
        <v>2092</v>
      </c>
    </row>
    <row r="358" spans="1:11" ht="33" customHeight="1" x14ac:dyDescent="0.2">
      <c r="A358" s="217">
        <v>354</v>
      </c>
      <c r="B358" s="218">
        <v>2009</v>
      </c>
      <c r="C358" s="219" t="s">
        <v>2093</v>
      </c>
      <c r="D358" s="226" t="s">
        <v>6299</v>
      </c>
      <c r="E358" s="224" t="s">
        <v>2094</v>
      </c>
      <c r="F358" s="219" t="s">
        <v>1224</v>
      </c>
      <c r="G358" s="218">
        <v>1</v>
      </c>
      <c r="H358" s="220" t="s">
        <v>2086</v>
      </c>
      <c r="I358" s="220" t="s">
        <v>990</v>
      </c>
      <c r="J358" s="220" t="s">
        <v>990</v>
      </c>
      <c r="K358" s="221" t="s">
        <v>2086</v>
      </c>
    </row>
    <row r="359" spans="1:11" ht="33" customHeight="1" x14ac:dyDescent="0.2">
      <c r="A359" s="217">
        <v>355</v>
      </c>
      <c r="B359" s="218">
        <v>2009</v>
      </c>
      <c r="C359" s="219" t="s">
        <v>2095</v>
      </c>
      <c r="D359" s="226" t="s">
        <v>6299</v>
      </c>
      <c r="E359" s="224" t="s">
        <v>2096</v>
      </c>
      <c r="F359" s="219" t="s">
        <v>1128</v>
      </c>
      <c r="G359" s="218">
        <v>4</v>
      </c>
      <c r="H359" s="220" t="s">
        <v>2097</v>
      </c>
      <c r="I359" s="220" t="s">
        <v>990</v>
      </c>
      <c r="J359" s="220" t="s">
        <v>990</v>
      </c>
      <c r="K359" s="221" t="s">
        <v>2097</v>
      </c>
    </row>
    <row r="360" spans="1:11" ht="33" customHeight="1" x14ac:dyDescent="0.2">
      <c r="A360" s="217">
        <v>356</v>
      </c>
      <c r="B360" s="218">
        <v>2009</v>
      </c>
      <c r="C360" s="219" t="s">
        <v>2098</v>
      </c>
      <c r="D360" s="226" t="s">
        <v>6299</v>
      </c>
      <c r="E360" s="224" t="s">
        <v>2099</v>
      </c>
      <c r="F360" s="219" t="s">
        <v>2100</v>
      </c>
      <c r="G360" s="218">
        <v>1</v>
      </c>
      <c r="H360" s="220" t="s">
        <v>2086</v>
      </c>
      <c r="I360" s="220" t="s">
        <v>990</v>
      </c>
      <c r="J360" s="220" t="s">
        <v>990</v>
      </c>
      <c r="K360" s="221" t="s">
        <v>2086</v>
      </c>
    </row>
    <row r="361" spans="1:11" ht="33" customHeight="1" x14ac:dyDescent="0.2">
      <c r="A361" s="217">
        <v>357</v>
      </c>
      <c r="B361" s="218">
        <v>2009</v>
      </c>
      <c r="C361" s="219" t="s">
        <v>2101</v>
      </c>
      <c r="D361" s="226" t="s">
        <v>6299</v>
      </c>
      <c r="E361" s="224" t="s">
        <v>7343</v>
      </c>
      <c r="F361" s="219" t="s">
        <v>2102</v>
      </c>
      <c r="G361" s="218">
        <v>3</v>
      </c>
      <c r="H361" s="220" t="s">
        <v>2103</v>
      </c>
      <c r="I361" s="220" t="s">
        <v>990</v>
      </c>
      <c r="J361" s="220" t="s">
        <v>990</v>
      </c>
      <c r="K361" s="221" t="s">
        <v>2103</v>
      </c>
    </row>
    <row r="362" spans="1:11" ht="33" customHeight="1" x14ac:dyDescent="0.2">
      <c r="A362" s="217">
        <v>358</v>
      </c>
      <c r="B362" s="218">
        <v>2009</v>
      </c>
      <c r="C362" s="219" t="s">
        <v>2104</v>
      </c>
      <c r="D362" s="226" t="s">
        <v>6299</v>
      </c>
      <c r="E362" s="224" t="s">
        <v>7344</v>
      </c>
      <c r="F362" s="219" t="s">
        <v>2030</v>
      </c>
      <c r="G362" s="218">
        <v>2</v>
      </c>
      <c r="H362" s="220" t="s">
        <v>2105</v>
      </c>
      <c r="I362" s="220" t="s">
        <v>990</v>
      </c>
      <c r="J362" s="220" t="s">
        <v>990</v>
      </c>
      <c r="K362" s="221" t="s">
        <v>2105</v>
      </c>
    </row>
    <row r="363" spans="1:11" ht="33" customHeight="1" x14ac:dyDescent="0.2">
      <c r="A363" s="217">
        <v>359</v>
      </c>
      <c r="B363" s="218">
        <v>2009</v>
      </c>
      <c r="C363" s="219" t="s">
        <v>2106</v>
      </c>
      <c r="D363" s="226" t="s">
        <v>6299</v>
      </c>
      <c r="E363" s="224" t="s">
        <v>7345</v>
      </c>
      <c r="F363" s="219" t="s">
        <v>2107</v>
      </c>
      <c r="G363" s="218">
        <v>1</v>
      </c>
      <c r="H363" s="220" t="s">
        <v>2108</v>
      </c>
      <c r="I363" s="220" t="s">
        <v>990</v>
      </c>
      <c r="J363" s="220" t="s">
        <v>990</v>
      </c>
      <c r="K363" s="221" t="s">
        <v>2108</v>
      </c>
    </row>
    <row r="364" spans="1:11" ht="33" customHeight="1" x14ac:dyDescent="0.2">
      <c r="A364" s="217">
        <v>360</v>
      </c>
      <c r="B364" s="218">
        <v>2009</v>
      </c>
      <c r="C364" s="219" t="s">
        <v>2109</v>
      </c>
      <c r="D364" s="226" t="s">
        <v>6299</v>
      </c>
      <c r="E364" s="224" t="s">
        <v>2110</v>
      </c>
      <c r="F364" s="219" t="s">
        <v>1069</v>
      </c>
      <c r="G364" s="218">
        <v>1</v>
      </c>
      <c r="H364" s="220" t="s">
        <v>2086</v>
      </c>
      <c r="I364" s="220" t="s">
        <v>990</v>
      </c>
      <c r="J364" s="220" t="s">
        <v>990</v>
      </c>
      <c r="K364" s="221" t="s">
        <v>2086</v>
      </c>
    </row>
    <row r="365" spans="1:11" ht="33" customHeight="1" x14ac:dyDescent="0.2">
      <c r="A365" s="217">
        <v>361</v>
      </c>
      <c r="B365" s="218">
        <v>2009</v>
      </c>
      <c r="C365" s="219" t="s">
        <v>2111</v>
      </c>
      <c r="D365" s="226" t="s">
        <v>6299</v>
      </c>
      <c r="E365" s="224" t="s">
        <v>2112</v>
      </c>
      <c r="F365" s="219" t="s">
        <v>1004</v>
      </c>
      <c r="G365" s="218">
        <v>1</v>
      </c>
      <c r="H365" s="220" t="s">
        <v>2061</v>
      </c>
      <c r="I365" s="220" t="s">
        <v>990</v>
      </c>
      <c r="J365" s="220" t="s">
        <v>990</v>
      </c>
      <c r="K365" s="221" t="s">
        <v>2061</v>
      </c>
    </row>
    <row r="366" spans="1:11" ht="33" customHeight="1" x14ac:dyDescent="0.2">
      <c r="A366" s="217">
        <v>362</v>
      </c>
      <c r="B366" s="218">
        <v>2009</v>
      </c>
      <c r="C366" s="219" t="s">
        <v>2113</v>
      </c>
      <c r="D366" s="226" t="s">
        <v>6299</v>
      </c>
      <c r="E366" s="224" t="s">
        <v>2114</v>
      </c>
      <c r="F366" s="219" t="s">
        <v>1821</v>
      </c>
      <c r="G366" s="218">
        <v>2</v>
      </c>
      <c r="H366" s="220" t="s">
        <v>2058</v>
      </c>
      <c r="I366" s="220" t="s">
        <v>990</v>
      </c>
      <c r="J366" s="220" t="s">
        <v>990</v>
      </c>
      <c r="K366" s="221" t="s">
        <v>2058</v>
      </c>
    </row>
    <row r="367" spans="1:11" ht="33" customHeight="1" x14ac:dyDescent="0.2">
      <c r="A367" s="217">
        <v>363</v>
      </c>
      <c r="B367" s="218">
        <v>2009</v>
      </c>
      <c r="C367" s="219" t="s">
        <v>2115</v>
      </c>
      <c r="D367" s="226" t="s">
        <v>6299</v>
      </c>
      <c r="E367" s="224" t="s">
        <v>7346</v>
      </c>
      <c r="F367" s="219" t="s">
        <v>1558</v>
      </c>
      <c r="G367" s="218">
        <v>1</v>
      </c>
      <c r="H367" s="220" t="s">
        <v>2116</v>
      </c>
      <c r="I367" s="220" t="s">
        <v>990</v>
      </c>
      <c r="J367" s="220" t="s">
        <v>990</v>
      </c>
      <c r="K367" s="221" t="s">
        <v>2116</v>
      </c>
    </row>
    <row r="368" spans="1:11" ht="33" customHeight="1" x14ac:dyDescent="0.2">
      <c r="A368" s="217">
        <v>364</v>
      </c>
      <c r="B368" s="218">
        <v>2009</v>
      </c>
      <c r="C368" s="219" t="s">
        <v>2117</v>
      </c>
      <c r="D368" s="226" t="s">
        <v>6299</v>
      </c>
      <c r="E368" s="224" t="s">
        <v>2118</v>
      </c>
      <c r="F368" s="219" t="s">
        <v>1685</v>
      </c>
      <c r="G368" s="218">
        <v>1</v>
      </c>
      <c r="H368" s="220" t="s">
        <v>2119</v>
      </c>
      <c r="I368" s="220" t="s">
        <v>990</v>
      </c>
      <c r="J368" s="220" t="s">
        <v>990</v>
      </c>
      <c r="K368" s="221" t="s">
        <v>2119</v>
      </c>
    </row>
    <row r="369" spans="1:11" ht="33" customHeight="1" x14ac:dyDescent="0.2">
      <c r="A369" s="217">
        <v>365</v>
      </c>
      <c r="B369" s="218">
        <v>2009</v>
      </c>
      <c r="C369" s="219" t="s">
        <v>2120</v>
      </c>
      <c r="D369" s="226" t="s">
        <v>6299</v>
      </c>
      <c r="E369" s="224" t="s">
        <v>1598</v>
      </c>
      <c r="F369" s="219" t="s">
        <v>1723</v>
      </c>
      <c r="G369" s="218">
        <v>4</v>
      </c>
      <c r="H369" s="220" t="s">
        <v>2121</v>
      </c>
      <c r="I369" s="220" t="s">
        <v>990</v>
      </c>
      <c r="J369" s="220" t="s">
        <v>990</v>
      </c>
      <c r="K369" s="221" t="s">
        <v>2121</v>
      </c>
    </row>
    <row r="370" spans="1:11" ht="33" customHeight="1" x14ac:dyDescent="0.2">
      <c r="A370" s="217">
        <v>366</v>
      </c>
      <c r="B370" s="218">
        <v>2009</v>
      </c>
      <c r="C370" s="219" t="s">
        <v>2122</v>
      </c>
      <c r="D370" s="226" t="s">
        <v>6299</v>
      </c>
      <c r="E370" s="224" t="s">
        <v>2123</v>
      </c>
      <c r="F370" s="219" t="s">
        <v>1148</v>
      </c>
      <c r="G370" s="218">
        <v>2</v>
      </c>
      <c r="H370" s="220" t="s">
        <v>2124</v>
      </c>
      <c r="I370" s="220" t="s">
        <v>990</v>
      </c>
      <c r="J370" s="220" t="s">
        <v>990</v>
      </c>
      <c r="K370" s="221" t="s">
        <v>2124</v>
      </c>
    </row>
    <row r="371" spans="1:11" ht="33" customHeight="1" x14ac:dyDescent="0.2">
      <c r="A371" s="217">
        <v>367</v>
      </c>
      <c r="B371" s="218">
        <v>2009</v>
      </c>
      <c r="C371" s="219" t="s">
        <v>2125</v>
      </c>
      <c r="D371" s="226" t="s">
        <v>6299</v>
      </c>
      <c r="E371" s="224" t="s">
        <v>7347</v>
      </c>
      <c r="F371" s="219" t="s">
        <v>1666</v>
      </c>
      <c r="G371" s="218">
        <v>2</v>
      </c>
      <c r="H371" s="220" t="s">
        <v>2058</v>
      </c>
      <c r="I371" s="220" t="s">
        <v>990</v>
      </c>
      <c r="J371" s="220" t="s">
        <v>990</v>
      </c>
      <c r="K371" s="221" t="s">
        <v>2058</v>
      </c>
    </row>
    <row r="372" spans="1:11" ht="33" customHeight="1" x14ac:dyDescent="0.2">
      <c r="A372" s="217">
        <v>368</v>
      </c>
      <c r="B372" s="218">
        <v>2009</v>
      </c>
      <c r="C372" s="219" t="s">
        <v>2126</v>
      </c>
      <c r="D372" s="226" t="s">
        <v>6299</v>
      </c>
      <c r="E372" s="224" t="s">
        <v>2127</v>
      </c>
      <c r="F372" s="219" t="s">
        <v>1374</v>
      </c>
      <c r="G372" s="218">
        <v>1</v>
      </c>
      <c r="H372" s="220" t="s">
        <v>2086</v>
      </c>
      <c r="I372" s="220" t="s">
        <v>990</v>
      </c>
      <c r="J372" s="220" t="s">
        <v>990</v>
      </c>
      <c r="K372" s="221" t="s">
        <v>2086</v>
      </c>
    </row>
    <row r="373" spans="1:11" ht="33" customHeight="1" x14ac:dyDescent="0.2">
      <c r="A373" s="217">
        <v>369</v>
      </c>
      <c r="B373" s="218">
        <v>2009</v>
      </c>
      <c r="C373" s="219" t="s">
        <v>2128</v>
      </c>
      <c r="D373" s="226" t="s">
        <v>6299</v>
      </c>
      <c r="E373" s="224" t="s">
        <v>7348</v>
      </c>
      <c r="F373" s="219" t="s">
        <v>2129</v>
      </c>
      <c r="G373" s="218">
        <v>1</v>
      </c>
      <c r="H373" s="220" t="s">
        <v>2130</v>
      </c>
      <c r="I373" s="220" t="s">
        <v>990</v>
      </c>
      <c r="J373" s="220" t="s">
        <v>990</v>
      </c>
      <c r="K373" s="221" t="s">
        <v>2130</v>
      </c>
    </row>
    <row r="374" spans="1:11" ht="33" customHeight="1" x14ac:dyDescent="0.2">
      <c r="A374" s="217">
        <v>370</v>
      </c>
      <c r="B374" s="218">
        <v>2009</v>
      </c>
      <c r="C374" s="219" t="s">
        <v>1071</v>
      </c>
      <c r="D374" s="226" t="s">
        <v>6299</v>
      </c>
      <c r="E374" s="224" t="s">
        <v>7349</v>
      </c>
      <c r="F374" s="219" t="s">
        <v>2131</v>
      </c>
      <c r="G374" s="218">
        <v>6</v>
      </c>
      <c r="H374" s="220" t="s">
        <v>2132</v>
      </c>
      <c r="I374" s="220" t="s">
        <v>990</v>
      </c>
      <c r="J374" s="220" t="s">
        <v>990</v>
      </c>
      <c r="K374" s="221" t="s">
        <v>2132</v>
      </c>
    </row>
    <row r="375" spans="1:11" ht="33" customHeight="1" x14ac:dyDescent="0.2">
      <c r="A375" s="217">
        <v>371</v>
      </c>
      <c r="B375" s="218">
        <v>2009</v>
      </c>
      <c r="C375" s="219" t="s">
        <v>2133</v>
      </c>
      <c r="D375" s="226" t="s">
        <v>6299</v>
      </c>
      <c r="E375" s="224" t="s">
        <v>2134</v>
      </c>
      <c r="F375" s="219" t="s">
        <v>2135</v>
      </c>
      <c r="G375" s="218">
        <v>1</v>
      </c>
      <c r="H375" s="220" t="s">
        <v>2086</v>
      </c>
      <c r="I375" s="220" t="s">
        <v>990</v>
      </c>
      <c r="J375" s="220" t="s">
        <v>990</v>
      </c>
      <c r="K375" s="221" t="s">
        <v>2086</v>
      </c>
    </row>
    <row r="376" spans="1:11" ht="33" customHeight="1" x14ac:dyDescent="0.2">
      <c r="A376" s="217">
        <v>372</v>
      </c>
      <c r="B376" s="218">
        <v>2009</v>
      </c>
      <c r="C376" s="219" t="s">
        <v>2136</v>
      </c>
      <c r="D376" s="226" t="s">
        <v>6299</v>
      </c>
      <c r="E376" s="224" t="s">
        <v>7350</v>
      </c>
      <c r="F376" s="219" t="s">
        <v>1973</v>
      </c>
      <c r="G376" s="218">
        <v>5</v>
      </c>
      <c r="H376" s="220" t="s">
        <v>2137</v>
      </c>
      <c r="I376" s="220" t="s">
        <v>990</v>
      </c>
      <c r="J376" s="220" t="s">
        <v>990</v>
      </c>
      <c r="K376" s="221" t="s">
        <v>2137</v>
      </c>
    </row>
    <row r="377" spans="1:11" ht="33" customHeight="1" x14ac:dyDescent="0.2">
      <c r="A377" s="217">
        <v>373</v>
      </c>
      <c r="B377" s="218">
        <v>2009</v>
      </c>
      <c r="C377" s="219" t="s">
        <v>2138</v>
      </c>
      <c r="D377" s="226" t="s">
        <v>6299</v>
      </c>
      <c r="E377" s="224" t="s">
        <v>7351</v>
      </c>
      <c r="F377" s="219" t="s">
        <v>1144</v>
      </c>
      <c r="G377" s="218">
        <v>6</v>
      </c>
      <c r="H377" s="220" t="s">
        <v>2139</v>
      </c>
      <c r="I377" s="220" t="s">
        <v>990</v>
      </c>
      <c r="J377" s="220" t="s">
        <v>990</v>
      </c>
      <c r="K377" s="221" t="s">
        <v>2139</v>
      </c>
    </row>
    <row r="378" spans="1:11" ht="33" customHeight="1" x14ac:dyDescent="0.2">
      <c r="A378" s="217">
        <v>374</v>
      </c>
      <c r="B378" s="218">
        <v>2009</v>
      </c>
      <c r="C378" s="219" t="s">
        <v>1079</v>
      </c>
      <c r="D378" s="226" t="s">
        <v>6299</v>
      </c>
      <c r="E378" s="224" t="s">
        <v>7352</v>
      </c>
      <c r="F378" s="219" t="s">
        <v>1763</v>
      </c>
      <c r="G378" s="218">
        <v>5</v>
      </c>
      <c r="H378" s="220" t="s">
        <v>2140</v>
      </c>
      <c r="I378" s="220" t="s">
        <v>990</v>
      </c>
      <c r="J378" s="220" t="s">
        <v>990</v>
      </c>
      <c r="K378" s="221" t="s">
        <v>2140</v>
      </c>
    </row>
    <row r="379" spans="1:11" ht="33" customHeight="1" x14ac:dyDescent="0.2">
      <c r="A379" s="217">
        <v>375</v>
      </c>
      <c r="B379" s="218">
        <v>2009</v>
      </c>
      <c r="C379" s="219" t="s">
        <v>2141</v>
      </c>
      <c r="D379" s="226" t="s">
        <v>6299</v>
      </c>
      <c r="E379" s="224" t="s">
        <v>7353</v>
      </c>
      <c r="F379" s="219" t="s">
        <v>2142</v>
      </c>
      <c r="G379" s="218">
        <v>14</v>
      </c>
      <c r="H379" s="220" t="s">
        <v>2143</v>
      </c>
      <c r="I379" s="220" t="s">
        <v>990</v>
      </c>
      <c r="J379" s="220" t="s">
        <v>990</v>
      </c>
      <c r="K379" s="221" t="s">
        <v>2143</v>
      </c>
    </row>
    <row r="380" spans="1:11" ht="33" customHeight="1" x14ac:dyDescent="0.2">
      <c r="A380" s="217">
        <v>376</v>
      </c>
      <c r="B380" s="218">
        <v>2009</v>
      </c>
      <c r="C380" s="219" t="s">
        <v>2144</v>
      </c>
      <c r="D380" s="226" t="s">
        <v>6299</v>
      </c>
      <c r="E380" s="224" t="s">
        <v>7336</v>
      </c>
      <c r="F380" s="219" t="s">
        <v>1801</v>
      </c>
      <c r="G380" s="218">
        <v>7</v>
      </c>
      <c r="H380" s="220" t="s">
        <v>2145</v>
      </c>
      <c r="I380" s="220" t="s">
        <v>990</v>
      </c>
      <c r="J380" s="220" t="s">
        <v>990</v>
      </c>
      <c r="K380" s="221" t="s">
        <v>2145</v>
      </c>
    </row>
    <row r="381" spans="1:11" ht="33" customHeight="1" x14ac:dyDescent="0.2">
      <c r="A381" s="217">
        <v>377</v>
      </c>
      <c r="B381" s="218">
        <v>2009</v>
      </c>
      <c r="C381" s="219" t="s">
        <v>2146</v>
      </c>
      <c r="D381" s="226" t="s">
        <v>6299</v>
      </c>
      <c r="E381" s="224" t="s">
        <v>7354</v>
      </c>
      <c r="F381" s="219" t="s">
        <v>1971</v>
      </c>
      <c r="G381" s="218">
        <v>4</v>
      </c>
      <c r="H381" s="220" t="s">
        <v>2147</v>
      </c>
      <c r="I381" s="220" t="s">
        <v>990</v>
      </c>
      <c r="J381" s="220" t="s">
        <v>990</v>
      </c>
      <c r="K381" s="221" t="s">
        <v>2147</v>
      </c>
    </row>
    <row r="382" spans="1:11" ht="33" customHeight="1" x14ac:dyDescent="0.2">
      <c r="A382" s="217">
        <v>378</v>
      </c>
      <c r="B382" s="218">
        <v>2009</v>
      </c>
      <c r="C382" s="219" t="s">
        <v>2148</v>
      </c>
      <c r="D382" s="226" t="s">
        <v>6299</v>
      </c>
      <c r="E382" s="224" t="s">
        <v>7355</v>
      </c>
      <c r="F382" s="219" t="s">
        <v>1416</v>
      </c>
      <c r="G382" s="218">
        <v>4</v>
      </c>
      <c r="H382" s="220" t="s">
        <v>2149</v>
      </c>
      <c r="I382" s="220" t="s">
        <v>990</v>
      </c>
      <c r="J382" s="220" t="s">
        <v>990</v>
      </c>
      <c r="K382" s="221" t="s">
        <v>2149</v>
      </c>
    </row>
    <row r="383" spans="1:11" ht="33" customHeight="1" x14ac:dyDescent="0.2">
      <c r="A383" s="217">
        <v>379</v>
      </c>
      <c r="B383" s="218">
        <v>2009</v>
      </c>
      <c r="C383" s="219" t="s">
        <v>2150</v>
      </c>
      <c r="D383" s="226" t="s">
        <v>6299</v>
      </c>
      <c r="E383" s="224" t="s">
        <v>2151</v>
      </c>
      <c r="F383" s="219" t="s">
        <v>1394</v>
      </c>
      <c r="G383" s="218">
        <v>2</v>
      </c>
      <c r="H383" s="220" t="s">
        <v>2152</v>
      </c>
      <c r="I383" s="220" t="s">
        <v>990</v>
      </c>
      <c r="J383" s="220" t="s">
        <v>990</v>
      </c>
      <c r="K383" s="221" t="s">
        <v>2152</v>
      </c>
    </row>
    <row r="384" spans="1:11" ht="33" customHeight="1" x14ac:dyDescent="0.2">
      <c r="A384" s="217">
        <v>380</v>
      </c>
      <c r="B384" s="218">
        <v>2009</v>
      </c>
      <c r="C384" s="219" t="s">
        <v>2153</v>
      </c>
      <c r="D384" s="226" t="s">
        <v>6299</v>
      </c>
      <c r="E384" s="224" t="s">
        <v>1096</v>
      </c>
      <c r="F384" s="219" t="s">
        <v>1655</v>
      </c>
      <c r="G384" s="218">
        <v>4</v>
      </c>
      <c r="H384" s="220" t="s">
        <v>2154</v>
      </c>
      <c r="I384" s="220" t="s">
        <v>990</v>
      </c>
      <c r="J384" s="220" t="s">
        <v>990</v>
      </c>
      <c r="K384" s="221" t="s">
        <v>2154</v>
      </c>
    </row>
    <row r="385" spans="1:11" ht="33" customHeight="1" x14ac:dyDescent="0.2">
      <c r="A385" s="217">
        <v>381</v>
      </c>
      <c r="B385" s="218">
        <v>2009</v>
      </c>
      <c r="C385" s="219" t="s">
        <v>2155</v>
      </c>
      <c r="D385" s="226" t="s">
        <v>6299</v>
      </c>
      <c r="E385" s="224" t="s">
        <v>7356</v>
      </c>
      <c r="F385" s="219" t="s">
        <v>1478</v>
      </c>
      <c r="G385" s="218">
        <v>3</v>
      </c>
      <c r="H385" s="220" t="s">
        <v>2156</v>
      </c>
      <c r="I385" s="220" t="s">
        <v>990</v>
      </c>
      <c r="J385" s="220" t="s">
        <v>990</v>
      </c>
      <c r="K385" s="221" t="s">
        <v>2156</v>
      </c>
    </row>
    <row r="386" spans="1:11" ht="33" customHeight="1" x14ac:dyDescent="0.2">
      <c r="A386" s="217">
        <v>382</v>
      </c>
      <c r="B386" s="218">
        <v>2009</v>
      </c>
      <c r="C386" s="219" t="s">
        <v>2157</v>
      </c>
      <c r="D386" s="226" t="s">
        <v>6299</v>
      </c>
      <c r="E386" s="224" t="s">
        <v>7357</v>
      </c>
      <c r="F386" s="219" t="s">
        <v>1197</v>
      </c>
      <c r="G386" s="218">
        <v>1</v>
      </c>
      <c r="H386" s="220" t="s">
        <v>2158</v>
      </c>
      <c r="I386" s="220" t="s">
        <v>990</v>
      </c>
      <c r="J386" s="220" t="s">
        <v>990</v>
      </c>
      <c r="K386" s="221" t="s">
        <v>2158</v>
      </c>
    </row>
    <row r="387" spans="1:11" ht="33" customHeight="1" x14ac:dyDescent="0.2">
      <c r="A387" s="217">
        <v>383</v>
      </c>
      <c r="B387" s="218">
        <v>2009</v>
      </c>
      <c r="C387" s="219" t="s">
        <v>2159</v>
      </c>
      <c r="D387" s="226" t="s">
        <v>6299</v>
      </c>
      <c r="E387" s="224" t="s">
        <v>7358</v>
      </c>
      <c r="F387" s="219" t="s">
        <v>1316</v>
      </c>
      <c r="G387" s="218">
        <v>3</v>
      </c>
      <c r="H387" s="220" t="s">
        <v>2160</v>
      </c>
      <c r="I387" s="220" t="s">
        <v>990</v>
      </c>
      <c r="J387" s="220" t="s">
        <v>990</v>
      </c>
      <c r="K387" s="221" t="s">
        <v>2160</v>
      </c>
    </row>
    <row r="388" spans="1:11" ht="33" customHeight="1" x14ac:dyDescent="0.2">
      <c r="A388" s="217">
        <v>384</v>
      </c>
      <c r="B388" s="218">
        <v>2009</v>
      </c>
      <c r="C388" s="219" t="s">
        <v>2161</v>
      </c>
      <c r="D388" s="226" t="s">
        <v>6299</v>
      </c>
      <c r="E388" s="224" t="s">
        <v>7359</v>
      </c>
      <c r="F388" s="219" t="s">
        <v>1120</v>
      </c>
      <c r="G388" s="218">
        <v>1</v>
      </c>
      <c r="H388" s="220" t="s">
        <v>2162</v>
      </c>
      <c r="I388" s="220" t="s">
        <v>990</v>
      </c>
      <c r="J388" s="220" t="s">
        <v>990</v>
      </c>
      <c r="K388" s="221" t="s">
        <v>2162</v>
      </c>
    </row>
    <row r="389" spans="1:11" ht="33" customHeight="1" x14ac:dyDescent="0.2">
      <c r="A389" s="217">
        <v>385</v>
      </c>
      <c r="B389" s="218">
        <v>2009</v>
      </c>
      <c r="C389" s="219" t="s">
        <v>1095</v>
      </c>
      <c r="D389" s="226" t="s">
        <v>6299</v>
      </c>
      <c r="E389" s="224" t="s">
        <v>1564</v>
      </c>
      <c r="F389" s="219" t="s">
        <v>2163</v>
      </c>
      <c r="G389" s="218">
        <v>4</v>
      </c>
      <c r="H389" s="220" t="s">
        <v>2164</v>
      </c>
      <c r="I389" s="220" t="s">
        <v>990</v>
      </c>
      <c r="J389" s="220" t="s">
        <v>990</v>
      </c>
      <c r="K389" s="221" t="s">
        <v>2164</v>
      </c>
    </row>
    <row r="390" spans="1:11" ht="33" customHeight="1" x14ac:dyDescent="0.2">
      <c r="A390" s="217">
        <v>386</v>
      </c>
      <c r="B390" s="218">
        <v>2009</v>
      </c>
      <c r="C390" s="219" t="s">
        <v>2165</v>
      </c>
      <c r="D390" s="226" t="s">
        <v>6299</v>
      </c>
      <c r="E390" s="224" t="s">
        <v>7360</v>
      </c>
      <c r="F390" s="219" t="s">
        <v>1585</v>
      </c>
      <c r="G390" s="218">
        <v>11</v>
      </c>
      <c r="H390" s="220" t="s">
        <v>2166</v>
      </c>
      <c r="I390" s="220" t="s">
        <v>990</v>
      </c>
      <c r="J390" s="220" t="s">
        <v>990</v>
      </c>
      <c r="K390" s="221" t="s">
        <v>2166</v>
      </c>
    </row>
    <row r="391" spans="1:11" ht="33" customHeight="1" x14ac:dyDescent="0.2">
      <c r="A391" s="217">
        <v>387</v>
      </c>
      <c r="B391" s="218">
        <v>2009</v>
      </c>
      <c r="C391" s="219" t="s">
        <v>2167</v>
      </c>
      <c r="D391" s="226" t="s">
        <v>6299</v>
      </c>
      <c r="E391" s="224" t="s">
        <v>7361</v>
      </c>
      <c r="F391" s="219" t="s">
        <v>1585</v>
      </c>
      <c r="G391" s="218">
        <v>4</v>
      </c>
      <c r="H391" s="220" t="s">
        <v>2168</v>
      </c>
      <c r="I391" s="220" t="s">
        <v>990</v>
      </c>
      <c r="J391" s="220" t="s">
        <v>990</v>
      </c>
      <c r="K391" s="221" t="s">
        <v>2168</v>
      </c>
    </row>
    <row r="392" spans="1:11" ht="27" customHeight="1" x14ac:dyDescent="0.2">
      <c r="A392" s="217">
        <v>388</v>
      </c>
      <c r="B392" s="218">
        <v>2009</v>
      </c>
      <c r="C392" s="219" t="s">
        <v>2169</v>
      </c>
      <c r="D392" s="226" t="s">
        <v>6299</v>
      </c>
      <c r="E392" s="224" t="s">
        <v>7362</v>
      </c>
      <c r="F392" s="219" t="s">
        <v>1239</v>
      </c>
      <c r="G392" s="218">
        <v>3</v>
      </c>
      <c r="H392" s="220" t="s">
        <v>2170</v>
      </c>
      <c r="I392" s="220" t="s">
        <v>990</v>
      </c>
      <c r="J392" s="220" t="s">
        <v>990</v>
      </c>
      <c r="K392" s="221" t="s">
        <v>2170</v>
      </c>
    </row>
    <row r="393" spans="1:11" ht="27" customHeight="1" x14ac:dyDescent="0.2">
      <c r="A393" s="217">
        <v>389</v>
      </c>
      <c r="B393" s="218">
        <v>2009</v>
      </c>
      <c r="C393" s="219" t="s">
        <v>2171</v>
      </c>
      <c r="D393" s="226" t="s">
        <v>6299</v>
      </c>
      <c r="E393" s="224" t="s">
        <v>7363</v>
      </c>
      <c r="F393" s="219" t="s">
        <v>2172</v>
      </c>
      <c r="G393" s="218">
        <v>3</v>
      </c>
      <c r="H393" s="220" t="s">
        <v>2173</v>
      </c>
      <c r="I393" s="220" t="s">
        <v>990</v>
      </c>
      <c r="J393" s="220" t="s">
        <v>990</v>
      </c>
      <c r="K393" s="221" t="s">
        <v>2173</v>
      </c>
    </row>
    <row r="394" spans="1:11" ht="27" customHeight="1" x14ac:dyDescent="0.2">
      <c r="A394" s="217">
        <v>390</v>
      </c>
      <c r="B394" s="218">
        <v>2009</v>
      </c>
      <c r="C394" s="219" t="s">
        <v>2174</v>
      </c>
      <c r="D394" s="226" t="s">
        <v>6299</v>
      </c>
      <c r="E394" s="224" t="s">
        <v>2175</v>
      </c>
      <c r="F394" s="219" t="s">
        <v>1488</v>
      </c>
      <c r="G394" s="218">
        <v>4</v>
      </c>
      <c r="H394" s="220" t="s">
        <v>2176</v>
      </c>
      <c r="I394" s="220" t="s">
        <v>990</v>
      </c>
      <c r="J394" s="220" t="s">
        <v>990</v>
      </c>
      <c r="K394" s="221" t="s">
        <v>2176</v>
      </c>
    </row>
    <row r="395" spans="1:11" ht="27" customHeight="1" x14ac:dyDescent="0.2">
      <c r="A395" s="217">
        <v>391</v>
      </c>
      <c r="B395" s="218">
        <v>2009</v>
      </c>
      <c r="C395" s="219" t="s">
        <v>2177</v>
      </c>
      <c r="D395" s="226" t="s">
        <v>6299</v>
      </c>
      <c r="E395" s="224" t="s">
        <v>7364</v>
      </c>
      <c r="F395" s="219" t="s">
        <v>2178</v>
      </c>
      <c r="G395" s="218">
        <v>1</v>
      </c>
      <c r="H395" s="220" t="s">
        <v>2162</v>
      </c>
      <c r="I395" s="220" t="s">
        <v>990</v>
      </c>
      <c r="J395" s="220" t="s">
        <v>990</v>
      </c>
      <c r="K395" s="221" t="s">
        <v>2162</v>
      </c>
    </row>
    <row r="396" spans="1:11" ht="27" customHeight="1" x14ac:dyDescent="0.2">
      <c r="A396" s="217">
        <v>392</v>
      </c>
      <c r="B396" s="218">
        <v>2009</v>
      </c>
      <c r="C396" s="219" t="s">
        <v>2179</v>
      </c>
      <c r="D396" s="226" t="s">
        <v>6299</v>
      </c>
      <c r="E396" s="224" t="s">
        <v>2180</v>
      </c>
      <c r="F396" s="219" t="s">
        <v>2181</v>
      </c>
      <c r="G396" s="218">
        <v>2</v>
      </c>
      <c r="H396" s="220" t="s">
        <v>2152</v>
      </c>
      <c r="I396" s="220" t="s">
        <v>990</v>
      </c>
      <c r="J396" s="220" t="s">
        <v>990</v>
      </c>
      <c r="K396" s="221" t="s">
        <v>2152</v>
      </c>
    </row>
    <row r="397" spans="1:11" ht="27" customHeight="1" x14ac:dyDescent="0.2">
      <c r="A397" s="217">
        <v>393</v>
      </c>
      <c r="B397" s="218">
        <v>2009</v>
      </c>
      <c r="C397" s="219" t="s">
        <v>2182</v>
      </c>
      <c r="D397" s="226" t="s">
        <v>6299</v>
      </c>
      <c r="E397" s="224" t="s">
        <v>2183</v>
      </c>
      <c r="F397" s="219" t="s">
        <v>2184</v>
      </c>
      <c r="G397" s="218">
        <v>2</v>
      </c>
      <c r="H397" s="220" t="s">
        <v>2152</v>
      </c>
      <c r="I397" s="220" t="s">
        <v>990</v>
      </c>
      <c r="J397" s="220" t="s">
        <v>990</v>
      </c>
      <c r="K397" s="221" t="s">
        <v>2152</v>
      </c>
    </row>
    <row r="398" spans="1:11" ht="27" customHeight="1" x14ac:dyDescent="0.2">
      <c r="A398" s="217">
        <v>394</v>
      </c>
      <c r="B398" s="218">
        <v>2009</v>
      </c>
      <c r="C398" s="219" t="s">
        <v>1103</v>
      </c>
      <c r="D398" s="226" t="s">
        <v>6299</v>
      </c>
      <c r="E398" s="224" t="s">
        <v>7365</v>
      </c>
      <c r="F398" s="219" t="s">
        <v>2185</v>
      </c>
      <c r="G398" s="218">
        <v>6</v>
      </c>
      <c r="H398" s="220" t="s">
        <v>2186</v>
      </c>
      <c r="I398" s="220" t="s">
        <v>990</v>
      </c>
      <c r="J398" s="220" t="s">
        <v>990</v>
      </c>
      <c r="K398" s="221" t="s">
        <v>2186</v>
      </c>
    </row>
    <row r="399" spans="1:11" ht="27" customHeight="1" x14ac:dyDescent="0.2">
      <c r="A399" s="217">
        <v>395</v>
      </c>
      <c r="B399" s="218">
        <v>2009</v>
      </c>
      <c r="C399" s="219" t="s">
        <v>2187</v>
      </c>
      <c r="D399" s="226" t="s">
        <v>6299</v>
      </c>
      <c r="E399" s="224" t="s">
        <v>7338</v>
      </c>
      <c r="F399" s="219" t="s">
        <v>1881</v>
      </c>
      <c r="G399" s="218">
        <v>9</v>
      </c>
      <c r="H399" s="220" t="s">
        <v>2188</v>
      </c>
      <c r="I399" s="220" t="s">
        <v>990</v>
      </c>
      <c r="J399" s="220" t="s">
        <v>990</v>
      </c>
      <c r="K399" s="221" t="s">
        <v>2188</v>
      </c>
    </row>
    <row r="400" spans="1:11" ht="27" customHeight="1" x14ac:dyDescent="0.2">
      <c r="A400" s="217">
        <v>396</v>
      </c>
      <c r="B400" s="218">
        <v>2009</v>
      </c>
      <c r="C400" s="219" t="s">
        <v>2189</v>
      </c>
      <c r="D400" s="226" t="s">
        <v>6299</v>
      </c>
      <c r="E400" s="224" t="s">
        <v>7366</v>
      </c>
      <c r="F400" s="219" t="s">
        <v>2190</v>
      </c>
      <c r="G400" s="218">
        <v>4</v>
      </c>
      <c r="H400" s="220" t="s">
        <v>2191</v>
      </c>
      <c r="I400" s="220" t="s">
        <v>990</v>
      </c>
      <c r="J400" s="220" t="s">
        <v>990</v>
      </c>
      <c r="K400" s="221" t="s">
        <v>2191</v>
      </c>
    </row>
    <row r="401" spans="1:11" ht="27" customHeight="1" x14ac:dyDescent="0.2">
      <c r="A401" s="217">
        <v>397</v>
      </c>
      <c r="B401" s="218">
        <v>2009</v>
      </c>
      <c r="C401" s="219" t="s">
        <v>2192</v>
      </c>
      <c r="D401" s="226" t="s">
        <v>6299</v>
      </c>
      <c r="E401" s="224" t="s">
        <v>2193</v>
      </c>
      <c r="F401" s="219" t="s">
        <v>2194</v>
      </c>
      <c r="G401" s="218">
        <v>1</v>
      </c>
      <c r="H401" s="220" t="s">
        <v>2086</v>
      </c>
      <c r="I401" s="220" t="s">
        <v>990</v>
      </c>
      <c r="J401" s="220" t="s">
        <v>990</v>
      </c>
      <c r="K401" s="221" t="s">
        <v>2086</v>
      </c>
    </row>
    <row r="402" spans="1:11" ht="27" customHeight="1" x14ac:dyDescent="0.2">
      <c r="A402" s="217">
        <v>398</v>
      </c>
      <c r="B402" s="218">
        <v>2009</v>
      </c>
      <c r="C402" s="219" t="s">
        <v>2195</v>
      </c>
      <c r="D402" s="226" t="s">
        <v>6299</v>
      </c>
      <c r="E402" s="224" t="s">
        <v>2196</v>
      </c>
      <c r="F402" s="219" t="s">
        <v>1356</v>
      </c>
      <c r="G402" s="218">
        <v>1</v>
      </c>
      <c r="H402" s="220" t="s">
        <v>2064</v>
      </c>
      <c r="I402" s="220" t="s">
        <v>990</v>
      </c>
      <c r="J402" s="220" t="s">
        <v>990</v>
      </c>
      <c r="K402" s="221" t="s">
        <v>2064</v>
      </c>
    </row>
    <row r="403" spans="1:11" ht="27" customHeight="1" x14ac:dyDescent="0.2">
      <c r="A403" s="217">
        <v>399</v>
      </c>
      <c r="B403" s="218">
        <v>2009</v>
      </c>
      <c r="C403" s="219" t="s">
        <v>2197</v>
      </c>
      <c r="D403" s="226" t="s">
        <v>6299</v>
      </c>
      <c r="E403" s="224" t="s">
        <v>7335</v>
      </c>
      <c r="F403" s="219" t="s">
        <v>1012</v>
      </c>
      <c r="G403" s="218">
        <v>3</v>
      </c>
      <c r="H403" s="220" t="s">
        <v>2198</v>
      </c>
      <c r="I403" s="220" t="s">
        <v>990</v>
      </c>
      <c r="J403" s="220" t="s">
        <v>990</v>
      </c>
      <c r="K403" s="221" t="s">
        <v>2198</v>
      </c>
    </row>
    <row r="404" spans="1:11" ht="27" customHeight="1" x14ac:dyDescent="0.2">
      <c r="A404" s="217">
        <v>400</v>
      </c>
      <c r="B404" s="218">
        <v>2009</v>
      </c>
      <c r="C404" s="219" t="s">
        <v>2199</v>
      </c>
      <c r="D404" s="226" t="s">
        <v>6299</v>
      </c>
      <c r="E404" s="224" t="s">
        <v>2200</v>
      </c>
      <c r="F404" s="219" t="s">
        <v>2201</v>
      </c>
      <c r="G404" s="218">
        <v>1</v>
      </c>
      <c r="H404" s="220" t="s">
        <v>2202</v>
      </c>
      <c r="I404" s="220" t="s">
        <v>990</v>
      </c>
      <c r="J404" s="220" t="s">
        <v>990</v>
      </c>
      <c r="K404" s="221" t="s">
        <v>2202</v>
      </c>
    </row>
    <row r="405" spans="1:11" ht="27" customHeight="1" x14ac:dyDescent="0.2">
      <c r="A405" s="217">
        <v>401</v>
      </c>
      <c r="B405" s="218">
        <v>2009</v>
      </c>
      <c r="C405" s="219" t="s">
        <v>1574</v>
      </c>
      <c r="D405" s="226" t="s">
        <v>6299</v>
      </c>
      <c r="E405" s="224" t="s">
        <v>2203</v>
      </c>
      <c r="F405" s="219" t="s">
        <v>2204</v>
      </c>
      <c r="G405" s="218">
        <v>3</v>
      </c>
      <c r="H405" s="220" t="s">
        <v>2205</v>
      </c>
      <c r="I405" s="220" t="s">
        <v>990</v>
      </c>
      <c r="J405" s="220" t="s">
        <v>990</v>
      </c>
      <c r="K405" s="221" t="s">
        <v>2205</v>
      </c>
    </row>
    <row r="406" spans="1:11" ht="27" customHeight="1" x14ac:dyDescent="0.2">
      <c r="A406" s="217">
        <v>402</v>
      </c>
      <c r="B406" s="218">
        <v>2009</v>
      </c>
      <c r="C406" s="219" t="s">
        <v>2206</v>
      </c>
      <c r="D406" s="226" t="s">
        <v>6299</v>
      </c>
      <c r="E406" s="224" t="s">
        <v>7367</v>
      </c>
      <c r="F406" s="219" t="s">
        <v>2207</v>
      </c>
      <c r="G406" s="218">
        <v>2</v>
      </c>
      <c r="H406" s="220" t="s">
        <v>2208</v>
      </c>
      <c r="I406" s="220" t="s">
        <v>990</v>
      </c>
      <c r="J406" s="220" t="s">
        <v>990</v>
      </c>
      <c r="K406" s="221" t="s">
        <v>2208</v>
      </c>
    </row>
    <row r="407" spans="1:11" ht="27" customHeight="1" x14ac:dyDescent="0.2">
      <c r="A407" s="217">
        <v>403</v>
      </c>
      <c r="B407" s="218">
        <v>2009</v>
      </c>
      <c r="C407" s="219" t="s">
        <v>2209</v>
      </c>
      <c r="D407" s="226" t="s">
        <v>6299</v>
      </c>
      <c r="E407" s="224" t="s">
        <v>7368</v>
      </c>
      <c r="F407" s="219" t="s">
        <v>2131</v>
      </c>
      <c r="G407" s="218">
        <v>8</v>
      </c>
      <c r="H407" s="220" t="s">
        <v>2210</v>
      </c>
      <c r="I407" s="220" t="s">
        <v>990</v>
      </c>
      <c r="J407" s="220" t="s">
        <v>990</v>
      </c>
      <c r="K407" s="221" t="s">
        <v>2210</v>
      </c>
    </row>
    <row r="408" spans="1:11" ht="27" customHeight="1" x14ac:dyDescent="0.2">
      <c r="A408" s="217">
        <v>404</v>
      </c>
      <c r="B408" s="218">
        <v>2009</v>
      </c>
      <c r="C408" s="219" t="s">
        <v>2211</v>
      </c>
      <c r="D408" s="226" t="s">
        <v>6299</v>
      </c>
      <c r="E408" s="224" t="s">
        <v>1568</v>
      </c>
      <c r="F408" s="219" t="s">
        <v>1904</v>
      </c>
      <c r="G408" s="218">
        <v>3</v>
      </c>
      <c r="H408" s="220" t="s">
        <v>2212</v>
      </c>
      <c r="I408" s="220" t="s">
        <v>990</v>
      </c>
      <c r="J408" s="220" t="s">
        <v>990</v>
      </c>
      <c r="K408" s="221" t="s">
        <v>2212</v>
      </c>
    </row>
    <row r="409" spans="1:11" ht="27" customHeight="1" x14ac:dyDescent="0.2">
      <c r="A409" s="217">
        <v>405</v>
      </c>
      <c r="B409" s="218">
        <v>2009</v>
      </c>
      <c r="C409" s="219" t="s">
        <v>2213</v>
      </c>
      <c r="D409" s="226" t="s">
        <v>6299</v>
      </c>
      <c r="E409" s="224" t="s">
        <v>2214</v>
      </c>
      <c r="F409" s="219" t="s">
        <v>2215</v>
      </c>
      <c r="G409" s="218">
        <v>2</v>
      </c>
      <c r="H409" s="220" t="s">
        <v>2216</v>
      </c>
      <c r="I409" s="220" t="s">
        <v>990</v>
      </c>
      <c r="J409" s="220" t="s">
        <v>990</v>
      </c>
      <c r="K409" s="221" t="s">
        <v>2216</v>
      </c>
    </row>
    <row r="410" spans="1:11" ht="27" customHeight="1" x14ac:dyDescent="0.2">
      <c r="A410" s="217">
        <v>406</v>
      </c>
      <c r="B410" s="218">
        <v>2009</v>
      </c>
      <c r="C410" s="219" t="s">
        <v>2217</v>
      </c>
      <c r="D410" s="226" t="s">
        <v>6299</v>
      </c>
      <c r="E410" s="224" t="s">
        <v>7369</v>
      </c>
      <c r="F410" s="219" t="s">
        <v>2218</v>
      </c>
      <c r="G410" s="218">
        <v>1</v>
      </c>
      <c r="H410" s="220" t="s">
        <v>2219</v>
      </c>
      <c r="I410" s="220" t="s">
        <v>990</v>
      </c>
      <c r="J410" s="220" t="s">
        <v>990</v>
      </c>
      <c r="K410" s="221" t="s">
        <v>2219</v>
      </c>
    </row>
    <row r="411" spans="1:11" ht="27" customHeight="1" x14ac:dyDescent="0.2">
      <c r="A411" s="217">
        <v>407</v>
      </c>
      <c r="B411" s="218">
        <v>2009</v>
      </c>
      <c r="C411" s="219" t="s">
        <v>2220</v>
      </c>
      <c r="D411" s="226" t="s">
        <v>6299</v>
      </c>
      <c r="E411" s="224" t="s">
        <v>7370</v>
      </c>
      <c r="F411" s="219" t="s">
        <v>1462</v>
      </c>
      <c r="G411" s="218">
        <v>1</v>
      </c>
      <c r="H411" s="220" t="s">
        <v>2221</v>
      </c>
      <c r="I411" s="220" t="s">
        <v>990</v>
      </c>
      <c r="J411" s="220" t="s">
        <v>990</v>
      </c>
      <c r="K411" s="221" t="s">
        <v>2221</v>
      </c>
    </row>
    <row r="412" spans="1:11" ht="27" customHeight="1" x14ac:dyDescent="0.2">
      <c r="A412" s="217">
        <v>408</v>
      </c>
      <c r="B412" s="218">
        <v>2009</v>
      </c>
      <c r="C412" s="219" t="s">
        <v>2222</v>
      </c>
      <c r="D412" s="226" t="s">
        <v>6299</v>
      </c>
      <c r="E412" s="224" t="s">
        <v>7371</v>
      </c>
      <c r="F412" s="219" t="s">
        <v>1231</v>
      </c>
      <c r="G412" s="218">
        <v>1</v>
      </c>
      <c r="H412" s="220" t="s">
        <v>2221</v>
      </c>
      <c r="I412" s="220" t="s">
        <v>990</v>
      </c>
      <c r="J412" s="220" t="s">
        <v>990</v>
      </c>
      <c r="K412" s="221" t="s">
        <v>2221</v>
      </c>
    </row>
    <row r="413" spans="1:11" ht="27" customHeight="1" x14ac:dyDescent="0.2">
      <c r="A413" s="217">
        <v>409</v>
      </c>
      <c r="B413" s="218">
        <v>2009</v>
      </c>
      <c r="C413" s="219" t="s">
        <v>2223</v>
      </c>
      <c r="D413" s="226" t="s">
        <v>6299</v>
      </c>
      <c r="E413" s="224" t="s">
        <v>2224</v>
      </c>
      <c r="F413" s="219" t="s">
        <v>1331</v>
      </c>
      <c r="G413" s="218">
        <v>1</v>
      </c>
      <c r="H413" s="220" t="s">
        <v>2158</v>
      </c>
      <c r="I413" s="220" t="s">
        <v>990</v>
      </c>
      <c r="J413" s="220" t="s">
        <v>990</v>
      </c>
      <c r="K413" s="221" t="s">
        <v>2158</v>
      </c>
    </row>
    <row r="414" spans="1:11" ht="27" customHeight="1" x14ac:dyDescent="0.2">
      <c r="A414" s="217">
        <v>410</v>
      </c>
      <c r="B414" s="218">
        <v>2009</v>
      </c>
      <c r="C414" s="219" t="s">
        <v>2225</v>
      </c>
      <c r="D414" s="226" t="s">
        <v>6299</v>
      </c>
      <c r="E414" s="225" t="s">
        <v>7372</v>
      </c>
      <c r="F414" s="219" t="s">
        <v>1541</v>
      </c>
      <c r="G414" s="218">
        <v>3</v>
      </c>
      <c r="H414" s="220" t="s">
        <v>2226</v>
      </c>
      <c r="I414" s="220" t="s">
        <v>990</v>
      </c>
      <c r="J414" s="220" t="s">
        <v>990</v>
      </c>
      <c r="K414" s="221" t="s">
        <v>2226</v>
      </c>
    </row>
    <row r="415" spans="1:11" ht="27" customHeight="1" x14ac:dyDescent="0.2">
      <c r="A415" s="217">
        <v>411</v>
      </c>
      <c r="B415" s="218">
        <v>2009</v>
      </c>
      <c r="C415" s="219" t="s">
        <v>2227</v>
      </c>
      <c r="D415" s="231" t="s">
        <v>6299</v>
      </c>
      <c r="E415" s="226" t="s">
        <v>7373</v>
      </c>
      <c r="F415" s="222" t="s">
        <v>1430</v>
      </c>
      <c r="G415" s="218">
        <v>1</v>
      </c>
      <c r="H415" s="220" t="s">
        <v>2228</v>
      </c>
      <c r="I415" s="220" t="s">
        <v>990</v>
      </c>
      <c r="J415" s="220" t="s">
        <v>990</v>
      </c>
      <c r="K415" s="221" t="s">
        <v>2228</v>
      </c>
    </row>
    <row r="416" spans="1:11" ht="27" customHeight="1" x14ac:dyDescent="0.2">
      <c r="A416" s="217">
        <v>412</v>
      </c>
      <c r="B416" s="218">
        <v>2009</v>
      </c>
      <c r="C416" s="219" t="s">
        <v>2229</v>
      </c>
      <c r="D416" s="231" t="s">
        <v>6299</v>
      </c>
      <c r="E416" s="226" t="s">
        <v>7374</v>
      </c>
      <c r="F416" s="222" t="s">
        <v>1454</v>
      </c>
      <c r="G416" s="218">
        <v>2</v>
      </c>
      <c r="H416" s="220" t="s">
        <v>2230</v>
      </c>
      <c r="I416" s="220" t="s">
        <v>990</v>
      </c>
      <c r="J416" s="220" t="s">
        <v>990</v>
      </c>
      <c r="K416" s="221" t="s">
        <v>2230</v>
      </c>
    </row>
    <row r="417" spans="1:11" ht="27" customHeight="1" x14ac:dyDescent="0.2">
      <c r="A417" s="217">
        <v>413</v>
      </c>
      <c r="B417" s="218">
        <v>2009</v>
      </c>
      <c r="C417" s="219" t="s">
        <v>2231</v>
      </c>
      <c r="D417" s="231" t="s">
        <v>6299</v>
      </c>
      <c r="E417" s="226" t="s">
        <v>7375</v>
      </c>
      <c r="F417" s="222" t="s">
        <v>1885</v>
      </c>
      <c r="G417" s="218">
        <v>14</v>
      </c>
      <c r="H417" s="220" t="s">
        <v>2232</v>
      </c>
      <c r="I417" s="220" t="s">
        <v>990</v>
      </c>
      <c r="J417" s="220" t="s">
        <v>990</v>
      </c>
      <c r="K417" s="221" t="s">
        <v>2232</v>
      </c>
    </row>
    <row r="418" spans="1:11" ht="27" customHeight="1" x14ac:dyDescent="0.2">
      <c r="A418" s="217">
        <v>414</v>
      </c>
      <c r="B418" s="218">
        <v>2009</v>
      </c>
      <c r="C418" s="219" t="s">
        <v>2233</v>
      </c>
      <c r="D418" s="231" t="s">
        <v>6299</v>
      </c>
      <c r="E418" s="226" t="s">
        <v>7376</v>
      </c>
      <c r="F418" s="222" t="s">
        <v>1204</v>
      </c>
      <c r="G418" s="218">
        <v>4</v>
      </c>
      <c r="H418" s="220" t="s">
        <v>2234</v>
      </c>
      <c r="I418" s="220" t="s">
        <v>990</v>
      </c>
      <c r="J418" s="220" t="s">
        <v>990</v>
      </c>
      <c r="K418" s="221" t="s">
        <v>2234</v>
      </c>
    </row>
    <row r="419" spans="1:11" ht="27" customHeight="1" x14ac:dyDescent="0.2">
      <c r="A419" s="217">
        <v>415</v>
      </c>
      <c r="B419" s="218">
        <v>2009</v>
      </c>
      <c r="C419" s="219" t="s">
        <v>2235</v>
      </c>
      <c r="D419" s="231" t="s">
        <v>6299</v>
      </c>
      <c r="E419" s="226" t="s">
        <v>7377</v>
      </c>
      <c r="F419" s="222" t="s">
        <v>1360</v>
      </c>
      <c r="G419" s="218">
        <v>6</v>
      </c>
      <c r="H419" s="220" t="s">
        <v>2236</v>
      </c>
      <c r="I419" s="220" t="s">
        <v>990</v>
      </c>
      <c r="J419" s="220" t="s">
        <v>990</v>
      </c>
      <c r="K419" s="221" t="s">
        <v>2236</v>
      </c>
    </row>
    <row r="420" spans="1:11" ht="27" customHeight="1" x14ac:dyDescent="0.2">
      <c r="A420" s="217">
        <v>416</v>
      </c>
      <c r="B420" s="218">
        <v>2009</v>
      </c>
      <c r="C420" s="219" t="s">
        <v>1583</v>
      </c>
      <c r="D420" s="231" t="s">
        <v>6299</v>
      </c>
      <c r="E420" s="226" t="s">
        <v>7378</v>
      </c>
      <c r="F420" s="222" t="s">
        <v>1558</v>
      </c>
      <c r="G420" s="218">
        <v>10</v>
      </c>
      <c r="H420" s="220" t="s">
        <v>2237</v>
      </c>
      <c r="I420" s="220" t="s">
        <v>990</v>
      </c>
      <c r="J420" s="220" t="s">
        <v>990</v>
      </c>
      <c r="K420" s="221" t="s">
        <v>2237</v>
      </c>
    </row>
    <row r="421" spans="1:11" ht="27" customHeight="1" x14ac:dyDescent="0.2">
      <c r="A421" s="217">
        <v>417</v>
      </c>
      <c r="B421" s="218">
        <v>2009</v>
      </c>
      <c r="C421" s="219" t="s">
        <v>2238</v>
      </c>
      <c r="D421" s="231" t="s">
        <v>6299</v>
      </c>
      <c r="E421" s="226" t="s">
        <v>2239</v>
      </c>
      <c r="F421" s="222" t="s">
        <v>1859</v>
      </c>
      <c r="G421" s="218">
        <v>1</v>
      </c>
      <c r="H421" s="220" t="s">
        <v>2240</v>
      </c>
      <c r="I421" s="220" t="s">
        <v>990</v>
      </c>
      <c r="J421" s="220" t="s">
        <v>990</v>
      </c>
      <c r="K421" s="221" t="s">
        <v>2240</v>
      </c>
    </row>
    <row r="422" spans="1:11" ht="27" customHeight="1" x14ac:dyDescent="0.2">
      <c r="A422" s="217">
        <v>418</v>
      </c>
      <c r="B422" s="218">
        <v>2009</v>
      </c>
      <c r="C422" s="219" t="s">
        <v>2241</v>
      </c>
      <c r="D422" s="231" t="s">
        <v>6299</v>
      </c>
      <c r="E422" s="226" t="s">
        <v>7379</v>
      </c>
      <c r="F422" s="222" t="s">
        <v>1549</v>
      </c>
      <c r="G422" s="218">
        <v>13</v>
      </c>
      <c r="H422" s="220" t="s">
        <v>2242</v>
      </c>
      <c r="I422" s="220" t="s">
        <v>990</v>
      </c>
      <c r="J422" s="220" t="s">
        <v>990</v>
      </c>
      <c r="K422" s="221" t="s">
        <v>2242</v>
      </c>
    </row>
    <row r="423" spans="1:11" ht="27" customHeight="1" x14ac:dyDescent="0.2">
      <c r="A423" s="217">
        <v>419</v>
      </c>
      <c r="B423" s="218">
        <v>2009</v>
      </c>
      <c r="C423" s="219" t="s">
        <v>2243</v>
      </c>
      <c r="D423" s="231" t="s">
        <v>6299</v>
      </c>
      <c r="E423" s="226" t="s">
        <v>2244</v>
      </c>
      <c r="F423" s="222" t="s">
        <v>2245</v>
      </c>
      <c r="G423" s="218">
        <v>8</v>
      </c>
      <c r="H423" s="220" t="s">
        <v>2246</v>
      </c>
      <c r="I423" s="220" t="s">
        <v>990</v>
      </c>
      <c r="J423" s="220" t="s">
        <v>990</v>
      </c>
      <c r="K423" s="221" t="s">
        <v>2246</v>
      </c>
    </row>
    <row r="424" spans="1:11" ht="27" customHeight="1" x14ac:dyDescent="0.2">
      <c r="A424" s="217">
        <v>420</v>
      </c>
      <c r="B424" s="218">
        <v>2009</v>
      </c>
      <c r="C424" s="219" t="s">
        <v>2247</v>
      </c>
      <c r="D424" s="231" t="s">
        <v>6299</v>
      </c>
      <c r="E424" s="226" t="s">
        <v>7380</v>
      </c>
      <c r="F424" s="222" t="s">
        <v>1708</v>
      </c>
      <c r="G424" s="218">
        <v>5</v>
      </c>
      <c r="H424" s="220" t="s">
        <v>2248</v>
      </c>
      <c r="I424" s="220" t="s">
        <v>990</v>
      </c>
      <c r="J424" s="220" t="s">
        <v>990</v>
      </c>
      <c r="K424" s="221" t="s">
        <v>2248</v>
      </c>
    </row>
    <row r="425" spans="1:11" ht="27" customHeight="1" x14ac:dyDescent="0.2">
      <c r="A425" s="217">
        <v>421</v>
      </c>
      <c r="B425" s="218">
        <v>2009</v>
      </c>
      <c r="C425" s="219" t="s">
        <v>2249</v>
      </c>
      <c r="D425" s="231" t="s">
        <v>6299</v>
      </c>
      <c r="E425" s="226" t="s">
        <v>7381</v>
      </c>
      <c r="F425" s="222" t="s">
        <v>1973</v>
      </c>
      <c r="G425" s="218">
        <v>3</v>
      </c>
      <c r="H425" s="220" t="s">
        <v>2250</v>
      </c>
      <c r="I425" s="220" t="s">
        <v>990</v>
      </c>
      <c r="J425" s="220" t="s">
        <v>990</v>
      </c>
      <c r="K425" s="221" t="s">
        <v>2250</v>
      </c>
    </row>
    <row r="426" spans="1:11" ht="27" customHeight="1" x14ac:dyDescent="0.2">
      <c r="A426" s="217">
        <v>422</v>
      </c>
      <c r="B426" s="218">
        <v>2009</v>
      </c>
      <c r="C426" s="219" t="s">
        <v>2251</v>
      </c>
      <c r="D426" s="231" t="s">
        <v>6299</v>
      </c>
      <c r="E426" s="226" t="s">
        <v>7382</v>
      </c>
      <c r="F426" s="222" t="s">
        <v>2252</v>
      </c>
      <c r="G426" s="218">
        <v>1</v>
      </c>
      <c r="H426" s="220" t="s">
        <v>2253</v>
      </c>
      <c r="I426" s="220" t="s">
        <v>990</v>
      </c>
      <c r="J426" s="220" t="s">
        <v>990</v>
      </c>
      <c r="K426" s="221" t="s">
        <v>2253</v>
      </c>
    </row>
    <row r="427" spans="1:11" ht="27" customHeight="1" x14ac:dyDescent="0.2">
      <c r="A427" s="217">
        <v>423</v>
      </c>
      <c r="B427" s="218">
        <v>2009</v>
      </c>
      <c r="C427" s="219" t="s">
        <v>2254</v>
      </c>
      <c r="D427" s="231" t="s">
        <v>6299</v>
      </c>
      <c r="E427" s="226" t="s">
        <v>7383</v>
      </c>
      <c r="F427" s="222" t="s">
        <v>2255</v>
      </c>
      <c r="G427" s="218">
        <v>2</v>
      </c>
      <c r="H427" s="220" t="s">
        <v>2256</v>
      </c>
      <c r="I427" s="220" t="s">
        <v>990</v>
      </c>
      <c r="J427" s="220" t="s">
        <v>990</v>
      </c>
      <c r="K427" s="221" t="s">
        <v>2256</v>
      </c>
    </row>
    <row r="428" spans="1:11" ht="27" customHeight="1" x14ac:dyDescent="0.2">
      <c r="A428" s="217">
        <v>424</v>
      </c>
      <c r="B428" s="218">
        <v>2009</v>
      </c>
      <c r="C428" s="219" t="s">
        <v>2257</v>
      </c>
      <c r="D428" s="231" t="s">
        <v>6299</v>
      </c>
      <c r="E428" s="226" t="s">
        <v>1779</v>
      </c>
      <c r="F428" s="222" t="s">
        <v>1700</v>
      </c>
      <c r="G428" s="218">
        <v>3</v>
      </c>
      <c r="H428" s="220" t="s">
        <v>2258</v>
      </c>
      <c r="I428" s="220" t="s">
        <v>990</v>
      </c>
      <c r="J428" s="220" t="s">
        <v>990</v>
      </c>
      <c r="K428" s="221" t="s">
        <v>2258</v>
      </c>
    </row>
    <row r="429" spans="1:11" ht="27" customHeight="1" x14ac:dyDescent="0.2">
      <c r="A429" s="217">
        <v>425</v>
      </c>
      <c r="B429" s="218">
        <v>2009</v>
      </c>
      <c r="C429" s="219" t="s">
        <v>2259</v>
      </c>
      <c r="D429" s="231" t="s">
        <v>6299</v>
      </c>
      <c r="E429" s="226" t="s">
        <v>7342</v>
      </c>
      <c r="F429" s="222" t="s">
        <v>2260</v>
      </c>
      <c r="G429" s="218">
        <v>5</v>
      </c>
      <c r="H429" s="220" t="s">
        <v>2261</v>
      </c>
      <c r="I429" s="220" t="s">
        <v>990</v>
      </c>
      <c r="J429" s="220" t="s">
        <v>990</v>
      </c>
      <c r="K429" s="221" t="s">
        <v>2261</v>
      </c>
    </row>
    <row r="430" spans="1:11" ht="27" customHeight="1" x14ac:dyDescent="0.2">
      <c r="A430" s="217">
        <v>426</v>
      </c>
      <c r="B430" s="218">
        <v>2009</v>
      </c>
      <c r="C430" s="219" t="s">
        <v>2262</v>
      </c>
      <c r="D430" s="231" t="s">
        <v>6299</v>
      </c>
      <c r="E430" s="226" t="s">
        <v>7372</v>
      </c>
      <c r="F430" s="222" t="s">
        <v>1821</v>
      </c>
      <c r="G430" s="218">
        <v>10</v>
      </c>
      <c r="H430" s="220" t="s">
        <v>2263</v>
      </c>
      <c r="I430" s="220" t="s">
        <v>990</v>
      </c>
      <c r="J430" s="220" t="s">
        <v>990</v>
      </c>
      <c r="K430" s="221" t="s">
        <v>2263</v>
      </c>
    </row>
    <row r="431" spans="1:11" ht="27" customHeight="1" x14ac:dyDescent="0.2">
      <c r="A431" s="217">
        <v>427</v>
      </c>
      <c r="B431" s="218">
        <v>2009</v>
      </c>
      <c r="C431" s="219" t="s">
        <v>2264</v>
      </c>
      <c r="D431" s="231" t="s">
        <v>6299</v>
      </c>
      <c r="E431" s="226" t="s">
        <v>2193</v>
      </c>
      <c r="F431" s="222" t="s">
        <v>2265</v>
      </c>
      <c r="G431" s="218">
        <v>6</v>
      </c>
      <c r="H431" s="220" t="s">
        <v>2266</v>
      </c>
      <c r="I431" s="220" t="s">
        <v>990</v>
      </c>
      <c r="J431" s="220" t="s">
        <v>990</v>
      </c>
      <c r="K431" s="221" t="s">
        <v>2266</v>
      </c>
    </row>
    <row r="432" spans="1:11" ht="27" customHeight="1" x14ac:dyDescent="0.2">
      <c r="A432" s="217">
        <v>428</v>
      </c>
      <c r="B432" s="218">
        <v>2009</v>
      </c>
      <c r="C432" s="219" t="s">
        <v>2267</v>
      </c>
      <c r="D432" s="231" t="s">
        <v>6299</v>
      </c>
      <c r="E432" s="226" t="s">
        <v>2268</v>
      </c>
      <c r="F432" s="222" t="s">
        <v>1538</v>
      </c>
      <c r="G432" s="218">
        <v>5</v>
      </c>
      <c r="H432" s="220" t="s">
        <v>2269</v>
      </c>
      <c r="I432" s="220" t="s">
        <v>990</v>
      </c>
      <c r="J432" s="220" t="s">
        <v>990</v>
      </c>
      <c r="K432" s="221" t="s">
        <v>2269</v>
      </c>
    </row>
    <row r="433" spans="1:11" ht="27" customHeight="1" x14ac:dyDescent="0.2">
      <c r="A433" s="217">
        <v>429</v>
      </c>
      <c r="B433" s="218">
        <v>2009</v>
      </c>
      <c r="C433" s="219" t="s">
        <v>2270</v>
      </c>
      <c r="D433" s="231" t="s">
        <v>6299</v>
      </c>
      <c r="E433" s="226" t="s">
        <v>7384</v>
      </c>
      <c r="F433" s="222" t="s">
        <v>1900</v>
      </c>
      <c r="G433" s="218">
        <v>11</v>
      </c>
      <c r="H433" s="220" t="s">
        <v>2271</v>
      </c>
      <c r="I433" s="220" t="s">
        <v>990</v>
      </c>
      <c r="J433" s="220" t="s">
        <v>990</v>
      </c>
      <c r="K433" s="221" t="s">
        <v>2271</v>
      </c>
    </row>
    <row r="434" spans="1:11" ht="27" customHeight="1" x14ac:dyDescent="0.2">
      <c r="A434" s="217">
        <v>430</v>
      </c>
      <c r="B434" s="218">
        <v>2009</v>
      </c>
      <c r="C434" s="219" t="s">
        <v>2272</v>
      </c>
      <c r="D434" s="231" t="s">
        <v>6316</v>
      </c>
      <c r="E434" s="226" t="s">
        <v>2024</v>
      </c>
      <c r="F434" s="222" t="s">
        <v>1342</v>
      </c>
      <c r="G434" s="218">
        <v>1</v>
      </c>
      <c r="H434" s="220" t="s">
        <v>2273</v>
      </c>
      <c r="I434" s="220" t="s">
        <v>990</v>
      </c>
      <c r="J434" s="220" t="s">
        <v>990</v>
      </c>
      <c r="K434" s="221" t="s">
        <v>2273</v>
      </c>
    </row>
    <row r="435" spans="1:11" ht="27" customHeight="1" x14ac:dyDescent="0.2">
      <c r="A435" s="217">
        <v>431</v>
      </c>
      <c r="B435" s="218">
        <v>2009</v>
      </c>
      <c r="C435" s="219" t="s">
        <v>2274</v>
      </c>
      <c r="D435" s="231" t="s">
        <v>6313</v>
      </c>
      <c r="E435" s="226" t="s">
        <v>2275</v>
      </c>
      <c r="F435" s="222" t="s">
        <v>1398</v>
      </c>
      <c r="G435" s="218">
        <v>2</v>
      </c>
      <c r="H435" s="220" t="s">
        <v>2276</v>
      </c>
      <c r="I435" s="220" t="s">
        <v>990</v>
      </c>
      <c r="J435" s="220" t="s">
        <v>990</v>
      </c>
      <c r="K435" s="221" t="s">
        <v>2276</v>
      </c>
    </row>
    <row r="436" spans="1:11" ht="27" customHeight="1" x14ac:dyDescent="0.2">
      <c r="A436" s="217">
        <v>432</v>
      </c>
      <c r="B436" s="218">
        <v>2009</v>
      </c>
      <c r="C436" s="219" t="s">
        <v>2277</v>
      </c>
      <c r="D436" s="231" t="s">
        <v>6313</v>
      </c>
      <c r="E436" s="226" t="s">
        <v>1305</v>
      </c>
      <c r="F436" s="222" t="s">
        <v>2278</v>
      </c>
      <c r="G436" s="218">
        <v>5</v>
      </c>
      <c r="H436" s="220" t="s">
        <v>2279</v>
      </c>
      <c r="I436" s="220" t="s">
        <v>990</v>
      </c>
      <c r="J436" s="220" t="s">
        <v>990</v>
      </c>
      <c r="K436" s="221" t="s">
        <v>2279</v>
      </c>
    </row>
    <row r="437" spans="1:11" ht="27" customHeight="1" x14ac:dyDescent="0.2">
      <c r="A437" s="217">
        <v>433</v>
      </c>
      <c r="B437" s="218">
        <v>2009</v>
      </c>
      <c r="C437" s="219" t="s">
        <v>2280</v>
      </c>
      <c r="D437" s="231" t="s">
        <v>6306</v>
      </c>
      <c r="E437" s="226" t="s">
        <v>2281</v>
      </c>
      <c r="F437" s="222" t="s">
        <v>1063</v>
      </c>
      <c r="G437" s="218">
        <v>2</v>
      </c>
      <c r="H437" s="220" t="s">
        <v>2282</v>
      </c>
      <c r="I437" s="220" t="s">
        <v>990</v>
      </c>
      <c r="J437" s="220" t="s">
        <v>990</v>
      </c>
      <c r="K437" s="221" t="s">
        <v>2282</v>
      </c>
    </row>
    <row r="438" spans="1:11" ht="27" customHeight="1" x14ac:dyDescent="0.2">
      <c r="A438" s="217">
        <v>434</v>
      </c>
      <c r="B438" s="218">
        <v>2009</v>
      </c>
      <c r="C438" s="219" t="s">
        <v>2283</v>
      </c>
      <c r="D438" s="231" t="s">
        <v>6306</v>
      </c>
      <c r="E438" s="226" t="s">
        <v>2284</v>
      </c>
      <c r="F438" s="222" t="s">
        <v>2285</v>
      </c>
      <c r="G438" s="218">
        <v>3</v>
      </c>
      <c r="H438" s="220" t="s">
        <v>2286</v>
      </c>
      <c r="I438" s="220" t="s">
        <v>990</v>
      </c>
      <c r="J438" s="220" t="s">
        <v>990</v>
      </c>
      <c r="K438" s="221" t="s">
        <v>2286</v>
      </c>
    </row>
    <row r="439" spans="1:11" ht="27" customHeight="1" x14ac:dyDescent="0.2">
      <c r="A439" s="217">
        <v>435</v>
      </c>
      <c r="B439" s="218">
        <v>2009</v>
      </c>
      <c r="C439" s="219" t="s">
        <v>2287</v>
      </c>
      <c r="D439" s="231" t="s">
        <v>6306</v>
      </c>
      <c r="E439" s="226" t="s">
        <v>2288</v>
      </c>
      <c r="F439" s="222" t="s">
        <v>2289</v>
      </c>
      <c r="G439" s="218">
        <v>4</v>
      </c>
      <c r="H439" s="220" t="s">
        <v>2290</v>
      </c>
      <c r="I439" s="220" t="s">
        <v>990</v>
      </c>
      <c r="J439" s="220" t="s">
        <v>990</v>
      </c>
      <c r="K439" s="221" t="s">
        <v>2290</v>
      </c>
    </row>
    <row r="440" spans="1:11" ht="27" customHeight="1" x14ac:dyDescent="0.2">
      <c r="A440" s="217">
        <v>436</v>
      </c>
      <c r="B440" s="218">
        <v>2009</v>
      </c>
      <c r="C440" s="219" t="s">
        <v>2291</v>
      </c>
      <c r="D440" s="231" t="s">
        <v>6306</v>
      </c>
      <c r="E440" s="226" t="s">
        <v>2292</v>
      </c>
      <c r="F440" s="222" t="s">
        <v>2293</v>
      </c>
      <c r="G440" s="218">
        <v>5</v>
      </c>
      <c r="H440" s="220" t="s">
        <v>2294</v>
      </c>
      <c r="I440" s="220" t="s">
        <v>990</v>
      </c>
      <c r="J440" s="220" t="s">
        <v>990</v>
      </c>
      <c r="K440" s="221" t="s">
        <v>2294</v>
      </c>
    </row>
    <row r="441" spans="1:11" ht="27" customHeight="1" x14ac:dyDescent="0.2">
      <c r="A441" s="217">
        <v>437</v>
      </c>
      <c r="B441" s="218">
        <v>2009</v>
      </c>
      <c r="C441" s="219" t="s">
        <v>2295</v>
      </c>
      <c r="D441" s="231" t="s">
        <v>6306</v>
      </c>
      <c r="E441" s="226" t="s">
        <v>2296</v>
      </c>
      <c r="F441" s="222" t="s">
        <v>1066</v>
      </c>
      <c r="G441" s="218">
        <v>5</v>
      </c>
      <c r="H441" s="220" t="s">
        <v>2297</v>
      </c>
      <c r="I441" s="220" t="s">
        <v>990</v>
      </c>
      <c r="J441" s="220" t="s">
        <v>990</v>
      </c>
      <c r="K441" s="221" t="s">
        <v>2297</v>
      </c>
    </row>
    <row r="442" spans="1:11" ht="27" customHeight="1" x14ac:dyDescent="0.2">
      <c r="A442" s="217">
        <v>438</v>
      </c>
      <c r="B442" s="218">
        <v>2009</v>
      </c>
      <c r="C442" s="219" t="s">
        <v>2298</v>
      </c>
      <c r="D442" s="231" t="s">
        <v>6306</v>
      </c>
      <c r="E442" s="226" t="s">
        <v>2299</v>
      </c>
      <c r="F442" s="222" t="s">
        <v>1335</v>
      </c>
      <c r="G442" s="218">
        <v>1</v>
      </c>
      <c r="H442" s="220" t="s">
        <v>2300</v>
      </c>
      <c r="I442" s="220" t="s">
        <v>990</v>
      </c>
      <c r="J442" s="220" t="s">
        <v>990</v>
      </c>
      <c r="K442" s="221" t="s">
        <v>2300</v>
      </c>
    </row>
    <row r="443" spans="1:11" ht="27" customHeight="1" x14ac:dyDescent="0.2">
      <c r="A443" s="217">
        <v>439</v>
      </c>
      <c r="B443" s="218">
        <v>2009</v>
      </c>
      <c r="C443" s="219" t="s">
        <v>1314</v>
      </c>
      <c r="D443" s="231" t="s">
        <v>6306</v>
      </c>
      <c r="E443" s="226" t="s">
        <v>2301</v>
      </c>
      <c r="F443" s="222" t="s">
        <v>1063</v>
      </c>
      <c r="G443" s="218">
        <v>1</v>
      </c>
      <c r="H443" s="220" t="s">
        <v>2302</v>
      </c>
      <c r="I443" s="220" t="s">
        <v>990</v>
      </c>
      <c r="J443" s="220" t="s">
        <v>990</v>
      </c>
      <c r="K443" s="221" t="s">
        <v>2302</v>
      </c>
    </row>
    <row r="444" spans="1:11" ht="27" customHeight="1" x14ac:dyDescent="0.2">
      <c r="A444" s="217">
        <v>440</v>
      </c>
      <c r="B444" s="218">
        <v>2009</v>
      </c>
      <c r="C444" s="219" t="s">
        <v>1675</v>
      </c>
      <c r="D444" s="231" t="s">
        <v>6306</v>
      </c>
      <c r="E444" s="226" t="s">
        <v>2303</v>
      </c>
      <c r="F444" s="222" t="s">
        <v>1044</v>
      </c>
      <c r="G444" s="218">
        <v>1</v>
      </c>
      <c r="H444" s="220" t="s">
        <v>2304</v>
      </c>
      <c r="I444" s="220" t="s">
        <v>990</v>
      </c>
      <c r="J444" s="220" t="s">
        <v>990</v>
      </c>
      <c r="K444" s="221" t="s">
        <v>2304</v>
      </c>
    </row>
    <row r="445" spans="1:11" ht="27" customHeight="1" x14ac:dyDescent="0.2">
      <c r="A445" s="217">
        <v>441</v>
      </c>
      <c r="B445" s="218">
        <v>2009</v>
      </c>
      <c r="C445" s="219" t="s">
        <v>2305</v>
      </c>
      <c r="D445" s="231" t="s">
        <v>6306</v>
      </c>
      <c r="E445" s="226" t="s">
        <v>2306</v>
      </c>
      <c r="F445" s="222" t="s">
        <v>1935</v>
      </c>
      <c r="G445" s="218">
        <v>1</v>
      </c>
      <c r="H445" s="220" t="s">
        <v>2307</v>
      </c>
      <c r="I445" s="220" t="s">
        <v>990</v>
      </c>
      <c r="J445" s="220" t="s">
        <v>990</v>
      </c>
      <c r="K445" s="221" t="s">
        <v>2307</v>
      </c>
    </row>
    <row r="446" spans="1:11" ht="27" customHeight="1" x14ac:dyDescent="0.2">
      <c r="A446" s="217">
        <v>442</v>
      </c>
      <c r="B446" s="218">
        <v>2009</v>
      </c>
      <c r="C446" s="219" t="s">
        <v>2308</v>
      </c>
      <c r="D446" s="231" t="s">
        <v>6306</v>
      </c>
      <c r="E446" s="226" t="s">
        <v>2309</v>
      </c>
      <c r="F446" s="222" t="s">
        <v>1378</v>
      </c>
      <c r="G446" s="218">
        <v>4</v>
      </c>
      <c r="H446" s="220" t="s">
        <v>2310</v>
      </c>
      <c r="I446" s="220" t="s">
        <v>990</v>
      </c>
      <c r="J446" s="220" t="s">
        <v>990</v>
      </c>
      <c r="K446" s="221" t="s">
        <v>2310</v>
      </c>
    </row>
    <row r="447" spans="1:11" ht="27" customHeight="1" x14ac:dyDescent="0.2">
      <c r="A447" s="217">
        <v>443</v>
      </c>
      <c r="B447" s="218">
        <v>2009</v>
      </c>
      <c r="C447" s="219" t="s">
        <v>1318</v>
      </c>
      <c r="D447" s="231" t="s">
        <v>6306</v>
      </c>
      <c r="E447" s="226" t="s">
        <v>1334</v>
      </c>
      <c r="F447" s="222" t="s">
        <v>1112</v>
      </c>
      <c r="G447" s="218">
        <v>2</v>
      </c>
      <c r="H447" s="220" t="s">
        <v>2311</v>
      </c>
      <c r="I447" s="220" t="s">
        <v>990</v>
      </c>
      <c r="J447" s="220" t="s">
        <v>990</v>
      </c>
      <c r="K447" s="221" t="s">
        <v>2311</v>
      </c>
    </row>
    <row r="448" spans="1:11" ht="27" customHeight="1" x14ac:dyDescent="0.2">
      <c r="A448" s="217">
        <v>444</v>
      </c>
      <c r="B448" s="218">
        <v>2009</v>
      </c>
      <c r="C448" s="219" t="s">
        <v>2312</v>
      </c>
      <c r="D448" s="231" t="s">
        <v>6306</v>
      </c>
      <c r="E448" s="226" t="s">
        <v>2313</v>
      </c>
      <c r="F448" s="222" t="s">
        <v>2314</v>
      </c>
      <c r="G448" s="218">
        <v>2</v>
      </c>
      <c r="H448" s="220" t="s">
        <v>2315</v>
      </c>
      <c r="I448" s="220" t="s">
        <v>990</v>
      </c>
      <c r="J448" s="220" t="s">
        <v>990</v>
      </c>
      <c r="K448" s="221" t="s">
        <v>2315</v>
      </c>
    </row>
    <row r="449" spans="1:11" ht="27" customHeight="1" x14ac:dyDescent="0.2">
      <c r="A449" s="217">
        <v>445</v>
      </c>
      <c r="B449" s="218">
        <v>2009</v>
      </c>
      <c r="C449" s="219" t="s">
        <v>2316</v>
      </c>
      <c r="D449" s="231" t="s">
        <v>6306</v>
      </c>
      <c r="E449" s="226" t="s">
        <v>2317</v>
      </c>
      <c r="F449" s="222" t="s">
        <v>1881</v>
      </c>
      <c r="G449" s="218">
        <v>4</v>
      </c>
      <c r="H449" s="220" t="s">
        <v>2318</v>
      </c>
      <c r="I449" s="220" t="s">
        <v>990</v>
      </c>
      <c r="J449" s="220" t="s">
        <v>990</v>
      </c>
      <c r="K449" s="221" t="s">
        <v>2318</v>
      </c>
    </row>
    <row r="450" spans="1:11" ht="27" customHeight="1" x14ac:dyDescent="0.2">
      <c r="A450" s="217">
        <v>446</v>
      </c>
      <c r="B450" s="218">
        <v>2009</v>
      </c>
      <c r="C450" s="219" t="s">
        <v>2319</v>
      </c>
      <c r="D450" s="231" t="s">
        <v>6306</v>
      </c>
      <c r="E450" s="226" t="s">
        <v>2320</v>
      </c>
      <c r="F450" s="222" t="s">
        <v>1044</v>
      </c>
      <c r="G450" s="218">
        <v>1</v>
      </c>
      <c r="H450" s="220" t="s">
        <v>2321</v>
      </c>
      <c r="I450" s="220" t="s">
        <v>990</v>
      </c>
      <c r="J450" s="220" t="s">
        <v>990</v>
      </c>
      <c r="K450" s="221" t="s">
        <v>2321</v>
      </c>
    </row>
    <row r="451" spans="1:11" ht="27" customHeight="1" x14ac:dyDescent="0.2">
      <c r="A451" s="217">
        <v>447</v>
      </c>
      <c r="B451" s="218">
        <v>2009</v>
      </c>
      <c r="C451" s="219" t="s">
        <v>2322</v>
      </c>
      <c r="D451" s="231" t="s">
        <v>6306</v>
      </c>
      <c r="E451" s="226" t="s">
        <v>1401</v>
      </c>
      <c r="F451" s="222" t="s">
        <v>1935</v>
      </c>
      <c r="G451" s="218">
        <v>2</v>
      </c>
      <c r="H451" s="220" t="s">
        <v>2323</v>
      </c>
      <c r="I451" s="220" t="s">
        <v>990</v>
      </c>
      <c r="J451" s="220" t="s">
        <v>990</v>
      </c>
      <c r="K451" s="221" t="s">
        <v>2323</v>
      </c>
    </row>
    <row r="452" spans="1:11" ht="27" customHeight="1" x14ac:dyDescent="0.2">
      <c r="A452" s="217">
        <v>448</v>
      </c>
      <c r="B452" s="218">
        <v>2009</v>
      </c>
      <c r="C452" s="219" t="s">
        <v>1677</v>
      </c>
      <c r="D452" s="231" t="s">
        <v>6306</v>
      </c>
      <c r="E452" s="226" t="s">
        <v>2324</v>
      </c>
      <c r="F452" s="222" t="s">
        <v>1553</v>
      </c>
      <c r="G452" s="218">
        <v>2</v>
      </c>
      <c r="H452" s="220" t="s">
        <v>2325</v>
      </c>
      <c r="I452" s="220" t="s">
        <v>990</v>
      </c>
      <c r="J452" s="220" t="s">
        <v>990</v>
      </c>
      <c r="K452" s="221" t="s">
        <v>2325</v>
      </c>
    </row>
    <row r="453" spans="1:11" ht="27" customHeight="1" x14ac:dyDescent="0.2">
      <c r="A453" s="217">
        <v>449</v>
      </c>
      <c r="B453" s="218">
        <v>2009</v>
      </c>
      <c r="C453" s="219" t="s">
        <v>1322</v>
      </c>
      <c r="D453" s="231" t="s">
        <v>6306</v>
      </c>
      <c r="E453" s="226" t="s">
        <v>1123</v>
      </c>
      <c r="F453" s="222" t="s">
        <v>1646</v>
      </c>
      <c r="G453" s="218">
        <v>4</v>
      </c>
      <c r="H453" s="220" t="s">
        <v>2326</v>
      </c>
      <c r="I453" s="220" t="s">
        <v>990</v>
      </c>
      <c r="J453" s="220" t="s">
        <v>990</v>
      </c>
      <c r="K453" s="221" t="s">
        <v>2326</v>
      </c>
    </row>
    <row r="454" spans="1:11" ht="27" customHeight="1" x14ac:dyDescent="0.2">
      <c r="A454" s="217">
        <v>450</v>
      </c>
      <c r="B454" s="218">
        <v>2009</v>
      </c>
      <c r="C454" s="219" t="s">
        <v>1325</v>
      </c>
      <c r="D454" s="231" t="s">
        <v>6306</v>
      </c>
      <c r="E454" s="226" t="s">
        <v>2327</v>
      </c>
      <c r="F454" s="222" t="s">
        <v>1231</v>
      </c>
      <c r="G454" s="218">
        <v>3</v>
      </c>
      <c r="H454" s="220" t="s">
        <v>2328</v>
      </c>
      <c r="I454" s="220" t="s">
        <v>990</v>
      </c>
      <c r="J454" s="220" t="s">
        <v>990</v>
      </c>
      <c r="K454" s="221" t="s">
        <v>2328</v>
      </c>
    </row>
    <row r="455" spans="1:11" ht="27" customHeight="1" x14ac:dyDescent="0.2">
      <c r="A455" s="217">
        <v>451</v>
      </c>
      <c r="B455" s="218">
        <v>2009</v>
      </c>
      <c r="C455" s="219" t="s">
        <v>2329</v>
      </c>
      <c r="D455" s="231" t="s">
        <v>6306</v>
      </c>
      <c r="E455" s="226" t="s">
        <v>1301</v>
      </c>
      <c r="F455" s="222" t="s">
        <v>2218</v>
      </c>
      <c r="G455" s="218">
        <v>9</v>
      </c>
      <c r="H455" s="220" t="s">
        <v>2330</v>
      </c>
      <c r="I455" s="220" t="s">
        <v>990</v>
      </c>
      <c r="J455" s="220" t="s">
        <v>990</v>
      </c>
      <c r="K455" s="221" t="s">
        <v>2330</v>
      </c>
    </row>
    <row r="456" spans="1:11" ht="27" customHeight="1" x14ac:dyDescent="0.2">
      <c r="A456" s="217">
        <v>452</v>
      </c>
      <c r="B456" s="218">
        <v>2009</v>
      </c>
      <c r="C456" s="219" t="s">
        <v>2331</v>
      </c>
      <c r="D456" s="231" t="s">
        <v>6306</v>
      </c>
      <c r="E456" s="226" t="s">
        <v>2332</v>
      </c>
      <c r="F456" s="222" t="s">
        <v>2333</v>
      </c>
      <c r="G456" s="218">
        <v>2</v>
      </c>
      <c r="H456" s="220" t="s">
        <v>2334</v>
      </c>
      <c r="I456" s="220" t="s">
        <v>990</v>
      </c>
      <c r="J456" s="220" t="s">
        <v>990</v>
      </c>
      <c r="K456" s="221" t="s">
        <v>2334</v>
      </c>
    </row>
    <row r="457" spans="1:11" ht="27" customHeight="1" x14ac:dyDescent="0.2">
      <c r="A457" s="217">
        <v>453</v>
      </c>
      <c r="B457" s="218">
        <v>2009</v>
      </c>
      <c r="C457" s="219" t="s">
        <v>1680</v>
      </c>
      <c r="D457" s="231" t="s">
        <v>6306</v>
      </c>
      <c r="E457" s="226" t="s">
        <v>1338</v>
      </c>
      <c r="F457" s="222" t="s">
        <v>1736</v>
      </c>
      <c r="G457" s="218">
        <v>2</v>
      </c>
      <c r="H457" s="220" t="s">
        <v>2335</v>
      </c>
      <c r="I457" s="220" t="s">
        <v>990</v>
      </c>
      <c r="J457" s="220" t="s">
        <v>990</v>
      </c>
      <c r="K457" s="221" t="s">
        <v>2335</v>
      </c>
    </row>
    <row r="458" spans="1:11" ht="27" customHeight="1" x14ac:dyDescent="0.2">
      <c r="A458" s="217">
        <v>454</v>
      </c>
      <c r="B458" s="218">
        <v>2009</v>
      </c>
      <c r="C458" s="219" t="s">
        <v>2336</v>
      </c>
      <c r="D458" s="231" t="s">
        <v>6306</v>
      </c>
      <c r="E458" s="226" t="s">
        <v>2337</v>
      </c>
      <c r="F458" s="222" t="s">
        <v>1545</v>
      </c>
      <c r="G458" s="218">
        <v>1</v>
      </c>
      <c r="H458" s="220" t="s">
        <v>2338</v>
      </c>
      <c r="I458" s="220" t="s">
        <v>990</v>
      </c>
      <c r="J458" s="220" t="s">
        <v>990</v>
      </c>
      <c r="K458" s="221" t="s">
        <v>2338</v>
      </c>
    </row>
    <row r="459" spans="1:11" ht="27" customHeight="1" x14ac:dyDescent="0.2">
      <c r="A459" s="217">
        <v>455</v>
      </c>
      <c r="B459" s="218">
        <v>2009</v>
      </c>
      <c r="C459" s="219" t="s">
        <v>2339</v>
      </c>
      <c r="D459" s="231" t="s">
        <v>6306</v>
      </c>
      <c r="E459" s="226" t="s">
        <v>1308</v>
      </c>
      <c r="F459" s="222" t="s">
        <v>2340</v>
      </c>
      <c r="G459" s="218">
        <v>3</v>
      </c>
      <c r="H459" s="220" t="s">
        <v>2341</v>
      </c>
      <c r="I459" s="220" t="s">
        <v>990</v>
      </c>
      <c r="J459" s="220" t="s">
        <v>990</v>
      </c>
      <c r="K459" s="221" t="s">
        <v>2341</v>
      </c>
    </row>
    <row r="460" spans="1:11" ht="27" customHeight="1" x14ac:dyDescent="0.2">
      <c r="A460" s="217">
        <v>456</v>
      </c>
      <c r="B460" s="218">
        <v>2009</v>
      </c>
      <c r="C460" s="219" t="s">
        <v>1684</v>
      </c>
      <c r="D460" s="231" t="s">
        <v>6306</v>
      </c>
      <c r="E460" s="226" t="s">
        <v>2342</v>
      </c>
      <c r="F460" s="222" t="s">
        <v>1708</v>
      </c>
      <c r="G460" s="218">
        <v>4</v>
      </c>
      <c r="H460" s="220" t="s">
        <v>2343</v>
      </c>
      <c r="I460" s="220" t="s">
        <v>990</v>
      </c>
      <c r="J460" s="220" t="s">
        <v>990</v>
      </c>
      <c r="K460" s="221" t="s">
        <v>2343</v>
      </c>
    </row>
    <row r="461" spans="1:11" ht="27" customHeight="1" x14ac:dyDescent="0.2">
      <c r="A461" s="217">
        <v>457</v>
      </c>
      <c r="B461" s="218">
        <v>2009</v>
      </c>
      <c r="C461" s="219" t="s">
        <v>1341</v>
      </c>
      <c r="D461" s="231" t="s">
        <v>6306</v>
      </c>
      <c r="E461" s="226" t="s">
        <v>2344</v>
      </c>
      <c r="F461" s="222" t="s">
        <v>1454</v>
      </c>
      <c r="G461" s="218">
        <v>1</v>
      </c>
      <c r="H461" s="220" t="s">
        <v>2345</v>
      </c>
      <c r="I461" s="220" t="s">
        <v>990</v>
      </c>
      <c r="J461" s="220" t="s">
        <v>990</v>
      </c>
      <c r="K461" s="221" t="s">
        <v>2345</v>
      </c>
    </row>
    <row r="462" spans="1:11" ht="27" customHeight="1" x14ac:dyDescent="0.2">
      <c r="A462" s="217">
        <v>458</v>
      </c>
      <c r="B462" s="218">
        <v>2009</v>
      </c>
      <c r="C462" s="219" t="s">
        <v>2346</v>
      </c>
      <c r="D462" s="231" t="s">
        <v>6306</v>
      </c>
      <c r="E462" s="226" t="s">
        <v>2347</v>
      </c>
      <c r="F462" s="222" t="s">
        <v>1703</v>
      </c>
      <c r="G462" s="218">
        <v>1</v>
      </c>
      <c r="H462" s="220" t="s">
        <v>2348</v>
      </c>
      <c r="I462" s="220" t="s">
        <v>990</v>
      </c>
      <c r="J462" s="220" t="s">
        <v>990</v>
      </c>
      <c r="K462" s="221" t="s">
        <v>2348</v>
      </c>
    </row>
    <row r="463" spans="1:11" ht="27" customHeight="1" x14ac:dyDescent="0.2">
      <c r="A463" s="217">
        <v>459</v>
      </c>
      <c r="B463" s="218">
        <v>2009</v>
      </c>
      <c r="C463" s="219" t="s">
        <v>1344</v>
      </c>
      <c r="D463" s="231" t="s">
        <v>6306</v>
      </c>
      <c r="E463" s="226" t="s">
        <v>2349</v>
      </c>
      <c r="F463" s="222" t="s">
        <v>1900</v>
      </c>
      <c r="G463" s="218">
        <v>1</v>
      </c>
      <c r="H463" s="220" t="s">
        <v>2350</v>
      </c>
      <c r="I463" s="220" t="s">
        <v>990</v>
      </c>
      <c r="J463" s="220" t="s">
        <v>990</v>
      </c>
      <c r="K463" s="221" t="s">
        <v>2350</v>
      </c>
    </row>
    <row r="464" spans="1:11" ht="27" customHeight="1" x14ac:dyDescent="0.2">
      <c r="A464" s="217">
        <v>460</v>
      </c>
      <c r="B464" s="218">
        <v>2009</v>
      </c>
      <c r="C464" s="219" t="s">
        <v>2351</v>
      </c>
      <c r="D464" s="231" t="s">
        <v>6306</v>
      </c>
      <c r="E464" s="226" t="s">
        <v>2352</v>
      </c>
      <c r="F464" s="222" t="s">
        <v>2265</v>
      </c>
      <c r="G464" s="218">
        <v>2</v>
      </c>
      <c r="H464" s="220" t="s">
        <v>2353</v>
      </c>
      <c r="I464" s="220" t="s">
        <v>990</v>
      </c>
      <c r="J464" s="220" t="s">
        <v>990</v>
      </c>
      <c r="K464" s="221" t="s">
        <v>2353</v>
      </c>
    </row>
    <row r="465" spans="1:11" ht="27" customHeight="1" x14ac:dyDescent="0.2">
      <c r="A465" s="217">
        <v>461</v>
      </c>
      <c r="B465" s="218">
        <v>2009</v>
      </c>
      <c r="C465" s="219" t="s">
        <v>2354</v>
      </c>
      <c r="D465" s="231" t="s">
        <v>6306</v>
      </c>
      <c r="E465" s="226" t="s">
        <v>2355</v>
      </c>
      <c r="F465" s="222" t="s">
        <v>1378</v>
      </c>
      <c r="G465" s="218">
        <v>1</v>
      </c>
      <c r="H465" s="220" t="s">
        <v>2356</v>
      </c>
      <c r="I465" s="220" t="s">
        <v>990</v>
      </c>
      <c r="J465" s="220" t="s">
        <v>990</v>
      </c>
      <c r="K465" s="221" t="s">
        <v>2356</v>
      </c>
    </row>
    <row r="466" spans="1:11" ht="27" customHeight="1" x14ac:dyDescent="0.2">
      <c r="A466" s="217">
        <v>462</v>
      </c>
      <c r="B466" s="218">
        <v>2009</v>
      </c>
      <c r="C466" s="219" t="s">
        <v>1689</v>
      </c>
      <c r="D466" s="231" t="s">
        <v>6306</v>
      </c>
      <c r="E466" s="226" t="s">
        <v>7385</v>
      </c>
      <c r="F466" s="222" t="s">
        <v>1227</v>
      </c>
      <c r="G466" s="218">
        <v>1</v>
      </c>
      <c r="H466" s="220" t="s">
        <v>2357</v>
      </c>
      <c r="I466" s="220" t="s">
        <v>990</v>
      </c>
      <c r="J466" s="220" t="s">
        <v>990</v>
      </c>
      <c r="K466" s="221" t="s">
        <v>2357</v>
      </c>
    </row>
    <row r="467" spans="1:11" ht="27" customHeight="1" x14ac:dyDescent="0.2">
      <c r="A467" s="217">
        <v>463</v>
      </c>
      <c r="B467" s="218">
        <v>2009</v>
      </c>
      <c r="C467" s="219" t="s">
        <v>2358</v>
      </c>
      <c r="D467" s="231" t="s">
        <v>6306</v>
      </c>
      <c r="E467" s="226" t="s">
        <v>2359</v>
      </c>
      <c r="F467" s="222" t="s">
        <v>1499</v>
      </c>
      <c r="G467" s="218">
        <v>5</v>
      </c>
      <c r="H467" s="220" t="s">
        <v>2360</v>
      </c>
      <c r="I467" s="220" t="s">
        <v>990</v>
      </c>
      <c r="J467" s="220" t="s">
        <v>990</v>
      </c>
      <c r="K467" s="221" t="s">
        <v>2360</v>
      </c>
    </row>
    <row r="468" spans="1:11" ht="27" customHeight="1" x14ac:dyDescent="0.2">
      <c r="A468" s="217">
        <v>464</v>
      </c>
      <c r="B468" s="218">
        <v>2009</v>
      </c>
      <c r="C468" s="219" t="s">
        <v>2361</v>
      </c>
      <c r="D468" s="231" t="s">
        <v>6306</v>
      </c>
      <c r="E468" s="226" t="s">
        <v>2362</v>
      </c>
      <c r="F468" s="222" t="s">
        <v>1207</v>
      </c>
      <c r="G468" s="218">
        <v>4</v>
      </c>
      <c r="H468" s="220" t="s">
        <v>2363</v>
      </c>
      <c r="I468" s="220" t="s">
        <v>990</v>
      </c>
      <c r="J468" s="220" t="s">
        <v>990</v>
      </c>
      <c r="K468" s="221" t="s">
        <v>2363</v>
      </c>
    </row>
    <row r="469" spans="1:11" ht="27" customHeight="1" x14ac:dyDescent="0.2">
      <c r="A469" s="217">
        <v>465</v>
      </c>
      <c r="B469" s="218">
        <v>2009</v>
      </c>
      <c r="C469" s="219" t="s">
        <v>2364</v>
      </c>
      <c r="D469" s="231" t="s">
        <v>6306</v>
      </c>
      <c r="E469" s="226" t="s">
        <v>2365</v>
      </c>
      <c r="F469" s="222" t="s">
        <v>1384</v>
      </c>
      <c r="G469" s="218">
        <v>1</v>
      </c>
      <c r="H469" s="220" t="s">
        <v>2366</v>
      </c>
      <c r="I469" s="220" t="s">
        <v>990</v>
      </c>
      <c r="J469" s="220" t="s">
        <v>990</v>
      </c>
      <c r="K469" s="221" t="s">
        <v>2366</v>
      </c>
    </row>
    <row r="470" spans="1:11" ht="27" customHeight="1" x14ac:dyDescent="0.2">
      <c r="A470" s="217">
        <v>466</v>
      </c>
      <c r="B470" s="218">
        <v>2009</v>
      </c>
      <c r="C470" s="219" t="s">
        <v>2367</v>
      </c>
      <c r="D470" s="231" t="s">
        <v>6306</v>
      </c>
      <c r="E470" s="226" t="s">
        <v>1714</v>
      </c>
      <c r="F470" s="222" t="s">
        <v>1930</v>
      </c>
      <c r="G470" s="218">
        <v>1</v>
      </c>
      <c r="H470" s="220" t="s">
        <v>2368</v>
      </c>
      <c r="I470" s="220" t="s">
        <v>990</v>
      </c>
      <c r="J470" s="220" t="s">
        <v>990</v>
      </c>
      <c r="K470" s="221" t="s">
        <v>2368</v>
      </c>
    </row>
    <row r="471" spans="1:11" ht="27" customHeight="1" x14ac:dyDescent="0.2">
      <c r="A471" s="217">
        <v>467</v>
      </c>
      <c r="B471" s="218">
        <v>2009</v>
      </c>
      <c r="C471" s="219" t="s">
        <v>1354</v>
      </c>
      <c r="D471" s="231" t="s">
        <v>6306</v>
      </c>
      <c r="E471" s="226" t="s">
        <v>1390</v>
      </c>
      <c r="F471" s="222" t="s">
        <v>2054</v>
      </c>
      <c r="G471" s="218">
        <v>1</v>
      </c>
      <c r="H471" s="220" t="s">
        <v>2369</v>
      </c>
      <c r="I471" s="220" t="s">
        <v>990</v>
      </c>
      <c r="J471" s="220" t="s">
        <v>990</v>
      </c>
      <c r="K471" s="221" t="s">
        <v>2369</v>
      </c>
    </row>
    <row r="472" spans="1:11" ht="27" customHeight="1" x14ac:dyDescent="0.2">
      <c r="A472" s="217">
        <v>468</v>
      </c>
      <c r="B472" s="218">
        <v>2009</v>
      </c>
      <c r="C472" s="219" t="s">
        <v>2370</v>
      </c>
      <c r="D472" s="231" t="s">
        <v>6306</v>
      </c>
      <c r="E472" s="226" t="s">
        <v>1315</v>
      </c>
      <c r="F472" s="222" t="s">
        <v>2371</v>
      </c>
      <c r="G472" s="218">
        <v>4</v>
      </c>
      <c r="H472" s="220" t="s">
        <v>2372</v>
      </c>
      <c r="I472" s="220" t="s">
        <v>990</v>
      </c>
      <c r="J472" s="220" t="s">
        <v>990</v>
      </c>
      <c r="K472" s="221" t="s">
        <v>2372</v>
      </c>
    </row>
    <row r="473" spans="1:11" ht="27" customHeight="1" x14ac:dyDescent="0.2">
      <c r="A473" s="217">
        <v>469</v>
      </c>
      <c r="B473" s="218">
        <v>2009</v>
      </c>
      <c r="C473" s="219" t="s">
        <v>2373</v>
      </c>
      <c r="D473" s="231" t="s">
        <v>6306</v>
      </c>
      <c r="E473" s="226" t="s">
        <v>1669</v>
      </c>
      <c r="F473" s="222" t="s">
        <v>1930</v>
      </c>
      <c r="G473" s="218">
        <v>3</v>
      </c>
      <c r="H473" s="220" t="s">
        <v>2374</v>
      </c>
      <c r="I473" s="220" t="s">
        <v>990</v>
      </c>
      <c r="J473" s="220" t="s">
        <v>990</v>
      </c>
      <c r="K473" s="221" t="s">
        <v>2374</v>
      </c>
    </row>
    <row r="474" spans="1:11" ht="27" customHeight="1" x14ac:dyDescent="0.2">
      <c r="A474" s="217">
        <v>470</v>
      </c>
      <c r="B474" s="218">
        <v>2009</v>
      </c>
      <c r="C474" s="219" t="s">
        <v>2375</v>
      </c>
      <c r="D474" s="231" t="s">
        <v>6306</v>
      </c>
      <c r="E474" s="226" t="s">
        <v>7386</v>
      </c>
      <c r="F474" s="222" t="s">
        <v>2376</v>
      </c>
      <c r="G474" s="218">
        <v>2</v>
      </c>
      <c r="H474" s="220" t="s">
        <v>2377</v>
      </c>
      <c r="I474" s="220" t="s">
        <v>990</v>
      </c>
      <c r="J474" s="220" t="s">
        <v>990</v>
      </c>
      <c r="K474" s="221" t="s">
        <v>2377</v>
      </c>
    </row>
    <row r="475" spans="1:11" ht="30.75" customHeight="1" x14ac:dyDescent="0.2">
      <c r="A475" s="217">
        <v>471</v>
      </c>
      <c r="B475" s="218">
        <v>2009</v>
      </c>
      <c r="C475" s="219" t="s">
        <v>2378</v>
      </c>
      <c r="D475" s="231" t="s">
        <v>6306</v>
      </c>
      <c r="E475" s="226" t="s">
        <v>7387</v>
      </c>
      <c r="F475" s="222" t="s">
        <v>2015</v>
      </c>
      <c r="G475" s="218">
        <v>9</v>
      </c>
      <c r="H475" s="220" t="s">
        <v>2379</v>
      </c>
      <c r="I475" s="220" t="s">
        <v>990</v>
      </c>
      <c r="J475" s="220" t="s">
        <v>990</v>
      </c>
      <c r="K475" s="221" t="s">
        <v>2379</v>
      </c>
    </row>
    <row r="476" spans="1:11" ht="30.75" customHeight="1" x14ac:dyDescent="0.2">
      <c r="A476" s="217">
        <v>472</v>
      </c>
      <c r="B476" s="218">
        <v>2009</v>
      </c>
      <c r="C476" s="219" t="s">
        <v>2380</v>
      </c>
      <c r="D476" s="231" t="s">
        <v>6306</v>
      </c>
      <c r="E476" s="226" t="s">
        <v>1681</v>
      </c>
      <c r="F476" s="222" t="s">
        <v>1599</v>
      </c>
      <c r="G476" s="218">
        <v>2</v>
      </c>
      <c r="H476" s="220" t="s">
        <v>2381</v>
      </c>
      <c r="I476" s="220" t="s">
        <v>990</v>
      </c>
      <c r="J476" s="220" t="s">
        <v>990</v>
      </c>
      <c r="K476" s="221" t="s">
        <v>2381</v>
      </c>
    </row>
    <row r="477" spans="1:11" ht="30.75" customHeight="1" x14ac:dyDescent="0.2">
      <c r="A477" s="217">
        <v>473</v>
      </c>
      <c r="B477" s="218">
        <v>2009</v>
      </c>
      <c r="C477" s="219" t="s">
        <v>2382</v>
      </c>
      <c r="D477" s="231" t="s">
        <v>6306</v>
      </c>
      <c r="E477" s="226" t="s">
        <v>2383</v>
      </c>
      <c r="F477" s="222" t="s">
        <v>1700</v>
      </c>
      <c r="G477" s="218">
        <v>1</v>
      </c>
      <c r="H477" s="220" t="s">
        <v>2384</v>
      </c>
      <c r="I477" s="220" t="s">
        <v>990</v>
      </c>
      <c r="J477" s="220" t="s">
        <v>990</v>
      </c>
      <c r="K477" s="221" t="s">
        <v>2384</v>
      </c>
    </row>
    <row r="478" spans="1:11" ht="30.75" customHeight="1" x14ac:dyDescent="0.2">
      <c r="A478" s="217">
        <v>474</v>
      </c>
      <c r="B478" s="218">
        <v>2009</v>
      </c>
      <c r="C478" s="219" t="s">
        <v>2385</v>
      </c>
      <c r="D478" s="231" t="s">
        <v>6306</v>
      </c>
      <c r="E478" s="226" t="s">
        <v>2386</v>
      </c>
      <c r="F478" s="222" t="s">
        <v>2387</v>
      </c>
      <c r="G478" s="218">
        <v>1</v>
      </c>
      <c r="H478" s="220" t="s">
        <v>2388</v>
      </c>
      <c r="I478" s="220" t="s">
        <v>990</v>
      </c>
      <c r="J478" s="220" t="s">
        <v>990</v>
      </c>
      <c r="K478" s="221" t="s">
        <v>2388</v>
      </c>
    </row>
    <row r="479" spans="1:11" ht="30.75" customHeight="1" x14ac:dyDescent="0.2">
      <c r="A479" s="217">
        <v>475</v>
      </c>
      <c r="B479" s="218">
        <v>2010</v>
      </c>
      <c r="C479" s="219" t="s">
        <v>2389</v>
      </c>
      <c r="D479" s="231" t="s">
        <v>6300</v>
      </c>
      <c r="E479" s="226" t="s">
        <v>2390</v>
      </c>
      <c r="F479" s="222" t="s">
        <v>2260</v>
      </c>
      <c r="G479" s="218">
        <v>3</v>
      </c>
      <c r="H479" s="220" t="s">
        <v>2391</v>
      </c>
      <c r="I479" s="220" t="s">
        <v>990</v>
      </c>
      <c r="J479" s="220" t="s">
        <v>990</v>
      </c>
      <c r="K479" s="221" t="s">
        <v>2391</v>
      </c>
    </row>
    <row r="480" spans="1:11" ht="30.75" customHeight="1" x14ac:dyDescent="0.2">
      <c r="A480" s="217">
        <v>476</v>
      </c>
      <c r="B480" s="218">
        <v>2010</v>
      </c>
      <c r="C480" s="219" t="s">
        <v>2392</v>
      </c>
      <c r="D480" s="231" t="s">
        <v>6300</v>
      </c>
      <c r="E480" s="226" t="s">
        <v>2393</v>
      </c>
      <c r="F480" s="222" t="s">
        <v>1433</v>
      </c>
      <c r="G480" s="218">
        <v>5</v>
      </c>
      <c r="H480" s="220" t="s">
        <v>2394</v>
      </c>
      <c r="I480" s="220" t="s">
        <v>990</v>
      </c>
      <c r="J480" s="220" t="s">
        <v>990</v>
      </c>
      <c r="K480" s="221" t="s">
        <v>2394</v>
      </c>
    </row>
    <row r="481" spans="1:11" ht="30.75" customHeight="1" x14ac:dyDescent="0.2">
      <c r="A481" s="217">
        <v>477</v>
      </c>
      <c r="B481" s="218">
        <v>2010</v>
      </c>
      <c r="C481" s="219" t="s">
        <v>2395</v>
      </c>
      <c r="D481" s="231" t="s">
        <v>6300</v>
      </c>
      <c r="E481" s="226" t="s">
        <v>1143</v>
      </c>
      <c r="F481" s="222" t="s">
        <v>1128</v>
      </c>
      <c r="G481" s="218">
        <v>5</v>
      </c>
      <c r="H481" s="220" t="s">
        <v>2396</v>
      </c>
      <c r="I481" s="220" t="s">
        <v>990</v>
      </c>
      <c r="J481" s="220" t="s">
        <v>990</v>
      </c>
      <c r="K481" s="221" t="s">
        <v>2396</v>
      </c>
    </row>
    <row r="482" spans="1:11" ht="30.75" customHeight="1" x14ac:dyDescent="0.2">
      <c r="A482" s="217">
        <v>478</v>
      </c>
      <c r="B482" s="218">
        <v>2010</v>
      </c>
      <c r="C482" s="219" t="s">
        <v>2397</v>
      </c>
      <c r="D482" s="231" t="s">
        <v>6300</v>
      </c>
      <c r="E482" s="226" t="s">
        <v>1135</v>
      </c>
      <c r="F482" s="222" t="s">
        <v>2398</v>
      </c>
      <c r="G482" s="218">
        <v>5</v>
      </c>
      <c r="H482" s="220" t="s">
        <v>2399</v>
      </c>
      <c r="I482" s="220" t="s">
        <v>990</v>
      </c>
      <c r="J482" s="220" t="s">
        <v>990</v>
      </c>
      <c r="K482" s="221" t="s">
        <v>2399</v>
      </c>
    </row>
    <row r="483" spans="1:11" ht="30.75" customHeight="1" x14ac:dyDescent="0.2">
      <c r="A483" s="217">
        <v>479</v>
      </c>
      <c r="B483" s="218">
        <v>2010</v>
      </c>
      <c r="C483" s="219" t="s">
        <v>2400</v>
      </c>
      <c r="D483" s="231" t="s">
        <v>6300</v>
      </c>
      <c r="E483" s="226" t="s">
        <v>1702</v>
      </c>
      <c r="F483" s="222" t="s">
        <v>2401</v>
      </c>
      <c r="G483" s="218">
        <v>2</v>
      </c>
      <c r="H483" s="220" t="s">
        <v>2402</v>
      </c>
      <c r="I483" s="220" t="s">
        <v>990</v>
      </c>
      <c r="J483" s="220" t="s">
        <v>990</v>
      </c>
      <c r="K483" s="221" t="s">
        <v>2402</v>
      </c>
    </row>
    <row r="484" spans="1:11" ht="30.75" customHeight="1" x14ac:dyDescent="0.2">
      <c r="A484" s="217">
        <v>480</v>
      </c>
      <c r="B484" s="218">
        <v>2010</v>
      </c>
      <c r="C484" s="219" t="s">
        <v>998</v>
      </c>
      <c r="D484" s="231" t="s">
        <v>6300</v>
      </c>
      <c r="E484" s="226" t="s">
        <v>1387</v>
      </c>
      <c r="F484" s="222" t="s">
        <v>1973</v>
      </c>
      <c r="G484" s="218">
        <v>5</v>
      </c>
      <c r="H484" s="220" t="s">
        <v>2403</v>
      </c>
      <c r="I484" s="220" t="s">
        <v>990</v>
      </c>
      <c r="J484" s="220" t="s">
        <v>990</v>
      </c>
      <c r="K484" s="221" t="s">
        <v>2403</v>
      </c>
    </row>
    <row r="485" spans="1:11" ht="30.75" customHeight="1" x14ac:dyDescent="0.2">
      <c r="A485" s="217">
        <v>481</v>
      </c>
      <c r="B485" s="218">
        <v>2010</v>
      </c>
      <c r="C485" s="219" t="s">
        <v>2404</v>
      </c>
      <c r="D485" s="231" t="s">
        <v>6300</v>
      </c>
      <c r="E485" s="226" t="s">
        <v>1544</v>
      </c>
      <c r="F485" s="222" t="s">
        <v>1900</v>
      </c>
      <c r="G485" s="218">
        <v>4</v>
      </c>
      <c r="H485" s="220" t="s">
        <v>2405</v>
      </c>
      <c r="I485" s="220" t="s">
        <v>990</v>
      </c>
      <c r="J485" s="220" t="s">
        <v>990</v>
      </c>
      <c r="K485" s="221" t="s">
        <v>2405</v>
      </c>
    </row>
    <row r="486" spans="1:11" ht="30.75" customHeight="1" x14ac:dyDescent="0.2">
      <c r="A486" s="217">
        <v>482</v>
      </c>
      <c r="B486" s="218">
        <v>2010</v>
      </c>
      <c r="C486" s="219" t="s">
        <v>2406</v>
      </c>
      <c r="D486" s="231" t="s">
        <v>6300</v>
      </c>
      <c r="E486" s="226" t="s">
        <v>1742</v>
      </c>
      <c r="F486" s="222" t="s">
        <v>1000</v>
      </c>
      <c r="G486" s="218">
        <v>7</v>
      </c>
      <c r="H486" s="220" t="s">
        <v>2407</v>
      </c>
      <c r="I486" s="220" t="s">
        <v>990</v>
      </c>
      <c r="J486" s="220" t="s">
        <v>990</v>
      </c>
      <c r="K486" s="221" t="s">
        <v>2407</v>
      </c>
    </row>
    <row r="487" spans="1:11" ht="30.75" customHeight="1" x14ac:dyDescent="0.2">
      <c r="A487" s="217">
        <v>483</v>
      </c>
      <c r="B487" s="218">
        <v>2010</v>
      </c>
      <c r="C487" s="219" t="s">
        <v>2408</v>
      </c>
      <c r="D487" s="231" t="s">
        <v>6300</v>
      </c>
      <c r="E487" s="226" t="s">
        <v>2409</v>
      </c>
      <c r="F487" s="222" t="s">
        <v>1004</v>
      </c>
      <c r="G487" s="218">
        <v>5</v>
      </c>
      <c r="H487" s="220" t="s">
        <v>2410</v>
      </c>
      <c r="I487" s="220" t="s">
        <v>990</v>
      </c>
      <c r="J487" s="220" t="s">
        <v>990</v>
      </c>
      <c r="K487" s="221" t="s">
        <v>2410</v>
      </c>
    </row>
    <row r="488" spans="1:11" ht="30.75" customHeight="1" x14ac:dyDescent="0.2">
      <c r="A488" s="217">
        <v>484</v>
      </c>
      <c r="B488" s="218">
        <v>2010</v>
      </c>
      <c r="C488" s="219" t="s">
        <v>2411</v>
      </c>
      <c r="D488" s="231" t="s">
        <v>6300</v>
      </c>
      <c r="E488" s="226" t="s">
        <v>2412</v>
      </c>
      <c r="F488" s="222" t="s">
        <v>1850</v>
      </c>
      <c r="G488" s="218">
        <v>6</v>
      </c>
      <c r="H488" s="220" t="s">
        <v>2413</v>
      </c>
      <c r="I488" s="220" t="s">
        <v>990</v>
      </c>
      <c r="J488" s="220" t="s">
        <v>990</v>
      </c>
      <c r="K488" s="221" t="s">
        <v>2413</v>
      </c>
    </row>
    <row r="489" spans="1:11" ht="30.75" customHeight="1" x14ac:dyDescent="0.2">
      <c r="A489" s="217">
        <v>485</v>
      </c>
      <c r="B489" s="218">
        <v>2010</v>
      </c>
      <c r="C489" s="219" t="s">
        <v>2414</v>
      </c>
      <c r="D489" s="231" t="s">
        <v>6300</v>
      </c>
      <c r="E489" s="226" t="s">
        <v>1726</v>
      </c>
      <c r="F489" s="222" t="s">
        <v>1012</v>
      </c>
      <c r="G489" s="218">
        <v>4</v>
      </c>
      <c r="H489" s="220" t="s">
        <v>2415</v>
      </c>
      <c r="I489" s="220" t="s">
        <v>990</v>
      </c>
      <c r="J489" s="220" t="s">
        <v>990</v>
      </c>
      <c r="K489" s="221" t="s">
        <v>2415</v>
      </c>
    </row>
    <row r="490" spans="1:11" ht="30.75" customHeight="1" x14ac:dyDescent="0.2">
      <c r="A490" s="217">
        <v>486</v>
      </c>
      <c r="B490" s="218">
        <v>2010</v>
      </c>
      <c r="C490" s="219" t="s">
        <v>2416</v>
      </c>
      <c r="D490" s="231" t="s">
        <v>6300</v>
      </c>
      <c r="E490" s="226" t="s">
        <v>1393</v>
      </c>
      <c r="F490" s="222" t="s">
        <v>2265</v>
      </c>
      <c r="G490" s="218">
        <v>6</v>
      </c>
      <c r="H490" s="220" t="s">
        <v>2417</v>
      </c>
      <c r="I490" s="220" t="s">
        <v>990</v>
      </c>
      <c r="J490" s="220" t="s">
        <v>990</v>
      </c>
      <c r="K490" s="221" t="s">
        <v>2417</v>
      </c>
    </row>
    <row r="491" spans="1:11" ht="30.75" customHeight="1" x14ac:dyDescent="0.2">
      <c r="A491" s="217">
        <v>487</v>
      </c>
      <c r="B491" s="218">
        <v>2010</v>
      </c>
      <c r="C491" s="219" t="s">
        <v>2418</v>
      </c>
      <c r="D491" s="231" t="s">
        <v>6300</v>
      </c>
      <c r="E491" s="226" t="s">
        <v>2419</v>
      </c>
      <c r="F491" s="222" t="s">
        <v>2201</v>
      </c>
      <c r="G491" s="218">
        <v>5</v>
      </c>
      <c r="H491" s="220" t="s">
        <v>2420</v>
      </c>
      <c r="I491" s="220" t="s">
        <v>990</v>
      </c>
      <c r="J491" s="220" t="s">
        <v>990</v>
      </c>
      <c r="K491" s="221" t="s">
        <v>2420</v>
      </c>
    </row>
    <row r="492" spans="1:11" ht="30.75" customHeight="1" x14ac:dyDescent="0.2">
      <c r="A492" s="217">
        <v>488</v>
      </c>
      <c r="B492" s="218">
        <v>2010</v>
      </c>
      <c r="C492" s="219" t="s">
        <v>2421</v>
      </c>
      <c r="D492" s="231" t="s">
        <v>6300</v>
      </c>
      <c r="E492" s="226" t="s">
        <v>2422</v>
      </c>
      <c r="F492" s="222" t="s">
        <v>1059</v>
      </c>
      <c r="G492" s="218">
        <v>4</v>
      </c>
      <c r="H492" s="220" t="s">
        <v>2423</v>
      </c>
      <c r="I492" s="220" t="s">
        <v>990</v>
      </c>
      <c r="J492" s="220" t="s">
        <v>990</v>
      </c>
      <c r="K492" s="221" t="s">
        <v>2423</v>
      </c>
    </row>
    <row r="493" spans="1:11" ht="30.75" customHeight="1" x14ac:dyDescent="0.2">
      <c r="A493" s="217">
        <v>489</v>
      </c>
      <c r="B493" s="218">
        <v>2010</v>
      </c>
      <c r="C493" s="219" t="s">
        <v>2424</v>
      </c>
      <c r="D493" s="231" t="s">
        <v>6300</v>
      </c>
      <c r="E493" s="226" t="s">
        <v>2425</v>
      </c>
      <c r="F493" s="222" t="s">
        <v>1374</v>
      </c>
      <c r="G493" s="218">
        <v>1</v>
      </c>
      <c r="H493" s="220" t="s">
        <v>2426</v>
      </c>
      <c r="I493" s="220" t="s">
        <v>990</v>
      </c>
      <c r="J493" s="220" t="s">
        <v>990</v>
      </c>
      <c r="K493" s="221" t="s">
        <v>2426</v>
      </c>
    </row>
    <row r="494" spans="1:11" ht="30.75" customHeight="1" x14ac:dyDescent="0.2">
      <c r="A494" s="217">
        <v>490</v>
      </c>
      <c r="B494" s="218">
        <v>2010</v>
      </c>
      <c r="C494" s="219" t="s">
        <v>1002</v>
      </c>
      <c r="D494" s="231" t="s">
        <v>6300</v>
      </c>
      <c r="E494" s="226" t="s">
        <v>2427</v>
      </c>
      <c r="F494" s="222" t="s">
        <v>1499</v>
      </c>
      <c r="G494" s="218">
        <v>2</v>
      </c>
      <c r="H494" s="220" t="s">
        <v>2428</v>
      </c>
      <c r="I494" s="220" t="s">
        <v>990</v>
      </c>
      <c r="J494" s="220" t="s">
        <v>990</v>
      </c>
      <c r="K494" s="221" t="s">
        <v>2428</v>
      </c>
    </row>
    <row r="495" spans="1:11" ht="30.75" customHeight="1" x14ac:dyDescent="0.2">
      <c r="A495" s="217">
        <v>491</v>
      </c>
      <c r="B495" s="218">
        <v>2010</v>
      </c>
      <c r="C495" s="219" t="s">
        <v>2429</v>
      </c>
      <c r="D495" s="231" t="s">
        <v>6300</v>
      </c>
      <c r="E495" s="226" t="s">
        <v>2430</v>
      </c>
      <c r="F495" s="222" t="s">
        <v>1398</v>
      </c>
      <c r="G495" s="218">
        <v>4</v>
      </c>
      <c r="H495" s="220" t="s">
        <v>2431</v>
      </c>
      <c r="I495" s="220" t="s">
        <v>990</v>
      </c>
      <c r="J495" s="220" t="s">
        <v>990</v>
      </c>
      <c r="K495" s="221" t="s">
        <v>2431</v>
      </c>
    </row>
    <row r="496" spans="1:11" ht="30.75" customHeight="1" x14ac:dyDescent="0.2">
      <c r="A496" s="217">
        <v>492</v>
      </c>
      <c r="B496" s="218">
        <v>2010</v>
      </c>
      <c r="C496" s="219" t="s">
        <v>2432</v>
      </c>
      <c r="D496" s="231" t="s">
        <v>6300</v>
      </c>
      <c r="E496" s="226" t="s">
        <v>2433</v>
      </c>
      <c r="F496" s="222" t="s">
        <v>2314</v>
      </c>
      <c r="G496" s="218">
        <v>2</v>
      </c>
      <c r="H496" s="220" t="s">
        <v>2434</v>
      </c>
      <c r="I496" s="220" t="s">
        <v>990</v>
      </c>
      <c r="J496" s="220" t="s">
        <v>990</v>
      </c>
      <c r="K496" s="221" t="s">
        <v>2434</v>
      </c>
    </row>
    <row r="497" spans="1:11" ht="30.75" customHeight="1" x14ac:dyDescent="0.2">
      <c r="A497" s="217">
        <v>493</v>
      </c>
      <c r="B497" s="218">
        <v>2010</v>
      </c>
      <c r="C497" s="219" t="s">
        <v>2435</v>
      </c>
      <c r="D497" s="231" t="s">
        <v>6300</v>
      </c>
      <c r="E497" s="226" t="s">
        <v>2436</v>
      </c>
      <c r="F497" s="222" t="s">
        <v>2129</v>
      </c>
      <c r="G497" s="218">
        <v>3</v>
      </c>
      <c r="H497" s="220" t="s">
        <v>2437</v>
      </c>
      <c r="I497" s="220" t="s">
        <v>990</v>
      </c>
      <c r="J497" s="220" t="s">
        <v>990</v>
      </c>
      <c r="K497" s="221" t="s">
        <v>2437</v>
      </c>
    </row>
    <row r="498" spans="1:11" ht="30.75" customHeight="1" x14ac:dyDescent="0.2">
      <c r="A498" s="217">
        <v>494</v>
      </c>
      <c r="B498" s="218">
        <v>2010</v>
      </c>
      <c r="C498" s="219" t="s">
        <v>2438</v>
      </c>
      <c r="D498" s="231" t="s">
        <v>6300</v>
      </c>
      <c r="E498" s="226" t="s">
        <v>1397</v>
      </c>
      <c r="F498" s="222" t="s">
        <v>2030</v>
      </c>
      <c r="G498" s="218">
        <v>1</v>
      </c>
      <c r="H498" s="220" t="s">
        <v>2439</v>
      </c>
      <c r="I498" s="220" t="s">
        <v>990</v>
      </c>
      <c r="J498" s="220" t="s">
        <v>990</v>
      </c>
      <c r="K498" s="221" t="s">
        <v>2439</v>
      </c>
    </row>
    <row r="499" spans="1:11" ht="30.75" customHeight="1" x14ac:dyDescent="0.2">
      <c r="A499" s="217">
        <v>495</v>
      </c>
      <c r="B499" s="218">
        <v>2010</v>
      </c>
      <c r="C499" s="219" t="s">
        <v>2440</v>
      </c>
      <c r="D499" s="231" t="s">
        <v>6300</v>
      </c>
      <c r="E499" s="226" t="s">
        <v>2441</v>
      </c>
      <c r="F499" s="222" t="s">
        <v>2442</v>
      </c>
      <c r="G499" s="218">
        <v>6</v>
      </c>
      <c r="H499" s="220" t="s">
        <v>2443</v>
      </c>
      <c r="I499" s="220" t="s">
        <v>990</v>
      </c>
      <c r="J499" s="220" t="s">
        <v>990</v>
      </c>
      <c r="K499" s="221" t="s">
        <v>2443</v>
      </c>
    </row>
    <row r="500" spans="1:11" ht="30.75" customHeight="1" x14ac:dyDescent="0.2">
      <c r="A500" s="217">
        <v>496</v>
      </c>
      <c r="B500" s="218">
        <v>2010</v>
      </c>
      <c r="C500" s="219" t="s">
        <v>2444</v>
      </c>
      <c r="D500" s="231" t="s">
        <v>6300</v>
      </c>
      <c r="E500" s="226" t="s">
        <v>2337</v>
      </c>
      <c r="F500" s="222" t="s">
        <v>1794</v>
      </c>
      <c r="G500" s="218">
        <v>4</v>
      </c>
      <c r="H500" s="220" t="s">
        <v>2445</v>
      </c>
      <c r="I500" s="220" t="s">
        <v>990</v>
      </c>
      <c r="J500" s="220" t="s">
        <v>990</v>
      </c>
      <c r="K500" s="221" t="s">
        <v>2445</v>
      </c>
    </row>
    <row r="501" spans="1:11" ht="30.75" customHeight="1" x14ac:dyDescent="0.2">
      <c r="A501" s="217">
        <v>497</v>
      </c>
      <c r="B501" s="218">
        <v>2010</v>
      </c>
      <c r="C501" s="219" t="s">
        <v>2446</v>
      </c>
      <c r="D501" s="231" t="s">
        <v>6300</v>
      </c>
      <c r="E501" s="226" t="s">
        <v>2447</v>
      </c>
      <c r="F501" s="222" t="s">
        <v>2131</v>
      </c>
      <c r="G501" s="218">
        <v>3</v>
      </c>
      <c r="H501" s="220" t="s">
        <v>2448</v>
      </c>
      <c r="I501" s="220" t="s">
        <v>990</v>
      </c>
      <c r="J501" s="220" t="s">
        <v>990</v>
      </c>
      <c r="K501" s="221" t="s">
        <v>2448</v>
      </c>
    </row>
    <row r="502" spans="1:11" ht="30.75" customHeight="1" x14ac:dyDescent="0.2">
      <c r="A502" s="217">
        <v>498</v>
      </c>
      <c r="B502" s="218">
        <v>2010</v>
      </c>
      <c r="C502" s="219" t="s">
        <v>2449</v>
      </c>
      <c r="D502" s="231" t="s">
        <v>6300</v>
      </c>
      <c r="E502" s="226" t="s">
        <v>1397</v>
      </c>
      <c r="F502" s="222" t="s">
        <v>2107</v>
      </c>
      <c r="G502" s="218">
        <v>6</v>
      </c>
      <c r="H502" s="220" t="s">
        <v>2450</v>
      </c>
      <c r="I502" s="220" t="s">
        <v>990</v>
      </c>
      <c r="J502" s="220" t="s">
        <v>990</v>
      </c>
      <c r="K502" s="221" t="s">
        <v>2450</v>
      </c>
    </row>
    <row r="503" spans="1:11" ht="30.75" customHeight="1" x14ac:dyDescent="0.2">
      <c r="A503" s="217">
        <v>499</v>
      </c>
      <c r="B503" s="218">
        <v>2010</v>
      </c>
      <c r="C503" s="219" t="s">
        <v>2451</v>
      </c>
      <c r="D503" s="231" t="s">
        <v>6300</v>
      </c>
      <c r="E503" s="226" t="s">
        <v>2452</v>
      </c>
      <c r="F503" s="222" t="s">
        <v>1069</v>
      </c>
      <c r="G503" s="218">
        <v>5</v>
      </c>
      <c r="H503" s="220" t="s">
        <v>2453</v>
      </c>
      <c r="I503" s="220" t="s">
        <v>990</v>
      </c>
      <c r="J503" s="220" t="s">
        <v>990</v>
      </c>
      <c r="K503" s="221" t="s">
        <v>2453</v>
      </c>
    </row>
    <row r="504" spans="1:11" ht="30.75" customHeight="1" x14ac:dyDescent="0.2">
      <c r="A504" s="217">
        <v>500</v>
      </c>
      <c r="B504" s="218">
        <v>2010</v>
      </c>
      <c r="C504" s="219" t="s">
        <v>2454</v>
      </c>
      <c r="D504" s="231" t="s">
        <v>6300</v>
      </c>
      <c r="E504" s="226" t="s">
        <v>1151</v>
      </c>
      <c r="F504" s="222" t="s">
        <v>1408</v>
      </c>
      <c r="G504" s="218">
        <v>3</v>
      </c>
      <c r="H504" s="220" t="s">
        <v>2455</v>
      </c>
      <c r="I504" s="220" t="s">
        <v>990</v>
      </c>
      <c r="J504" s="220" t="s">
        <v>990</v>
      </c>
      <c r="K504" s="221" t="s">
        <v>2455</v>
      </c>
    </row>
    <row r="505" spans="1:11" ht="30.75" customHeight="1" x14ac:dyDescent="0.2">
      <c r="A505" s="217">
        <v>501</v>
      </c>
      <c r="B505" s="218">
        <v>2010</v>
      </c>
      <c r="C505" s="219" t="s">
        <v>2456</v>
      </c>
      <c r="D505" s="231" t="s">
        <v>6300</v>
      </c>
      <c r="E505" s="226" t="s">
        <v>1825</v>
      </c>
      <c r="F505" s="222" t="s">
        <v>2135</v>
      </c>
      <c r="G505" s="218">
        <v>7</v>
      </c>
      <c r="H505" s="220" t="s">
        <v>2457</v>
      </c>
      <c r="I505" s="220" t="s">
        <v>990</v>
      </c>
      <c r="J505" s="220" t="s">
        <v>990</v>
      </c>
      <c r="K505" s="221" t="s">
        <v>2457</v>
      </c>
    </row>
    <row r="506" spans="1:11" ht="30.75" customHeight="1" x14ac:dyDescent="0.2">
      <c r="A506" s="217">
        <v>502</v>
      </c>
      <c r="B506" s="218">
        <v>2010</v>
      </c>
      <c r="C506" s="219" t="s">
        <v>2458</v>
      </c>
      <c r="D506" s="231" t="s">
        <v>6300</v>
      </c>
      <c r="E506" s="226" t="s">
        <v>1088</v>
      </c>
      <c r="F506" s="222" t="s">
        <v>1036</v>
      </c>
      <c r="G506" s="218">
        <v>5</v>
      </c>
      <c r="H506" s="220" t="s">
        <v>2459</v>
      </c>
      <c r="I506" s="220" t="s">
        <v>990</v>
      </c>
      <c r="J506" s="220" t="s">
        <v>990</v>
      </c>
      <c r="K506" s="221" t="s">
        <v>2459</v>
      </c>
    </row>
    <row r="507" spans="1:11" ht="30.75" customHeight="1" x14ac:dyDescent="0.2">
      <c r="A507" s="217">
        <v>503</v>
      </c>
      <c r="B507" s="218">
        <v>2010</v>
      </c>
      <c r="C507" s="219" t="s">
        <v>2460</v>
      </c>
      <c r="D507" s="231" t="s">
        <v>6300</v>
      </c>
      <c r="E507" s="226" t="s">
        <v>1825</v>
      </c>
      <c r="F507" s="222" t="s">
        <v>1360</v>
      </c>
      <c r="G507" s="218">
        <v>7</v>
      </c>
      <c r="H507" s="220" t="s">
        <v>2461</v>
      </c>
      <c r="I507" s="220" t="s">
        <v>990</v>
      </c>
      <c r="J507" s="220" t="s">
        <v>990</v>
      </c>
      <c r="K507" s="221" t="s">
        <v>2461</v>
      </c>
    </row>
    <row r="508" spans="1:11" ht="30.75" customHeight="1" x14ac:dyDescent="0.2">
      <c r="A508" s="217">
        <v>504</v>
      </c>
      <c r="B508" s="218">
        <v>2010</v>
      </c>
      <c r="C508" s="219" t="s">
        <v>2462</v>
      </c>
      <c r="D508" s="231" t="s">
        <v>6300</v>
      </c>
      <c r="E508" s="226" t="s">
        <v>2463</v>
      </c>
      <c r="F508" s="222" t="s">
        <v>2464</v>
      </c>
      <c r="G508" s="218">
        <v>7</v>
      </c>
      <c r="H508" s="220" t="s">
        <v>2465</v>
      </c>
      <c r="I508" s="220" t="s">
        <v>990</v>
      </c>
      <c r="J508" s="220" t="s">
        <v>990</v>
      </c>
      <c r="K508" s="221" t="s">
        <v>2465</v>
      </c>
    </row>
    <row r="509" spans="1:11" ht="30.75" customHeight="1" x14ac:dyDescent="0.2">
      <c r="A509" s="217">
        <v>505</v>
      </c>
      <c r="B509" s="218">
        <v>2010</v>
      </c>
      <c r="C509" s="219" t="s">
        <v>2466</v>
      </c>
      <c r="D509" s="231" t="s">
        <v>6300</v>
      </c>
      <c r="E509" s="226" t="s">
        <v>2009</v>
      </c>
      <c r="F509" s="222" t="s">
        <v>1763</v>
      </c>
      <c r="G509" s="218">
        <v>3</v>
      </c>
      <c r="H509" s="220" t="s">
        <v>2467</v>
      </c>
      <c r="I509" s="220" t="s">
        <v>990</v>
      </c>
      <c r="J509" s="220" t="s">
        <v>990</v>
      </c>
      <c r="K509" s="221" t="s">
        <v>2467</v>
      </c>
    </row>
    <row r="510" spans="1:11" ht="30.75" customHeight="1" x14ac:dyDescent="0.2">
      <c r="A510" s="217">
        <v>506</v>
      </c>
      <c r="B510" s="218">
        <v>2010</v>
      </c>
      <c r="C510" s="219" t="s">
        <v>2468</v>
      </c>
      <c r="D510" s="231" t="s">
        <v>6300</v>
      </c>
      <c r="E510" s="226" t="s">
        <v>2009</v>
      </c>
      <c r="F510" s="222" t="s">
        <v>2142</v>
      </c>
      <c r="G510" s="218">
        <v>2</v>
      </c>
      <c r="H510" s="220" t="s">
        <v>2469</v>
      </c>
      <c r="I510" s="220" t="s">
        <v>990</v>
      </c>
      <c r="J510" s="220" t="s">
        <v>990</v>
      </c>
      <c r="K510" s="221" t="s">
        <v>2469</v>
      </c>
    </row>
    <row r="511" spans="1:11" ht="30.75" customHeight="1" x14ac:dyDescent="0.2">
      <c r="A511" s="217">
        <v>507</v>
      </c>
      <c r="B511" s="218">
        <v>2010</v>
      </c>
      <c r="C511" s="219" t="s">
        <v>2470</v>
      </c>
      <c r="D511" s="231" t="s">
        <v>6300</v>
      </c>
      <c r="E511" s="226" t="s">
        <v>1096</v>
      </c>
      <c r="F511" s="222" t="s">
        <v>1036</v>
      </c>
      <c r="G511" s="218">
        <v>4</v>
      </c>
      <c r="H511" s="220" t="s">
        <v>2471</v>
      </c>
      <c r="I511" s="220" t="s">
        <v>990</v>
      </c>
      <c r="J511" s="220" t="s">
        <v>990</v>
      </c>
      <c r="K511" s="221" t="s">
        <v>2471</v>
      </c>
    </row>
    <row r="512" spans="1:11" ht="30.75" customHeight="1" x14ac:dyDescent="0.2">
      <c r="A512" s="217">
        <v>508</v>
      </c>
      <c r="B512" s="218">
        <v>2010</v>
      </c>
      <c r="C512" s="219" t="s">
        <v>2472</v>
      </c>
      <c r="D512" s="231" t="s">
        <v>6300</v>
      </c>
      <c r="E512" s="226" t="s">
        <v>1745</v>
      </c>
      <c r="F512" s="222" t="s">
        <v>2401</v>
      </c>
      <c r="G512" s="218">
        <v>5</v>
      </c>
      <c r="H512" s="220" t="s">
        <v>2473</v>
      </c>
      <c r="I512" s="220" t="s">
        <v>990</v>
      </c>
      <c r="J512" s="220" t="s">
        <v>990</v>
      </c>
      <c r="K512" s="221" t="s">
        <v>2473</v>
      </c>
    </row>
    <row r="513" spans="1:11" ht="30.75" customHeight="1" x14ac:dyDescent="0.2">
      <c r="A513" s="217">
        <v>509</v>
      </c>
      <c r="B513" s="218">
        <v>2010</v>
      </c>
      <c r="C513" s="219" t="s">
        <v>2474</v>
      </c>
      <c r="D513" s="231" t="s">
        <v>6300</v>
      </c>
      <c r="E513" s="226" t="s">
        <v>1494</v>
      </c>
      <c r="F513" s="222" t="s">
        <v>1801</v>
      </c>
      <c r="G513" s="218">
        <v>5</v>
      </c>
      <c r="H513" s="220" t="s">
        <v>2475</v>
      </c>
      <c r="I513" s="220" t="s">
        <v>990</v>
      </c>
      <c r="J513" s="220" t="s">
        <v>990</v>
      </c>
      <c r="K513" s="221" t="s">
        <v>2475</v>
      </c>
    </row>
    <row r="514" spans="1:11" ht="30.75" customHeight="1" x14ac:dyDescent="0.2">
      <c r="A514" s="217">
        <v>510</v>
      </c>
      <c r="B514" s="218">
        <v>2010</v>
      </c>
      <c r="C514" s="219" t="s">
        <v>2476</v>
      </c>
      <c r="D514" s="231" t="s">
        <v>6300</v>
      </c>
      <c r="E514" s="226" t="s">
        <v>2477</v>
      </c>
      <c r="F514" s="222" t="s">
        <v>1971</v>
      </c>
      <c r="G514" s="218">
        <v>5</v>
      </c>
      <c r="H514" s="220" t="s">
        <v>2478</v>
      </c>
      <c r="I514" s="220" t="s">
        <v>990</v>
      </c>
      <c r="J514" s="220" t="s">
        <v>990</v>
      </c>
      <c r="K514" s="221" t="s">
        <v>2478</v>
      </c>
    </row>
    <row r="515" spans="1:11" ht="30.75" customHeight="1" x14ac:dyDescent="0.2">
      <c r="A515" s="217">
        <v>511</v>
      </c>
      <c r="B515" s="218">
        <v>2010</v>
      </c>
      <c r="C515" s="219" t="s">
        <v>2479</v>
      </c>
      <c r="D515" s="231" t="s">
        <v>6300</v>
      </c>
      <c r="E515" s="226" t="s">
        <v>1494</v>
      </c>
      <c r="F515" s="222" t="s">
        <v>1416</v>
      </c>
      <c r="G515" s="218">
        <v>5</v>
      </c>
      <c r="H515" s="220" t="s">
        <v>2480</v>
      </c>
      <c r="I515" s="220" t="s">
        <v>990</v>
      </c>
      <c r="J515" s="220" t="s">
        <v>990</v>
      </c>
      <c r="K515" s="221" t="s">
        <v>2480</v>
      </c>
    </row>
    <row r="516" spans="1:11" ht="30.75" customHeight="1" x14ac:dyDescent="0.2">
      <c r="A516" s="217">
        <v>512</v>
      </c>
      <c r="B516" s="218">
        <v>2010</v>
      </c>
      <c r="C516" s="219" t="s">
        <v>2481</v>
      </c>
      <c r="D516" s="231" t="s">
        <v>6300</v>
      </c>
      <c r="E516" s="226" t="s">
        <v>2477</v>
      </c>
      <c r="F516" s="222" t="s">
        <v>1478</v>
      </c>
      <c r="G516" s="218">
        <v>5</v>
      </c>
      <c r="H516" s="220" t="s">
        <v>2482</v>
      </c>
      <c r="I516" s="220" t="s">
        <v>990</v>
      </c>
      <c r="J516" s="220" t="s">
        <v>990</v>
      </c>
      <c r="K516" s="221" t="s">
        <v>2482</v>
      </c>
    </row>
    <row r="517" spans="1:11" ht="30.75" customHeight="1" x14ac:dyDescent="0.2">
      <c r="A517" s="217">
        <v>513</v>
      </c>
      <c r="B517" s="218">
        <v>2010</v>
      </c>
      <c r="C517" s="219" t="s">
        <v>2483</v>
      </c>
      <c r="D517" s="231" t="s">
        <v>6300</v>
      </c>
      <c r="E517" s="226" t="s">
        <v>2484</v>
      </c>
      <c r="F517" s="222" t="s">
        <v>1316</v>
      </c>
      <c r="G517" s="218">
        <v>8</v>
      </c>
      <c r="H517" s="220" t="s">
        <v>2485</v>
      </c>
      <c r="I517" s="220" t="s">
        <v>990</v>
      </c>
      <c r="J517" s="220" t="s">
        <v>990</v>
      </c>
      <c r="K517" s="221" t="s">
        <v>2485</v>
      </c>
    </row>
    <row r="518" spans="1:11" ht="30.75" customHeight="1" x14ac:dyDescent="0.2">
      <c r="A518" s="217">
        <v>514</v>
      </c>
      <c r="B518" s="218">
        <v>2010</v>
      </c>
      <c r="C518" s="219" t="s">
        <v>2486</v>
      </c>
      <c r="D518" s="231" t="s">
        <v>6300</v>
      </c>
      <c r="E518" s="226" t="s">
        <v>2484</v>
      </c>
      <c r="F518" s="222" t="s">
        <v>1817</v>
      </c>
      <c r="G518" s="218">
        <v>6</v>
      </c>
      <c r="H518" s="220" t="s">
        <v>2487</v>
      </c>
      <c r="I518" s="220" t="s">
        <v>990</v>
      </c>
      <c r="J518" s="220" t="s">
        <v>990</v>
      </c>
      <c r="K518" s="221" t="s">
        <v>2487</v>
      </c>
    </row>
    <row r="519" spans="1:11" ht="30.75" customHeight="1" x14ac:dyDescent="0.2">
      <c r="A519" s="217">
        <v>515</v>
      </c>
      <c r="B519" s="218">
        <v>2010</v>
      </c>
      <c r="C519" s="219" t="s">
        <v>2488</v>
      </c>
      <c r="D519" s="231" t="s">
        <v>6300</v>
      </c>
      <c r="E519" s="226" t="s">
        <v>1151</v>
      </c>
      <c r="F519" s="222" t="s">
        <v>1004</v>
      </c>
      <c r="G519" s="218">
        <v>6</v>
      </c>
      <c r="H519" s="220" t="s">
        <v>2489</v>
      </c>
      <c r="I519" s="220" t="s">
        <v>990</v>
      </c>
      <c r="J519" s="220" t="s">
        <v>990</v>
      </c>
      <c r="K519" s="221" t="s">
        <v>2489</v>
      </c>
    </row>
    <row r="520" spans="1:11" ht="30.75" customHeight="1" x14ac:dyDescent="0.2">
      <c r="A520" s="217">
        <v>516</v>
      </c>
      <c r="B520" s="218">
        <v>2010</v>
      </c>
      <c r="C520" s="219" t="s">
        <v>2490</v>
      </c>
      <c r="D520" s="231" t="s">
        <v>6300</v>
      </c>
      <c r="E520" s="226" t="s">
        <v>2491</v>
      </c>
      <c r="F520" s="222" t="s">
        <v>1052</v>
      </c>
      <c r="G520" s="218">
        <v>2</v>
      </c>
      <c r="H520" s="220" t="s">
        <v>2492</v>
      </c>
      <c r="I520" s="220" t="s">
        <v>990</v>
      </c>
      <c r="J520" s="220" t="s">
        <v>990</v>
      </c>
      <c r="K520" s="221" t="s">
        <v>2492</v>
      </c>
    </row>
    <row r="521" spans="1:11" ht="30.75" customHeight="1" x14ac:dyDescent="0.2">
      <c r="A521" s="217">
        <v>517</v>
      </c>
      <c r="B521" s="218">
        <v>2010</v>
      </c>
      <c r="C521" s="219" t="s">
        <v>2493</v>
      </c>
      <c r="D521" s="231" t="s">
        <v>6300</v>
      </c>
      <c r="E521" s="226" t="s">
        <v>1494</v>
      </c>
      <c r="F521" s="222" t="s">
        <v>1394</v>
      </c>
      <c r="G521" s="218">
        <v>3</v>
      </c>
      <c r="H521" s="220" t="s">
        <v>2494</v>
      </c>
      <c r="I521" s="220" t="s">
        <v>990</v>
      </c>
      <c r="J521" s="220" t="s">
        <v>990</v>
      </c>
      <c r="K521" s="221" t="s">
        <v>2494</v>
      </c>
    </row>
    <row r="522" spans="1:11" ht="30.75" customHeight="1" x14ac:dyDescent="0.2">
      <c r="A522" s="217">
        <v>518</v>
      </c>
      <c r="B522" s="218">
        <v>2010</v>
      </c>
      <c r="C522" s="219" t="s">
        <v>2495</v>
      </c>
      <c r="D522" s="231" t="s">
        <v>6300</v>
      </c>
      <c r="E522" s="226" t="s">
        <v>2496</v>
      </c>
      <c r="F522" s="222" t="s">
        <v>1908</v>
      </c>
      <c r="G522" s="218">
        <v>2</v>
      </c>
      <c r="H522" s="220" t="s">
        <v>2497</v>
      </c>
      <c r="I522" s="220" t="s">
        <v>990</v>
      </c>
      <c r="J522" s="220" t="s">
        <v>990</v>
      </c>
      <c r="K522" s="221" t="s">
        <v>2497</v>
      </c>
    </row>
    <row r="523" spans="1:11" ht="30.75" customHeight="1" x14ac:dyDescent="0.2">
      <c r="A523" s="217">
        <v>519</v>
      </c>
      <c r="B523" s="218">
        <v>2010</v>
      </c>
      <c r="C523" s="219" t="s">
        <v>2498</v>
      </c>
      <c r="D523" s="231" t="s">
        <v>6300</v>
      </c>
      <c r="E523" s="226" t="s">
        <v>1722</v>
      </c>
      <c r="F523" s="222" t="s">
        <v>1433</v>
      </c>
      <c r="G523" s="218">
        <v>7</v>
      </c>
      <c r="H523" s="220" t="s">
        <v>2499</v>
      </c>
      <c r="I523" s="220" t="s">
        <v>990</v>
      </c>
      <c r="J523" s="220" t="s">
        <v>990</v>
      </c>
      <c r="K523" s="221" t="s">
        <v>2499</v>
      </c>
    </row>
    <row r="524" spans="1:11" ht="30.75" customHeight="1" x14ac:dyDescent="0.2">
      <c r="A524" s="217">
        <v>520</v>
      </c>
      <c r="B524" s="218">
        <v>2010</v>
      </c>
      <c r="C524" s="219" t="s">
        <v>2500</v>
      </c>
      <c r="D524" s="231" t="s">
        <v>6300</v>
      </c>
      <c r="E524" s="226" t="s">
        <v>1759</v>
      </c>
      <c r="F524" s="222" t="s">
        <v>1412</v>
      </c>
      <c r="G524" s="218">
        <v>7</v>
      </c>
      <c r="H524" s="220" t="s">
        <v>2501</v>
      </c>
      <c r="I524" s="220" t="s">
        <v>990</v>
      </c>
      <c r="J524" s="220" t="s">
        <v>990</v>
      </c>
      <c r="K524" s="221" t="s">
        <v>2501</v>
      </c>
    </row>
    <row r="525" spans="1:11" ht="30.75" customHeight="1" x14ac:dyDescent="0.2">
      <c r="A525" s="217">
        <v>521</v>
      </c>
      <c r="B525" s="218">
        <v>2010</v>
      </c>
      <c r="C525" s="219" t="s">
        <v>2502</v>
      </c>
      <c r="D525" s="231" t="s">
        <v>6300</v>
      </c>
      <c r="E525" s="226" t="s">
        <v>1450</v>
      </c>
      <c r="F525" s="222" t="s">
        <v>2503</v>
      </c>
      <c r="G525" s="218">
        <v>2</v>
      </c>
      <c r="H525" s="220" t="s">
        <v>2504</v>
      </c>
      <c r="I525" s="220" t="s">
        <v>990</v>
      </c>
      <c r="J525" s="220" t="s">
        <v>990</v>
      </c>
      <c r="K525" s="221" t="s">
        <v>2504</v>
      </c>
    </row>
    <row r="526" spans="1:11" ht="30.75" customHeight="1" x14ac:dyDescent="0.2">
      <c r="A526" s="217">
        <v>522</v>
      </c>
      <c r="B526" s="218">
        <v>2010</v>
      </c>
      <c r="C526" s="219" t="s">
        <v>2505</v>
      </c>
      <c r="D526" s="231" t="s">
        <v>6300</v>
      </c>
      <c r="E526" s="226" t="s">
        <v>1702</v>
      </c>
      <c r="F526" s="222" t="s">
        <v>1451</v>
      </c>
      <c r="G526" s="218">
        <v>4</v>
      </c>
      <c r="H526" s="220" t="s">
        <v>2506</v>
      </c>
      <c r="I526" s="220" t="s">
        <v>990</v>
      </c>
      <c r="J526" s="220" t="s">
        <v>990</v>
      </c>
      <c r="K526" s="221" t="s">
        <v>2506</v>
      </c>
    </row>
    <row r="527" spans="1:11" ht="30.75" customHeight="1" x14ac:dyDescent="0.2">
      <c r="A527" s="217">
        <v>523</v>
      </c>
      <c r="B527" s="218">
        <v>2010</v>
      </c>
      <c r="C527" s="219" t="s">
        <v>2507</v>
      </c>
      <c r="D527" s="231" t="s">
        <v>6300</v>
      </c>
      <c r="E527" s="226" t="s">
        <v>1019</v>
      </c>
      <c r="F527" s="222" t="s">
        <v>2039</v>
      </c>
      <c r="G527" s="218">
        <v>1</v>
      </c>
      <c r="H527" s="220" t="s">
        <v>2508</v>
      </c>
      <c r="I527" s="220" t="s">
        <v>990</v>
      </c>
      <c r="J527" s="220" t="s">
        <v>990</v>
      </c>
      <c r="K527" s="221" t="s">
        <v>2508</v>
      </c>
    </row>
    <row r="528" spans="1:11" ht="30.75" customHeight="1" x14ac:dyDescent="0.2">
      <c r="A528" s="217">
        <v>524</v>
      </c>
      <c r="B528" s="218">
        <v>2010</v>
      </c>
      <c r="C528" s="219" t="s">
        <v>2509</v>
      </c>
      <c r="D528" s="231" t="s">
        <v>6300</v>
      </c>
      <c r="E528" s="226" t="s">
        <v>1019</v>
      </c>
      <c r="F528" s="222" t="s">
        <v>1144</v>
      </c>
      <c r="G528" s="218">
        <v>6</v>
      </c>
      <c r="H528" s="220" t="s">
        <v>2510</v>
      </c>
      <c r="I528" s="220" t="s">
        <v>990</v>
      </c>
      <c r="J528" s="220" t="s">
        <v>990</v>
      </c>
      <c r="K528" s="221" t="s">
        <v>2510</v>
      </c>
    </row>
    <row r="529" spans="1:11" ht="30.75" customHeight="1" x14ac:dyDescent="0.2">
      <c r="A529" s="217">
        <v>525</v>
      </c>
      <c r="B529" s="218">
        <v>2010</v>
      </c>
      <c r="C529" s="219" t="s">
        <v>2511</v>
      </c>
      <c r="D529" s="231" t="s">
        <v>6300</v>
      </c>
      <c r="E529" s="226" t="s">
        <v>1019</v>
      </c>
      <c r="F529" s="222" t="s">
        <v>1794</v>
      </c>
      <c r="G529" s="218">
        <v>9</v>
      </c>
      <c r="H529" s="220" t="s">
        <v>2512</v>
      </c>
      <c r="I529" s="220" t="s">
        <v>990</v>
      </c>
      <c r="J529" s="220" t="s">
        <v>990</v>
      </c>
      <c r="K529" s="221" t="s">
        <v>2512</v>
      </c>
    </row>
    <row r="530" spans="1:11" ht="30.75" customHeight="1" x14ac:dyDescent="0.2">
      <c r="A530" s="217">
        <v>526</v>
      </c>
      <c r="B530" s="218">
        <v>2010</v>
      </c>
      <c r="C530" s="219" t="s">
        <v>2513</v>
      </c>
      <c r="D530" s="231" t="s">
        <v>6300</v>
      </c>
      <c r="E530" s="226" t="s">
        <v>1544</v>
      </c>
      <c r="F530" s="222" t="s">
        <v>1658</v>
      </c>
      <c r="G530" s="218">
        <v>7</v>
      </c>
      <c r="H530" s="220" t="s">
        <v>2514</v>
      </c>
      <c r="I530" s="220" t="s">
        <v>990</v>
      </c>
      <c r="J530" s="220" t="s">
        <v>990</v>
      </c>
      <c r="K530" s="221" t="s">
        <v>2514</v>
      </c>
    </row>
    <row r="531" spans="1:11" ht="30.75" customHeight="1" x14ac:dyDescent="0.2">
      <c r="A531" s="217">
        <v>527</v>
      </c>
      <c r="B531" s="218">
        <v>2010</v>
      </c>
      <c r="C531" s="219" t="s">
        <v>2515</v>
      </c>
      <c r="D531" s="231" t="s">
        <v>6300</v>
      </c>
      <c r="E531" s="226" t="s">
        <v>2516</v>
      </c>
      <c r="F531" s="222" t="s">
        <v>1918</v>
      </c>
      <c r="G531" s="218">
        <v>5</v>
      </c>
      <c r="H531" s="220" t="s">
        <v>2517</v>
      </c>
      <c r="I531" s="220" t="s">
        <v>990</v>
      </c>
      <c r="J531" s="220" t="s">
        <v>990</v>
      </c>
      <c r="K531" s="221" t="s">
        <v>2517</v>
      </c>
    </row>
    <row r="532" spans="1:11" ht="30.75" customHeight="1" x14ac:dyDescent="0.2">
      <c r="A532" s="217">
        <v>528</v>
      </c>
      <c r="B532" s="218">
        <v>2010</v>
      </c>
      <c r="C532" s="219" t="s">
        <v>2518</v>
      </c>
      <c r="D532" s="231" t="s">
        <v>6300</v>
      </c>
      <c r="E532" s="226" t="s">
        <v>1787</v>
      </c>
      <c r="F532" s="222" t="s">
        <v>2519</v>
      </c>
      <c r="G532" s="218">
        <v>5</v>
      </c>
      <c r="H532" s="220" t="s">
        <v>2520</v>
      </c>
      <c r="I532" s="220" t="s">
        <v>990</v>
      </c>
      <c r="J532" s="220" t="s">
        <v>990</v>
      </c>
      <c r="K532" s="221" t="s">
        <v>2520</v>
      </c>
    </row>
    <row r="533" spans="1:11" ht="30.75" customHeight="1" x14ac:dyDescent="0.2">
      <c r="A533" s="217">
        <v>529</v>
      </c>
      <c r="B533" s="218">
        <v>2010</v>
      </c>
      <c r="C533" s="219" t="s">
        <v>2521</v>
      </c>
      <c r="D533" s="231" t="s">
        <v>6300</v>
      </c>
      <c r="E533" s="226" t="s">
        <v>999</v>
      </c>
      <c r="F533" s="222" t="s">
        <v>1821</v>
      </c>
      <c r="G533" s="218">
        <v>5</v>
      </c>
      <c r="H533" s="220" t="s">
        <v>2522</v>
      </c>
      <c r="I533" s="220" t="s">
        <v>990</v>
      </c>
      <c r="J533" s="220" t="s">
        <v>990</v>
      </c>
      <c r="K533" s="221" t="s">
        <v>2522</v>
      </c>
    </row>
    <row r="534" spans="1:11" ht="30.75" customHeight="1" x14ac:dyDescent="0.2">
      <c r="A534" s="217">
        <v>530</v>
      </c>
      <c r="B534" s="218">
        <v>2010</v>
      </c>
      <c r="C534" s="219" t="s">
        <v>2523</v>
      </c>
      <c r="D534" s="231" t="s">
        <v>6300</v>
      </c>
      <c r="E534" s="226" t="s">
        <v>1768</v>
      </c>
      <c r="F534" s="222" t="s">
        <v>1569</v>
      </c>
      <c r="G534" s="218">
        <v>6</v>
      </c>
      <c r="H534" s="220" t="s">
        <v>2524</v>
      </c>
      <c r="I534" s="220" t="s">
        <v>990</v>
      </c>
      <c r="J534" s="220" t="s">
        <v>990</v>
      </c>
      <c r="K534" s="221" t="s">
        <v>2524</v>
      </c>
    </row>
    <row r="535" spans="1:11" ht="30.75" customHeight="1" x14ac:dyDescent="0.2">
      <c r="A535" s="217">
        <v>531</v>
      </c>
      <c r="B535" s="218">
        <v>2010</v>
      </c>
      <c r="C535" s="219" t="s">
        <v>2525</v>
      </c>
      <c r="D535" s="231" t="s">
        <v>6300</v>
      </c>
      <c r="E535" s="226" t="s">
        <v>1369</v>
      </c>
      <c r="F535" s="222" t="s">
        <v>1059</v>
      </c>
      <c r="G535" s="218">
        <v>5</v>
      </c>
      <c r="H535" s="220" t="s">
        <v>2526</v>
      </c>
      <c r="I535" s="220" t="s">
        <v>990</v>
      </c>
      <c r="J535" s="220" t="s">
        <v>990</v>
      </c>
      <c r="K535" s="221" t="s">
        <v>2526</v>
      </c>
    </row>
    <row r="536" spans="1:11" ht="30.75" customHeight="1" x14ac:dyDescent="0.2">
      <c r="A536" s="217">
        <v>532</v>
      </c>
      <c r="B536" s="218">
        <v>2010</v>
      </c>
      <c r="C536" s="219" t="s">
        <v>2527</v>
      </c>
      <c r="D536" s="231" t="s">
        <v>6300</v>
      </c>
      <c r="E536" s="226" t="s">
        <v>2528</v>
      </c>
      <c r="F536" s="222" t="s">
        <v>1345</v>
      </c>
      <c r="G536" s="218">
        <v>6</v>
      </c>
      <c r="H536" s="220" t="s">
        <v>2529</v>
      </c>
      <c r="I536" s="220" t="s">
        <v>990</v>
      </c>
      <c r="J536" s="220" t="s">
        <v>990</v>
      </c>
      <c r="K536" s="221" t="s">
        <v>2529</v>
      </c>
    </row>
    <row r="537" spans="1:11" ht="30.75" customHeight="1" x14ac:dyDescent="0.2">
      <c r="A537" s="217">
        <v>533</v>
      </c>
      <c r="B537" s="218">
        <v>2010</v>
      </c>
      <c r="C537" s="219" t="s">
        <v>2530</v>
      </c>
      <c r="D537" s="231" t="s">
        <v>6300</v>
      </c>
      <c r="E537" s="226" t="s">
        <v>2531</v>
      </c>
      <c r="F537" s="222" t="s">
        <v>1615</v>
      </c>
      <c r="G537" s="218">
        <v>3</v>
      </c>
      <c r="H537" s="220" t="s">
        <v>2532</v>
      </c>
      <c r="I537" s="220" t="s">
        <v>990</v>
      </c>
      <c r="J537" s="220" t="s">
        <v>990</v>
      </c>
      <c r="K537" s="221" t="s">
        <v>2532</v>
      </c>
    </row>
    <row r="538" spans="1:11" ht="30.75" customHeight="1" x14ac:dyDescent="0.2">
      <c r="A538" s="217">
        <v>534</v>
      </c>
      <c r="B538" s="218">
        <v>2010</v>
      </c>
      <c r="C538" s="219" t="s">
        <v>2533</v>
      </c>
      <c r="D538" s="231" t="s">
        <v>6300</v>
      </c>
      <c r="E538" s="226" t="s">
        <v>2534</v>
      </c>
      <c r="F538" s="222" t="s">
        <v>1327</v>
      </c>
      <c r="G538" s="218">
        <v>3</v>
      </c>
      <c r="H538" s="220" t="s">
        <v>2535</v>
      </c>
      <c r="I538" s="220" t="s">
        <v>990</v>
      </c>
      <c r="J538" s="220" t="s">
        <v>990</v>
      </c>
      <c r="K538" s="221" t="s">
        <v>2535</v>
      </c>
    </row>
    <row r="539" spans="1:11" ht="30.75" customHeight="1" x14ac:dyDescent="0.2">
      <c r="A539" s="217">
        <v>535</v>
      </c>
      <c r="B539" s="218">
        <v>2010</v>
      </c>
      <c r="C539" s="219" t="s">
        <v>2536</v>
      </c>
      <c r="D539" s="231" t="s">
        <v>6300</v>
      </c>
      <c r="E539" s="226" t="s">
        <v>1779</v>
      </c>
      <c r="F539" s="222" t="s">
        <v>2537</v>
      </c>
      <c r="G539" s="218">
        <v>8</v>
      </c>
      <c r="H539" s="220" t="s">
        <v>2538</v>
      </c>
      <c r="I539" s="220" t="s">
        <v>990</v>
      </c>
      <c r="J539" s="220" t="s">
        <v>990</v>
      </c>
      <c r="K539" s="221" t="s">
        <v>2538</v>
      </c>
    </row>
    <row r="540" spans="1:11" ht="30.75" customHeight="1" x14ac:dyDescent="0.2">
      <c r="A540" s="217">
        <v>536</v>
      </c>
      <c r="B540" s="218">
        <v>2010</v>
      </c>
      <c r="C540" s="219" t="s">
        <v>2539</v>
      </c>
      <c r="D540" s="231" t="s">
        <v>6317</v>
      </c>
      <c r="E540" s="226" t="s">
        <v>7388</v>
      </c>
      <c r="F540" s="222" t="s">
        <v>1646</v>
      </c>
      <c r="G540" s="218">
        <v>4</v>
      </c>
      <c r="H540" s="220" t="s">
        <v>2540</v>
      </c>
      <c r="I540" s="220" t="s">
        <v>990</v>
      </c>
      <c r="J540" s="220" t="s">
        <v>990</v>
      </c>
      <c r="K540" s="221" t="s">
        <v>2540</v>
      </c>
    </row>
    <row r="541" spans="1:11" ht="30.75" customHeight="1" x14ac:dyDescent="0.2">
      <c r="A541" s="217">
        <v>537</v>
      </c>
      <c r="B541" s="218">
        <v>2010</v>
      </c>
      <c r="C541" s="219" t="s">
        <v>2541</v>
      </c>
      <c r="D541" s="231" t="s">
        <v>6318</v>
      </c>
      <c r="E541" s="226" t="s">
        <v>2542</v>
      </c>
      <c r="F541" s="222" t="s">
        <v>1040</v>
      </c>
      <c r="G541" s="218">
        <v>2</v>
      </c>
      <c r="H541" s="220" t="s">
        <v>2543</v>
      </c>
      <c r="I541" s="220" t="s">
        <v>990</v>
      </c>
      <c r="J541" s="220" t="s">
        <v>990</v>
      </c>
      <c r="K541" s="221" t="s">
        <v>2543</v>
      </c>
    </row>
    <row r="542" spans="1:11" ht="30.75" customHeight="1" x14ac:dyDescent="0.2">
      <c r="A542" s="217">
        <v>538</v>
      </c>
      <c r="B542" s="218">
        <v>2010</v>
      </c>
      <c r="C542" s="219" t="s">
        <v>2544</v>
      </c>
      <c r="D542" s="231" t="s">
        <v>6318</v>
      </c>
      <c r="E542" s="226" t="s">
        <v>2545</v>
      </c>
      <c r="F542" s="222" t="s">
        <v>1136</v>
      </c>
      <c r="G542" s="218">
        <v>4</v>
      </c>
      <c r="H542" s="220" t="s">
        <v>2546</v>
      </c>
      <c r="I542" s="220" t="s">
        <v>990</v>
      </c>
      <c r="J542" s="220" t="s">
        <v>990</v>
      </c>
      <c r="K542" s="221" t="s">
        <v>2546</v>
      </c>
    </row>
    <row r="543" spans="1:11" ht="30.75" customHeight="1" x14ac:dyDescent="0.2">
      <c r="A543" s="217">
        <v>539</v>
      </c>
      <c r="B543" s="218">
        <v>2010</v>
      </c>
      <c r="C543" s="219" t="s">
        <v>2547</v>
      </c>
      <c r="D543" s="231" t="s">
        <v>6318</v>
      </c>
      <c r="E543" s="226" t="s">
        <v>7389</v>
      </c>
      <c r="F543" s="222" t="s">
        <v>1565</v>
      </c>
      <c r="G543" s="218">
        <v>4</v>
      </c>
      <c r="H543" s="220" t="s">
        <v>2548</v>
      </c>
      <c r="I543" s="220" t="s">
        <v>990</v>
      </c>
      <c r="J543" s="220" t="s">
        <v>990</v>
      </c>
      <c r="K543" s="221" t="s">
        <v>2548</v>
      </c>
    </row>
    <row r="544" spans="1:11" ht="30.75" customHeight="1" x14ac:dyDescent="0.2">
      <c r="A544" s="217">
        <v>540</v>
      </c>
      <c r="B544" s="218">
        <v>2010</v>
      </c>
      <c r="C544" s="219" t="s">
        <v>2549</v>
      </c>
      <c r="D544" s="231" t="s">
        <v>6315</v>
      </c>
      <c r="E544" s="226" t="s">
        <v>2550</v>
      </c>
      <c r="F544" s="222" t="s">
        <v>2142</v>
      </c>
      <c r="G544" s="218">
        <v>6</v>
      </c>
      <c r="H544" s="220" t="s">
        <v>2551</v>
      </c>
      <c r="I544" s="220" t="s">
        <v>990</v>
      </c>
      <c r="J544" s="220" t="s">
        <v>990</v>
      </c>
      <c r="K544" s="221" t="s">
        <v>2551</v>
      </c>
    </row>
    <row r="545" spans="1:11" ht="30.75" customHeight="1" x14ac:dyDescent="0.2">
      <c r="A545" s="217">
        <v>541</v>
      </c>
      <c r="B545" s="218">
        <v>2010</v>
      </c>
      <c r="C545" s="219" t="s">
        <v>2552</v>
      </c>
      <c r="D545" s="231" t="s">
        <v>6315</v>
      </c>
      <c r="E545" s="226" t="s">
        <v>2553</v>
      </c>
      <c r="F545" s="222" t="s">
        <v>1615</v>
      </c>
      <c r="G545" s="218">
        <v>5</v>
      </c>
      <c r="H545" s="220" t="s">
        <v>2554</v>
      </c>
      <c r="I545" s="220" t="s">
        <v>990</v>
      </c>
      <c r="J545" s="220" t="s">
        <v>990</v>
      </c>
      <c r="K545" s="221" t="s">
        <v>2554</v>
      </c>
    </row>
    <row r="546" spans="1:11" ht="30.75" customHeight="1" x14ac:dyDescent="0.2">
      <c r="A546" s="217">
        <v>542</v>
      </c>
      <c r="B546" s="218">
        <v>2010</v>
      </c>
      <c r="C546" s="219" t="s">
        <v>2555</v>
      </c>
      <c r="D546" s="231" t="s">
        <v>6315</v>
      </c>
      <c r="E546" s="226" t="s">
        <v>2556</v>
      </c>
      <c r="F546" s="222" t="s">
        <v>1655</v>
      </c>
      <c r="G546" s="218">
        <v>5</v>
      </c>
      <c r="H546" s="220" t="s">
        <v>2557</v>
      </c>
      <c r="I546" s="220" t="s">
        <v>990</v>
      </c>
      <c r="J546" s="220" t="s">
        <v>990</v>
      </c>
      <c r="K546" s="221" t="s">
        <v>2557</v>
      </c>
    </row>
    <row r="547" spans="1:11" ht="30.75" customHeight="1" x14ac:dyDescent="0.2">
      <c r="A547" s="217">
        <v>543</v>
      </c>
      <c r="B547" s="218">
        <v>2010</v>
      </c>
      <c r="C547" s="219" t="s">
        <v>2558</v>
      </c>
      <c r="D547" s="231" t="s">
        <v>6315</v>
      </c>
      <c r="E547" s="226" t="s">
        <v>1800</v>
      </c>
      <c r="F547" s="222" t="s">
        <v>1801</v>
      </c>
      <c r="G547" s="218">
        <v>5</v>
      </c>
      <c r="H547" s="220" t="s">
        <v>2559</v>
      </c>
      <c r="I547" s="220" t="s">
        <v>990</v>
      </c>
      <c r="J547" s="220" t="s">
        <v>990</v>
      </c>
      <c r="K547" s="221" t="s">
        <v>2559</v>
      </c>
    </row>
    <row r="548" spans="1:11" ht="30.75" customHeight="1" x14ac:dyDescent="0.2">
      <c r="A548" s="217">
        <v>544</v>
      </c>
      <c r="B548" s="218">
        <v>2010</v>
      </c>
      <c r="C548" s="219" t="s">
        <v>2560</v>
      </c>
      <c r="D548" s="231" t="s">
        <v>6301</v>
      </c>
      <c r="E548" s="226" t="s">
        <v>2561</v>
      </c>
      <c r="F548" s="222" t="s">
        <v>1538</v>
      </c>
      <c r="G548" s="218">
        <v>1</v>
      </c>
      <c r="H548" s="220" t="s">
        <v>2562</v>
      </c>
      <c r="I548" s="220" t="s">
        <v>990</v>
      </c>
      <c r="J548" s="220" t="s">
        <v>990</v>
      </c>
      <c r="K548" s="221" t="s">
        <v>2562</v>
      </c>
    </row>
    <row r="549" spans="1:11" ht="30.75" customHeight="1" x14ac:dyDescent="0.2">
      <c r="A549" s="217">
        <v>545</v>
      </c>
      <c r="B549" s="218">
        <v>2010</v>
      </c>
      <c r="C549" s="219" t="s">
        <v>2563</v>
      </c>
      <c r="D549" s="231" t="s">
        <v>6301</v>
      </c>
      <c r="E549" s="226" t="s">
        <v>1726</v>
      </c>
      <c r="F549" s="222" t="s">
        <v>1595</v>
      </c>
      <c r="G549" s="218">
        <v>6</v>
      </c>
      <c r="H549" s="220" t="s">
        <v>2564</v>
      </c>
      <c r="I549" s="220" t="s">
        <v>990</v>
      </c>
      <c r="J549" s="220" t="s">
        <v>990</v>
      </c>
      <c r="K549" s="221" t="s">
        <v>2564</v>
      </c>
    </row>
    <row r="550" spans="1:11" ht="30.75" customHeight="1" x14ac:dyDescent="0.2">
      <c r="A550" s="217">
        <v>546</v>
      </c>
      <c r="B550" s="218">
        <v>2010</v>
      </c>
      <c r="C550" s="219" t="s">
        <v>1006</v>
      </c>
      <c r="D550" s="231" t="s">
        <v>6301</v>
      </c>
      <c r="E550" s="226" t="s">
        <v>1944</v>
      </c>
      <c r="F550" s="222" t="s">
        <v>1509</v>
      </c>
      <c r="G550" s="218">
        <v>3</v>
      </c>
      <c r="H550" s="220" t="s">
        <v>2565</v>
      </c>
      <c r="I550" s="220" t="s">
        <v>990</v>
      </c>
      <c r="J550" s="220" t="s">
        <v>990</v>
      </c>
      <c r="K550" s="221" t="s">
        <v>2565</v>
      </c>
    </row>
    <row r="551" spans="1:11" ht="30.75" customHeight="1" x14ac:dyDescent="0.2">
      <c r="A551" s="217">
        <v>547</v>
      </c>
      <c r="B551" s="218">
        <v>2010</v>
      </c>
      <c r="C551" s="219" t="s">
        <v>2566</v>
      </c>
      <c r="D551" s="231" t="s">
        <v>6301</v>
      </c>
      <c r="E551" s="226" t="s">
        <v>2567</v>
      </c>
      <c r="F551" s="222" t="s">
        <v>1412</v>
      </c>
      <c r="G551" s="218">
        <v>1</v>
      </c>
      <c r="H551" s="220" t="s">
        <v>2568</v>
      </c>
      <c r="I551" s="220" t="s">
        <v>990</v>
      </c>
      <c r="J551" s="220" t="s">
        <v>990</v>
      </c>
      <c r="K551" s="221" t="s">
        <v>2568</v>
      </c>
    </row>
    <row r="552" spans="1:11" ht="30.75" customHeight="1" x14ac:dyDescent="0.2">
      <c r="A552" s="217">
        <v>548</v>
      </c>
      <c r="B552" s="218">
        <v>2010</v>
      </c>
      <c r="C552" s="219" t="s">
        <v>2569</v>
      </c>
      <c r="D552" s="231" t="s">
        <v>6301</v>
      </c>
      <c r="E552" s="226" t="s">
        <v>2570</v>
      </c>
      <c r="F552" s="222" t="s">
        <v>1462</v>
      </c>
      <c r="G552" s="218">
        <v>5</v>
      </c>
      <c r="H552" s="220" t="s">
        <v>2571</v>
      </c>
      <c r="I552" s="220" t="s">
        <v>990</v>
      </c>
      <c r="J552" s="220" t="s">
        <v>990</v>
      </c>
      <c r="K552" s="221" t="s">
        <v>2571</v>
      </c>
    </row>
    <row r="553" spans="1:11" ht="30.75" customHeight="1" x14ac:dyDescent="0.2">
      <c r="A553" s="217">
        <v>549</v>
      </c>
      <c r="B553" s="218">
        <v>2010</v>
      </c>
      <c r="C553" s="219" t="s">
        <v>2572</v>
      </c>
      <c r="D553" s="231" t="s">
        <v>6301</v>
      </c>
      <c r="E553" s="226" t="s">
        <v>1846</v>
      </c>
      <c r="F553" s="222" t="s">
        <v>2573</v>
      </c>
      <c r="G553" s="218">
        <v>2</v>
      </c>
      <c r="H553" s="220" t="s">
        <v>2574</v>
      </c>
      <c r="I553" s="220" t="s">
        <v>990</v>
      </c>
      <c r="J553" s="220" t="s">
        <v>990</v>
      </c>
      <c r="K553" s="221" t="s">
        <v>2574</v>
      </c>
    </row>
    <row r="554" spans="1:11" ht="30.75" customHeight="1" x14ac:dyDescent="0.2">
      <c r="A554" s="217">
        <v>550</v>
      </c>
      <c r="B554" s="218">
        <v>2010</v>
      </c>
      <c r="C554" s="219" t="s">
        <v>2575</v>
      </c>
      <c r="D554" s="231" t="s">
        <v>6301</v>
      </c>
      <c r="E554" s="226" t="s">
        <v>7390</v>
      </c>
      <c r="F554" s="222" t="s">
        <v>2576</v>
      </c>
      <c r="G554" s="218">
        <v>1</v>
      </c>
      <c r="H554" s="220" t="s">
        <v>2577</v>
      </c>
      <c r="I554" s="220" t="s">
        <v>990</v>
      </c>
      <c r="J554" s="220" t="s">
        <v>990</v>
      </c>
      <c r="K554" s="221" t="s">
        <v>2577</v>
      </c>
    </row>
    <row r="555" spans="1:11" ht="30.75" customHeight="1" x14ac:dyDescent="0.2">
      <c r="A555" s="217">
        <v>551</v>
      </c>
      <c r="B555" s="218">
        <v>2010</v>
      </c>
      <c r="C555" s="219" t="s">
        <v>2578</v>
      </c>
      <c r="D555" s="231" t="s">
        <v>6319</v>
      </c>
      <c r="E555" s="226" t="s">
        <v>2496</v>
      </c>
      <c r="F555" s="222" t="s">
        <v>2579</v>
      </c>
      <c r="G555" s="218">
        <v>1</v>
      </c>
      <c r="H555" s="220" t="s">
        <v>2580</v>
      </c>
      <c r="I555" s="220" t="s">
        <v>990</v>
      </c>
      <c r="J555" s="220" t="s">
        <v>990</v>
      </c>
      <c r="K555" s="221" t="s">
        <v>2580</v>
      </c>
    </row>
    <row r="556" spans="1:11" ht="30.75" customHeight="1" x14ac:dyDescent="0.2">
      <c r="A556" s="217">
        <v>552</v>
      </c>
      <c r="B556" s="218">
        <v>2010</v>
      </c>
      <c r="C556" s="219" t="s">
        <v>2581</v>
      </c>
      <c r="D556" s="231" t="s">
        <v>6319</v>
      </c>
      <c r="E556" s="226" t="s">
        <v>2582</v>
      </c>
      <c r="F556" s="222" t="s">
        <v>2583</v>
      </c>
      <c r="G556" s="218">
        <v>1</v>
      </c>
      <c r="H556" s="220" t="s">
        <v>2584</v>
      </c>
      <c r="I556" s="220" t="s">
        <v>990</v>
      </c>
      <c r="J556" s="220" t="s">
        <v>990</v>
      </c>
      <c r="K556" s="221" t="s">
        <v>2584</v>
      </c>
    </row>
    <row r="557" spans="1:11" ht="30.75" customHeight="1" x14ac:dyDescent="0.2">
      <c r="A557" s="217">
        <v>553</v>
      </c>
      <c r="B557" s="218">
        <v>2010</v>
      </c>
      <c r="C557" s="219" t="s">
        <v>2585</v>
      </c>
      <c r="D557" s="231" t="s">
        <v>6319</v>
      </c>
      <c r="E557" s="226" t="s">
        <v>7391</v>
      </c>
      <c r="F557" s="222" t="s">
        <v>2586</v>
      </c>
      <c r="G557" s="218">
        <v>1</v>
      </c>
      <c r="H557" s="220" t="s">
        <v>2587</v>
      </c>
      <c r="I557" s="220" t="s">
        <v>990</v>
      </c>
      <c r="J557" s="220" t="s">
        <v>990</v>
      </c>
      <c r="K557" s="221" t="s">
        <v>2587</v>
      </c>
    </row>
    <row r="558" spans="1:11" ht="30.75" customHeight="1" x14ac:dyDescent="0.2">
      <c r="A558" s="217">
        <v>554</v>
      </c>
      <c r="B558" s="218">
        <v>2010</v>
      </c>
      <c r="C558" s="219" t="s">
        <v>2588</v>
      </c>
      <c r="D558" s="231" t="s">
        <v>6319</v>
      </c>
      <c r="E558" s="226" t="s">
        <v>1787</v>
      </c>
      <c r="F558" s="222" t="s">
        <v>2589</v>
      </c>
      <c r="G558" s="218">
        <v>2</v>
      </c>
      <c r="H558" s="220" t="s">
        <v>2590</v>
      </c>
      <c r="I558" s="220" t="s">
        <v>990</v>
      </c>
      <c r="J558" s="220" t="s">
        <v>990</v>
      </c>
      <c r="K558" s="221" t="s">
        <v>2590</v>
      </c>
    </row>
    <row r="559" spans="1:11" ht="30.75" customHeight="1" x14ac:dyDescent="0.2">
      <c r="A559" s="217">
        <v>555</v>
      </c>
      <c r="B559" s="218">
        <v>2010</v>
      </c>
      <c r="C559" s="219" t="s">
        <v>2591</v>
      </c>
      <c r="D559" s="231" t="s">
        <v>6319</v>
      </c>
      <c r="E559" s="226" t="s">
        <v>999</v>
      </c>
      <c r="F559" s="222" t="s">
        <v>1769</v>
      </c>
      <c r="G559" s="218">
        <v>2</v>
      </c>
      <c r="H559" s="220" t="s">
        <v>2592</v>
      </c>
      <c r="I559" s="220" t="s">
        <v>990</v>
      </c>
      <c r="J559" s="220" t="s">
        <v>990</v>
      </c>
      <c r="K559" s="221" t="s">
        <v>2592</v>
      </c>
    </row>
    <row r="560" spans="1:11" ht="30.75" customHeight="1" x14ac:dyDescent="0.2">
      <c r="A560" s="217">
        <v>556</v>
      </c>
      <c r="B560" s="218">
        <v>2010</v>
      </c>
      <c r="C560" s="219" t="s">
        <v>2593</v>
      </c>
      <c r="D560" s="231" t="s">
        <v>6319</v>
      </c>
      <c r="E560" s="226" t="s">
        <v>1768</v>
      </c>
      <c r="F560" s="222" t="s">
        <v>2594</v>
      </c>
      <c r="G560" s="218">
        <v>1</v>
      </c>
      <c r="H560" s="220" t="s">
        <v>2595</v>
      </c>
      <c r="I560" s="220" t="s">
        <v>990</v>
      </c>
      <c r="J560" s="220" t="s">
        <v>990</v>
      </c>
      <c r="K560" s="221" t="s">
        <v>2595</v>
      </c>
    </row>
    <row r="561" spans="1:11" ht="30.75" customHeight="1" x14ac:dyDescent="0.2">
      <c r="A561" s="217">
        <v>557</v>
      </c>
      <c r="B561" s="218">
        <v>2010</v>
      </c>
      <c r="C561" s="219" t="s">
        <v>2596</v>
      </c>
      <c r="D561" s="231" t="s">
        <v>6319</v>
      </c>
      <c r="E561" s="226" t="s">
        <v>2528</v>
      </c>
      <c r="F561" s="222" t="s">
        <v>1349</v>
      </c>
      <c r="G561" s="218">
        <v>1</v>
      </c>
      <c r="H561" s="220" t="s">
        <v>2597</v>
      </c>
      <c r="I561" s="220" t="s">
        <v>990</v>
      </c>
      <c r="J561" s="220" t="s">
        <v>990</v>
      </c>
      <c r="K561" s="221" t="s">
        <v>2597</v>
      </c>
    </row>
    <row r="562" spans="1:11" ht="30.75" customHeight="1" x14ac:dyDescent="0.2">
      <c r="A562" s="217">
        <v>558</v>
      </c>
      <c r="B562" s="218">
        <v>2010</v>
      </c>
      <c r="C562" s="219" t="s">
        <v>2598</v>
      </c>
      <c r="D562" s="231" t="s">
        <v>6319</v>
      </c>
      <c r="E562" s="226" t="s">
        <v>1151</v>
      </c>
      <c r="F562" s="222" t="s">
        <v>2599</v>
      </c>
      <c r="G562" s="218">
        <v>1</v>
      </c>
      <c r="H562" s="220" t="s">
        <v>2600</v>
      </c>
      <c r="I562" s="220" t="s">
        <v>990</v>
      </c>
      <c r="J562" s="220" t="s">
        <v>990</v>
      </c>
      <c r="K562" s="221" t="s">
        <v>2600</v>
      </c>
    </row>
    <row r="563" spans="1:11" ht="30.75" customHeight="1" x14ac:dyDescent="0.2">
      <c r="A563" s="217">
        <v>559</v>
      </c>
      <c r="B563" s="218">
        <v>2010</v>
      </c>
      <c r="C563" s="219" t="s">
        <v>2601</v>
      </c>
      <c r="D563" s="231" t="s">
        <v>6319</v>
      </c>
      <c r="E563" s="226" t="s">
        <v>1745</v>
      </c>
      <c r="F563" s="222" t="s">
        <v>2602</v>
      </c>
      <c r="G563" s="218">
        <v>2</v>
      </c>
      <c r="H563" s="220" t="s">
        <v>2603</v>
      </c>
      <c r="I563" s="220" t="s">
        <v>990</v>
      </c>
      <c r="J563" s="220" t="s">
        <v>990</v>
      </c>
      <c r="K563" s="221" t="s">
        <v>2603</v>
      </c>
    </row>
    <row r="564" spans="1:11" ht="30.75" customHeight="1" x14ac:dyDescent="0.2">
      <c r="A564" s="217">
        <v>560</v>
      </c>
      <c r="B564" s="218">
        <v>2010</v>
      </c>
      <c r="C564" s="219" t="s">
        <v>2604</v>
      </c>
      <c r="D564" s="231" t="s">
        <v>6319</v>
      </c>
      <c r="E564" s="226" t="s">
        <v>1494</v>
      </c>
      <c r="F564" s="222" t="s">
        <v>2605</v>
      </c>
      <c r="G564" s="218">
        <v>1</v>
      </c>
      <c r="H564" s="220" t="s">
        <v>2606</v>
      </c>
      <c r="I564" s="220" t="s">
        <v>990</v>
      </c>
      <c r="J564" s="220" t="s">
        <v>990</v>
      </c>
      <c r="K564" s="221" t="s">
        <v>2606</v>
      </c>
    </row>
    <row r="565" spans="1:11" ht="30.75" customHeight="1" x14ac:dyDescent="0.2">
      <c r="A565" s="217">
        <v>561</v>
      </c>
      <c r="B565" s="218">
        <v>2010</v>
      </c>
      <c r="C565" s="219" t="s">
        <v>2607</v>
      </c>
      <c r="D565" s="231" t="s">
        <v>6319</v>
      </c>
      <c r="E565" s="226" t="s">
        <v>2608</v>
      </c>
      <c r="F565" s="222" t="s">
        <v>2609</v>
      </c>
      <c r="G565" s="218">
        <v>1</v>
      </c>
      <c r="H565" s="220" t="s">
        <v>2610</v>
      </c>
      <c r="I565" s="220" t="s">
        <v>990</v>
      </c>
      <c r="J565" s="220" t="s">
        <v>990</v>
      </c>
      <c r="K565" s="221" t="s">
        <v>2610</v>
      </c>
    </row>
    <row r="566" spans="1:11" ht="30.75" customHeight="1" x14ac:dyDescent="0.2">
      <c r="A566" s="217">
        <v>562</v>
      </c>
      <c r="B566" s="218">
        <v>2010</v>
      </c>
      <c r="C566" s="219" t="s">
        <v>2611</v>
      </c>
      <c r="D566" s="231" t="s">
        <v>6319</v>
      </c>
      <c r="E566" s="226" t="s">
        <v>2612</v>
      </c>
      <c r="F566" s="222" t="s">
        <v>1020</v>
      </c>
      <c r="G566" s="218">
        <v>1</v>
      </c>
      <c r="H566" s="220" t="s">
        <v>2613</v>
      </c>
      <c r="I566" s="220" t="s">
        <v>990</v>
      </c>
      <c r="J566" s="220" t="s">
        <v>990</v>
      </c>
      <c r="K566" s="221" t="s">
        <v>2613</v>
      </c>
    </row>
    <row r="567" spans="1:11" ht="30.75" customHeight="1" x14ac:dyDescent="0.2">
      <c r="A567" s="217">
        <v>563</v>
      </c>
      <c r="B567" s="218">
        <v>2010</v>
      </c>
      <c r="C567" s="219" t="s">
        <v>2614</v>
      </c>
      <c r="D567" s="231" t="s">
        <v>6319</v>
      </c>
      <c r="E567" s="226" t="s">
        <v>1722</v>
      </c>
      <c r="F567" s="222" t="s">
        <v>2615</v>
      </c>
      <c r="G567" s="218">
        <v>1</v>
      </c>
      <c r="H567" s="220" t="s">
        <v>2616</v>
      </c>
      <c r="I567" s="220" t="s">
        <v>990</v>
      </c>
      <c r="J567" s="220" t="s">
        <v>990</v>
      </c>
      <c r="K567" s="221" t="s">
        <v>2616</v>
      </c>
    </row>
    <row r="568" spans="1:11" ht="30.75" customHeight="1" x14ac:dyDescent="0.2">
      <c r="A568" s="217">
        <v>564</v>
      </c>
      <c r="B568" s="218">
        <v>2010</v>
      </c>
      <c r="C568" s="219" t="s">
        <v>2617</v>
      </c>
      <c r="D568" s="231" t="s">
        <v>6319</v>
      </c>
      <c r="E568" s="226" t="s">
        <v>2618</v>
      </c>
      <c r="F568" s="222" t="s">
        <v>2619</v>
      </c>
      <c r="G568" s="218">
        <v>1</v>
      </c>
      <c r="H568" s="220" t="s">
        <v>2620</v>
      </c>
      <c r="I568" s="220" t="s">
        <v>990</v>
      </c>
      <c r="J568" s="220" t="s">
        <v>990</v>
      </c>
      <c r="K568" s="221" t="s">
        <v>2620</v>
      </c>
    </row>
    <row r="569" spans="1:11" ht="25.5" customHeight="1" x14ac:dyDescent="0.2">
      <c r="A569" s="217">
        <v>565</v>
      </c>
      <c r="B569" s="218">
        <v>2010</v>
      </c>
      <c r="C569" s="219" t="s">
        <v>2621</v>
      </c>
      <c r="D569" s="231" t="s">
        <v>6319</v>
      </c>
      <c r="E569" s="226" t="s">
        <v>1397</v>
      </c>
      <c r="F569" s="222" t="s">
        <v>1451</v>
      </c>
      <c r="G569" s="218">
        <v>1</v>
      </c>
      <c r="H569" s="220" t="s">
        <v>2622</v>
      </c>
      <c r="I569" s="220" t="s">
        <v>990</v>
      </c>
      <c r="J569" s="220" t="s">
        <v>990</v>
      </c>
      <c r="K569" s="221" t="s">
        <v>2622</v>
      </c>
    </row>
    <row r="570" spans="1:11" ht="25.5" customHeight="1" x14ac:dyDescent="0.2">
      <c r="A570" s="217">
        <v>566</v>
      </c>
      <c r="B570" s="218">
        <v>2010</v>
      </c>
      <c r="C570" s="219" t="s">
        <v>2623</v>
      </c>
      <c r="D570" s="231" t="s">
        <v>6319</v>
      </c>
      <c r="E570" s="226" t="s">
        <v>2452</v>
      </c>
      <c r="F570" s="222" t="s">
        <v>2624</v>
      </c>
      <c r="G570" s="218">
        <v>1</v>
      </c>
      <c r="H570" s="220" t="s">
        <v>2625</v>
      </c>
      <c r="I570" s="220" t="s">
        <v>990</v>
      </c>
      <c r="J570" s="220" t="s">
        <v>990</v>
      </c>
      <c r="K570" s="221" t="s">
        <v>2625</v>
      </c>
    </row>
    <row r="571" spans="1:11" ht="25.5" customHeight="1" x14ac:dyDescent="0.2">
      <c r="A571" s="217">
        <v>567</v>
      </c>
      <c r="B571" s="218">
        <v>2010</v>
      </c>
      <c r="C571" s="219" t="s">
        <v>2626</v>
      </c>
      <c r="D571" s="231" t="s">
        <v>6319</v>
      </c>
      <c r="E571" s="226" t="s">
        <v>1673</v>
      </c>
      <c r="F571" s="222" t="s">
        <v>2627</v>
      </c>
      <c r="G571" s="218">
        <v>1</v>
      </c>
      <c r="H571" s="220" t="s">
        <v>2628</v>
      </c>
      <c r="I571" s="220" t="s">
        <v>990</v>
      </c>
      <c r="J571" s="220" t="s">
        <v>990</v>
      </c>
      <c r="K571" s="221" t="s">
        <v>2628</v>
      </c>
    </row>
    <row r="572" spans="1:11" ht="25.5" customHeight="1" x14ac:dyDescent="0.2">
      <c r="A572" s="217">
        <v>568</v>
      </c>
      <c r="B572" s="218">
        <v>2010</v>
      </c>
      <c r="C572" s="219" t="s">
        <v>2629</v>
      </c>
      <c r="D572" s="231" t="s">
        <v>6319</v>
      </c>
      <c r="E572" s="226" t="s">
        <v>1544</v>
      </c>
      <c r="F572" s="222" t="s">
        <v>2630</v>
      </c>
      <c r="G572" s="218">
        <v>1</v>
      </c>
      <c r="H572" s="220" t="s">
        <v>2631</v>
      </c>
      <c r="I572" s="220" t="s">
        <v>990</v>
      </c>
      <c r="J572" s="220" t="s">
        <v>990</v>
      </c>
      <c r="K572" s="221" t="s">
        <v>2631</v>
      </c>
    </row>
    <row r="573" spans="1:11" ht="25.5" customHeight="1" x14ac:dyDescent="0.2">
      <c r="A573" s="217">
        <v>569</v>
      </c>
      <c r="B573" s="218">
        <v>2010</v>
      </c>
      <c r="C573" s="219" t="s">
        <v>2632</v>
      </c>
      <c r="D573" s="231" t="s">
        <v>6319</v>
      </c>
      <c r="E573" s="226" t="s">
        <v>2633</v>
      </c>
      <c r="F573" s="222" t="s">
        <v>2634</v>
      </c>
      <c r="G573" s="218">
        <v>1</v>
      </c>
      <c r="H573" s="220" t="s">
        <v>2635</v>
      </c>
      <c r="I573" s="220" t="s">
        <v>990</v>
      </c>
      <c r="J573" s="220" t="s">
        <v>990</v>
      </c>
      <c r="K573" s="221" t="s">
        <v>2635</v>
      </c>
    </row>
    <row r="574" spans="1:11" ht="25.5" customHeight="1" x14ac:dyDescent="0.2">
      <c r="A574" s="217">
        <v>570</v>
      </c>
      <c r="B574" s="218">
        <v>2010</v>
      </c>
      <c r="C574" s="219" t="s">
        <v>2636</v>
      </c>
      <c r="D574" s="231" t="s">
        <v>6319</v>
      </c>
      <c r="E574" s="226" t="s">
        <v>1544</v>
      </c>
      <c r="F574" s="222" t="s">
        <v>2637</v>
      </c>
      <c r="G574" s="218">
        <v>1</v>
      </c>
      <c r="H574" s="220" t="s">
        <v>2638</v>
      </c>
      <c r="I574" s="220" t="s">
        <v>990</v>
      </c>
      <c r="J574" s="220" t="s">
        <v>990</v>
      </c>
      <c r="K574" s="221" t="s">
        <v>2638</v>
      </c>
    </row>
    <row r="575" spans="1:11" ht="25.5" customHeight="1" x14ac:dyDescent="0.2">
      <c r="A575" s="217">
        <v>571</v>
      </c>
      <c r="B575" s="218">
        <v>2010</v>
      </c>
      <c r="C575" s="219" t="s">
        <v>2639</v>
      </c>
      <c r="D575" s="231" t="s">
        <v>6319</v>
      </c>
      <c r="E575" s="226" t="s">
        <v>1825</v>
      </c>
      <c r="F575" s="222" t="s">
        <v>2640</v>
      </c>
      <c r="G575" s="218">
        <v>1</v>
      </c>
      <c r="H575" s="220" t="s">
        <v>2641</v>
      </c>
      <c r="I575" s="220" t="s">
        <v>990</v>
      </c>
      <c r="J575" s="220" t="s">
        <v>990</v>
      </c>
      <c r="K575" s="221" t="s">
        <v>2641</v>
      </c>
    </row>
    <row r="576" spans="1:11" ht="25.5" customHeight="1" x14ac:dyDescent="0.2">
      <c r="A576" s="217">
        <v>572</v>
      </c>
      <c r="B576" s="218">
        <v>2010</v>
      </c>
      <c r="C576" s="219" t="s">
        <v>2642</v>
      </c>
      <c r="D576" s="231" t="s">
        <v>6319</v>
      </c>
      <c r="E576" s="226" t="s">
        <v>2643</v>
      </c>
      <c r="F576" s="222" t="s">
        <v>2644</v>
      </c>
      <c r="G576" s="218">
        <v>1</v>
      </c>
      <c r="H576" s="220" t="s">
        <v>2645</v>
      </c>
      <c r="I576" s="220" t="s">
        <v>990</v>
      </c>
      <c r="J576" s="220" t="s">
        <v>990</v>
      </c>
      <c r="K576" s="221" t="s">
        <v>2645</v>
      </c>
    </row>
    <row r="577" spans="1:11" ht="25.5" customHeight="1" x14ac:dyDescent="0.2">
      <c r="A577" s="217">
        <v>573</v>
      </c>
      <c r="B577" s="218">
        <v>2010</v>
      </c>
      <c r="C577" s="219" t="s">
        <v>2646</v>
      </c>
      <c r="D577" s="231" t="s">
        <v>6319</v>
      </c>
      <c r="E577" s="226" t="s">
        <v>2647</v>
      </c>
      <c r="F577" s="222" t="s">
        <v>2648</v>
      </c>
      <c r="G577" s="218">
        <v>1</v>
      </c>
      <c r="H577" s="220" t="s">
        <v>2649</v>
      </c>
      <c r="I577" s="220" t="s">
        <v>990</v>
      </c>
      <c r="J577" s="220" t="s">
        <v>990</v>
      </c>
      <c r="K577" s="221" t="s">
        <v>2649</v>
      </c>
    </row>
    <row r="578" spans="1:11" ht="25.5" customHeight="1" x14ac:dyDescent="0.2">
      <c r="A578" s="217">
        <v>574</v>
      </c>
      <c r="B578" s="218">
        <v>2010</v>
      </c>
      <c r="C578" s="219" t="s">
        <v>2650</v>
      </c>
      <c r="D578" s="231" t="s">
        <v>6319</v>
      </c>
      <c r="E578" s="226" t="s">
        <v>1323</v>
      </c>
      <c r="F578" s="222" t="s">
        <v>1973</v>
      </c>
      <c r="G578" s="218">
        <v>1</v>
      </c>
      <c r="H578" s="220" t="s">
        <v>2651</v>
      </c>
      <c r="I578" s="220" t="s">
        <v>990</v>
      </c>
      <c r="J578" s="220" t="s">
        <v>990</v>
      </c>
      <c r="K578" s="221" t="s">
        <v>2651</v>
      </c>
    </row>
    <row r="579" spans="1:11" ht="25.5" customHeight="1" x14ac:dyDescent="0.2">
      <c r="A579" s="217">
        <v>575</v>
      </c>
      <c r="B579" s="218">
        <v>2010</v>
      </c>
      <c r="C579" s="219" t="s">
        <v>2652</v>
      </c>
      <c r="D579" s="231" t="s">
        <v>6319</v>
      </c>
      <c r="E579" s="226" t="s">
        <v>1323</v>
      </c>
      <c r="F579" s="222" t="s">
        <v>2401</v>
      </c>
      <c r="G579" s="218">
        <v>1</v>
      </c>
      <c r="H579" s="220" t="s">
        <v>2653</v>
      </c>
      <c r="I579" s="220" t="s">
        <v>990</v>
      </c>
      <c r="J579" s="220" t="s">
        <v>990</v>
      </c>
      <c r="K579" s="221" t="s">
        <v>2653</v>
      </c>
    </row>
    <row r="580" spans="1:11" ht="25.5" customHeight="1" x14ac:dyDescent="0.2">
      <c r="A580" s="217">
        <v>576</v>
      </c>
      <c r="B580" s="218">
        <v>2010</v>
      </c>
      <c r="C580" s="219" t="s">
        <v>2654</v>
      </c>
      <c r="D580" s="231" t="s">
        <v>6319</v>
      </c>
      <c r="E580" s="226" t="s">
        <v>2430</v>
      </c>
      <c r="F580" s="222" t="s">
        <v>2655</v>
      </c>
      <c r="G580" s="218">
        <v>1</v>
      </c>
      <c r="H580" s="220" t="s">
        <v>2656</v>
      </c>
      <c r="I580" s="220" t="s">
        <v>990</v>
      </c>
      <c r="J580" s="220" t="s">
        <v>990</v>
      </c>
      <c r="K580" s="221" t="s">
        <v>2656</v>
      </c>
    </row>
    <row r="581" spans="1:11" ht="25.5" customHeight="1" x14ac:dyDescent="0.2">
      <c r="A581" s="217">
        <v>577</v>
      </c>
      <c r="B581" s="218">
        <v>2010</v>
      </c>
      <c r="C581" s="219" t="s">
        <v>2657</v>
      </c>
      <c r="D581" s="231" t="s">
        <v>6319</v>
      </c>
      <c r="E581" s="226" t="s">
        <v>2658</v>
      </c>
      <c r="F581" s="222" t="s">
        <v>2659</v>
      </c>
      <c r="G581" s="218">
        <v>1</v>
      </c>
      <c r="H581" s="220" t="s">
        <v>2660</v>
      </c>
      <c r="I581" s="220" t="s">
        <v>990</v>
      </c>
      <c r="J581" s="220" t="s">
        <v>990</v>
      </c>
      <c r="K581" s="221" t="s">
        <v>2660</v>
      </c>
    </row>
    <row r="582" spans="1:11" ht="25.5" customHeight="1" x14ac:dyDescent="0.2">
      <c r="A582" s="217">
        <v>578</v>
      </c>
      <c r="B582" s="218">
        <v>2010</v>
      </c>
      <c r="C582" s="219" t="s">
        <v>2661</v>
      </c>
      <c r="D582" s="231" t="s">
        <v>6319</v>
      </c>
      <c r="E582" s="226" t="s">
        <v>1135</v>
      </c>
      <c r="F582" s="222" t="s">
        <v>2662</v>
      </c>
      <c r="G582" s="218">
        <v>1</v>
      </c>
      <c r="H582" s="220" t="s">
        <v>2663</v>
      </c>
      <c r="I582" s="220" t="s">
        <v>990</v>
      </c>
      <c r="J582" s="220" t="s">
        <v>990</v>
      </c>
      <c r="K582" s="221" t="s">
        <v>2663</v>
      </c>
    </row>
    <row r="583" spans="1:11" ht="25.5" customHeight="1" x14ac:dyDescent="0.2">
      <c r="A583" s="217">
        <v>579</v>
      </c>
      <c r="B583" s="218">
        <v>2010</v>
      </c>
      <c r="C583" s="219" t="s">
        <v>2664</v>
      </c>
      <c r="D583" s="231" t="s">
        <v>6319</v>
      </c>
      <c r="E583" s="226" t="s">
        <v>2665</v>
      </c>
      <c r="F583" s="222" t="s">
        <v>2666</v>
      </c>
      <c r="G583" s="218">
        <v>1</v>
      </c>
      <c r="H583" s="220" t="s">
        <v>2667</v>
      </c>
      <c r="I583" s="220" t="s">
        <v>990</v>
      </c>
      <c r="J583" s="220" t="s">
        <v>990</v>
      </c>
      <c r="K583" s="221" t="s">
        <v>2667</v>
      </c>
    </row>
    <row r="584" spans="1:11" ht="25.5" customHeight="1" x14ac:dyDescent="0.2">
      <c r="A584" s="217">
        <v>580</v>
      </c>
      <c r="B584" s="218">
        <v>2010</v>
      </c>
      <c r="C584" s="219" t="s">
        <v>2668</v>
      </c>
      <c r="D584" s="231" t="s">
        <v>6319</v>
      </c>
      <c r="E584" s="226" t="s">
        <v>2337</v>
      </c>
      <c r="F584" s="222" t="s">
        <v>2669</v>
      </c>
      <c r="G584" s="218">
        <v>1</v>
      </c>
      <c r="H584" s="220" t="s">
        <v>2670</v>
      </c>
      <c r="I584" s="220" t="s">
        <v>990</v>
      </c>
      <c r="J584" s="220" t="s">
        <v>990</v>
      </c>
      <c r="K584" s="221" t="s">
        <v>2670</v>
      </c>
    </row>
    <row r="585" spans="1:11" ht="25.5" customHeight="1" x14ac:dyDescent="0.2">
      <c r="A585" s="217">
        <v>581</v>
      </c>
      <c r="B585" s="218">
        <v>2010</v>
      </c>
      <c r="C585" s="219" t="s">
        <v>2671</v>
      </c>
      <c r="D585" s="231" t="s">
        <v>6319</v>
      </c>
      <c r="E585" s="226" t="s">
        <v>2447</v>
      </c>
      <c r="F585" s="222" t="s">
        <v>2672</v>
      </c>
      <c r="G585" s="218">
        <v>1</v>
      </c>
      <c r="H585" s="220" t="s">
        <v>2673</v>
      </c>
      <c r="I585" s="220" t="s">
        <v>990</v>
      </c>
      <c r="J585" s="220" t="s">
        <v>990</v>
      </c>
      <c r="K585" s="221" t="s">
        <v>2673</v>
      </c>
    </row>
    <row r="586" spans="1:11" ht="25.5" customHeight="1" x14ac:dyDescent="0.2">
      <c r="A586" s="217">
        <v>582</v>
      </c>
      <c r="B586" s="218">
        <v>2010</v>
      </c>
      <c r="C586" s="219" t="s">
        <v>2674</v>
      </c>
      <c r="D586" s="231" t="s">
        <v>6319</v>
      </c>
      <c r="E586" s="226" t="s">
        <v>2675</v>
      </c>
      <c r="F586" s="222" t="s">
        <v>2676</v>
      </c>
      <c r="G586" s="218">
        <v>1</v>
      </c>
      <c r="H586" s="220" t="s">
        <v>2677</v>
      </c>
      <c r="I586" s="220" t="s">
        <v>990</v>
      </c>
      <c r="J586" s="220" t="s">
        <v>990</v>
      </c>
      <c r="K586" s="221" t="s">
        <v>2677</v>
      </c>
    </row>
    <row r="587" spans="1:11" ht="25.5" customHeight="1" x14ac:dyDescent="0.2">
      <c r="A587" s="217">
        <v>583</v>
      </c>
      <c r="B587" s="218">
        <v>2010</v>
      </c>
      <c r="C587" s="219" t="s">
        <v>2678</v>
      </c>
      <c r="D587" s="231" t="s">
        <v>6319</v>
      </c>
      <c r="E587" s="226" t="s">
        <v>2390</v>
      </c>
      <c r="F587" s="222" t="s">
        <v>2679</v>
      </c>
      <c r="G587" s="218">
        <v>1</v>
      </c>
      <c r="H587" s="220" t="s">
        <v>2680</v>
      </c>
      <c r="I587" s="220" t="s">
        <v>990</v>
      </c>
      <c r="J587" s="220" t="s">
        <v>990</v>
      </c>
      <c r="K587" s="221" t="s">
        <v>2680</v>
      </c>
    </row>
    <row r="588" spans="1:11" ht="25.5" customHeight="1" x14ac:dyDescent="0.2">
      <c r="A588" s="217">
        <v>584</v>
      </c>
      <c r="B588" s="218">
        <v>2010</v>
      </c>
      <c r="C588" s="219" t="s">
        <v>2681</v>
      </c>
      <c r="D588" s="231" t="s">
        <v>6319</v>
      </c>
      <c r="E588" s="226" t="s">
        <v>2393</v>
      </c>
      <c r="F588" s="222" t="s">
        <v>2682</v>
      </c>
      <c r="G588" s="218">
        <v>1</v>
      </c>
      <c r="H588" s="220" t="s">
        <v>2683</v>
      </c>
      <c r="I588" s="220" t="s">
        <v>990</v>
      </c>
      <c r="J588" s="220" t="s">
        <v>990</v>
      </c>
      <c r="K588" s="221" t="s">
        <v>2683</v>
      </c>
    </row>
    <row r="589" spans="1:11" ht="25.5" customHeight="1" x14ac:dyDescent="0.2">
      <c r="A589" s="217">
        <v>585</v>
      </c>
      <c r="B589" s="218">
        <v>2010</v>
      </c>
      <c r="C589" s="219" t="s">
        <v>2684</v>
      </c>
      <c r="D589" s="231" t="s">
        <v>6319</v>
      </c>
      <c r="E589" s="226" t="s">
        <v>1200</v>
      </c>
      <c r="F589" s="222" t="s">
        <v>1723</v>
      </c>
      <c r="G589" s="218">
        <v>1</v>
      </c>
      <c r="H589" s="220" t="s">
        <v>2685</v>
      </c>
      <c r="I589" s="220" t="s">
        <v>990</v>
      </c>
      <c r="J589" s="220" t="s">
        <v>990</v>
      </c>
      <c r="K589" s="221" t="s">
        <v>2685</v>
      </c>
    </row>
    <row r="590" spans="1:11" ht="25.5" customHeight="1" x14ac:dyDescent="0.2">
      <c r="A590" s="217">
        <v>586</v>
      </c>
      <c r="B590" s="218">
        <v>2010</v>
      </c>
      <c r="C590" s="219" t="s">
        <v>2686</v>
      </c>
      <c r="D590" s="231" t="s">
        <v>6319</v>
      </c>
      <c r="E590" s="226" t="s">
        <v>2658</v>
      </c>
      <c r="F590" s="222" t="s">
        <v>2687</v>
      </c>
      <c r="G590" s="218">
        <v>1</v>
      </c>
      <c r="H590" s="220" t="s">
        <v>2688</v>
      </c>
      <c r="I590" s="220" t="s">
        <v>990</v>
      </c>
      <c r="J590" s="220" t="s">
        <v>990</v>
      </c>
      <c r="K590" s="221" t="s">
        <v>2688</v>
      </c>
    </row>
    <row r="591" spans="1:11" ht="25.5" customHeight="1" x14ac:dyDescent="0.2">
      <c r="A591" s="217">
        <v>587</v>
      </c>
      <c r="B591" s="218">
        <v>2010</v>
      </c>
      <c r="C591" s="219" t="s">
        <v>2689</v>
      </c>
      <c r="D591" s="231" t="s">
        <v>6319</v>
      </c>
      <c r="E591" s="226" t="s">
        <v>1369</v>
      </c>
      <c r="F591" s="222" t="s">
        <v>2690</v>
      </c>
      <c r="G591" s="218">
        <v>1</v>
      </c>
      <c r="H591" s="220" t="s">
        <v>2691</v>
      </c>
      <c r="I591" s="220" t="s">
        <v>990</v>
      </c>
      <c r="J591" s="220" t="s">
        <v>990</v>
      </c>
      <c r="K591" s="221" t="s">
        <v>2691</v>
      </c>
    </row>
    <row r="592" spans="1:11" ht="25.5" customHeight="1" x14ac:dyDescent="0.2">
      <c r="A592" s="217">
        <v>588</v>
      </c>
      <c r="B592" s="218">
        <v>2010</v>
      </c>
      <c r="C592" s="219" t="s">
        <v>2692</v>
      </c>
      <c r="D592" s="231" t="s">
        <v>6319</v>
      </c>
      <c r="E592" s="226" t="s">
        <v>1334</v>
      </c>
      <c r="F592" s="222" t="s">
        <v>2693</v>
      </c>
      <c r="G592" s="218">
        <v>2</v>
      </c>
      <c r="H592" s="220" t="s">
        <v>2694</v>
      </c>
      <c r="I592" s="220" t="s">
        <v>990</v>
      </c>
      <c r="J592" s="220" t="s">
        <v>990</v>
      </c>
      <c r="K592" s="221" t="s">
        <v>2694</v>
      </c>
    </row>
    <row r="593" spans="1:11" ht="25.5" customHeight="1" x14ac:dyDescent="0.2">
      <c r="A593" s="217">
        <v>589</v>
      </c>
      <c r="B593" s="218">
        <v>2010</v>
      </c>
      <c r="C593" s="219" t="s">
        <v>2695</v>
      </c>
      <c r="D593" s="231" t="s">
        <v>6319</v>
      </c>
      <c r="E593" s="226" t="s">
        <v>2412</v>
      </c>
      <c r="F593" s="222" t="s">
        <v>2696</v>
      </c>
      <c r="G593" s="218">
        <v>1</v>
      </c>
      <c r="H593" s="220" t="s">
        <v>2697</v>
      </c>
      <c r="I593" s="220" t="s">
        <v>990</v>
      </c>
      <c r="J593" s="220" t="s">
        <v>990</v>
      </c>
      <c r="K593" s="221" t="s">
        <v>2697</v>
      </c>
    </row>
    <row r="594" spans="1:11" ht="25.5" customHeight="1" x14ac:dyDescent="0.2">
      <c r="A594" s="217">
        <v>590</v>
      </c>
      <c r="B594" s="218">
        <v>2010</v>
      </c>
      <c r="C594" s="219" t="s">
        <v>2698</v>
      </c>
      <c r="D594" s="231" t="s">
        <v>6319</v>
      </c>
      <c r="E594" s="226" t="s">
        <v>1726</v>
      </c>
      <c r="F594" s="222" t="s">
        <v>2699</v>
      </c>
      <c r="G594" s="218">
        <v>1</v>
      </c>
      <c r="H594" s="220" t="s">
        <v>2700</v>
      </c>
      <c r="I594" s="220" t="s">
        <v>990</v>
      </c>
      <c r="J594" s="220" t="s">
        <v>990</v>
      </c>
      <c r="K594" s="221" t="s">
        <v>2700</v>
      </c>
    </row>
    <row r="595" spans="1:11" ht="25.5" customHeight="1" x14ac:dyDescent="0.2">
      <c r="A595" s="217">
        <v>591</v>
      </c>
      <c r="B595" s="218">
        <v>2010</v>
      </c>
      <c r="C595" s="219" t="s">
        <v>2701</v>
      </c>
      <c r="D595" s="231" t="s">
        <v>6319</v>
      </c>
      <c r="E595" s="226" t="s">
        <v>1976</v>
      </c>
      <c r="F595" s="222" t="s">
        <v>2702</v>
      </c>
      <c r="G595" s="218">
        <v>1</v>
      </c>
      <c r="H595" s="220" t="s">
        <v>2703</v>
      </c>
      <c r="I595" s="220" t="s">
        <v>990</v>
      </c>
      <c r="J595" s="220" t="s">
        <v>990</v>
      </c>
      <c r="K595" s="221" t="s">
        <v>2703</v>
      </c>
    </row>
    <row r="596" spans="1:11" ht="25.5" customHeight="1" x14ac:dyDescent="0.2">
      <c r="A596" s="217">
        <v>592</v>
      </c>
      <c r="B596" s="218">
        <v>2010</v>
      </c>
      <c r="C596" s="219" t="s">
        <v>2704</v>
      </c>
      <c r="D596" s="231" t="s">
        <v>6319</v>
      </c>
      <c r="E596" s="226" t="s">
        <v>1019</v>
      </c>
      <c r="F596" s="222" t="s">
        <v>2129</v>
      </c>
      <c r="G596" s="218">
        <v>1</v>
      </c>
      <c r="H596" s="220" t="s">
        <v>2705</v>
      </c>
      <c r="I596" s="220" t="s">
        <v>990</v>
      </c>
      <c r="J596" s="220" t="s">
        <v>990</v>
      </c>
      <c r="K596" s="221" t="s">
        <v>2705</v>
      </c>
    </row>
    <row r="597" spans="1:11" ht="25.5" customHeight="1" x14ac:dyDescent="0.2">
      <c r="A597" s="217">
        <v>593</v>
      </c>
      <c r="B597" s="218">
        <v>2010</v>
      </c>
      <c r="C597" s="219" t="s">
        <v>2706</v>
      </c>
      <c r="D597" s="231" t="s">
        <v>6319</v>
      </c>
      <c r="E597" s="226" t="s">
        <v>2707</v>
      </c>
      <c r="F597" s="222" t="s">
        <v>2708</v>
      </c>
      <c r="G597" s="218">
        <v>1</v>
      </c>
      <c r="H597" s="220" t="s">
        <v>2709</v>
      </c>
      <c r="I597" s="220" t="s">
        <v>990</v>
      </c>
      <c r="J597" s="220" t="s">
        <v>990</v>
      </c>
      <c r="K597" s="221" t="s">
        <v>2709</v>
      </c>
    </row>
    <row r="598" spans="1:11" ht="25.5" customHeight="1" x14ac:dyDescent="0.2">
      <c r="A598" s="217">
        <v>594</v>
      </c>
      <c r="B598" s="218">
        <v>2010</v>
      </c>
      <c r="C598" s="219" t="s">
        <v>2710</v>
      </c>
      <c r="D598" s="231" t="s">
        <v>6319</v>
      </c>
      <c r="E598" s="226" t="s">
        <v>1393</v>
      </c>
      <c r="F598" s="222" t="s">
        <v>2711</v>
      </c>
      <c r="G598" s="218">
        <v>1</v>
      </c>
      <c r="H598" s="220" t="s">
        <v>2712</v>
      </c>
      <c r="I598" s="220" t="s">
        <v>990</v>
      </c>
      <c r="J598" s="220" t="s">
        <v>990</v>
      </c>
      <c r="K598" s="221" t="s">
        <v>2712</v>
      </c>
    </row>
    <row r="599" spans="1:11" ht="25.5" customHeight="1" x14ac:dyDescent="0.2">
      <c r="A599" s="217">
        <v>595</v>
      </c>
      <c r="B599" s="218">
        <v>2010</v>
      </c>
      <c r="C599" s="219" t="s">
        <v>2713</v>
      </c>
      <c r="D599" s="231" t="s">
        <v>6319</v>
      </c>
      <c r="E599" s="226" t="s">
        <v>2714</v>
      </c>
      <c r="F599" s="222" t="s">
        <v>2715</v>
      </c>
      <c r="G599" s="218">
        <v>1</v>
      </c>
      <c r="H599" s="220" t="s">
        <v>2716</v>
      </c>
      <c r="I599" s="220" t="s">
        <v>990</v>
      </c>
      <c r="J599" s="220" t="s">
        <v>990</v>
      </c>
      <c r="K599" s="221" t="s">
        <v>2716</v>
      </c>
    </row>
    <row r="600" spans="1:11" ht="25.5" customHeight="1" x14ac:dyDescent="0.2">
      <c r="A600" s="217">
        <v>596</v>
      </c>
      <c r="B600" s="218">
        <v>2010</v>
      </c>
      <c r="C600" s="219" t="s">
        <v>2717</v>
      </c>
      <c r="D600" s="231" t="s">
        <v>6319</v>
      </c>
      <c r="E600" s="226" t="s">
        <v>2714</v>
      </c>
      <c r="F600" s="222" t="s">
        <v>2718</v>
      </c>
      <c r="G600" s="218">
        <v>1</v>
      </c>
      <c r="H600" s="220" t="s">
        <v>2719</v>
      </c>
      <c r="I600" s="220" t="s">
        <v>990</v>
      </c>
      <c r="J600" s="220" t="s">
        <v>990</v>
      </c>
      <c r="K600" s="221" t="s">
        <v>2719</v>
      </c>
    </row>
    <row r="601" spans="1:11" ht="25.5" customHeight="1" x14ac:dyDescent="0.2">
      <c r="A601" s="217">
        <v>597</v>
      </c>
      <c r="B601" s="218">
        <v>2010</v>
      </c>
      <c r="C601" s="219" t="s">
        <v>2720</v>
      </c>
      <c r="D601" s="231" t="s">
        <v>6319</v>
      </c>
      <c r="E601" s="226" t="s">
        <v>2721</v>
      </c>
      <c r="F601" s="222" t="s">
        <v>2722</v>
      </c>
      <c r="G601" s="218">
        <v>1</v>
      </c>
      <c r="H601" s="220" t="s">
        <v>2723</v>
      </c>
      <c r="I601" s="220" t="s">
        <v>990</v>
      </c>
      <c r="J601" s="220" t="s">
        <v>990</v>
      </c>
      <c r="K601" s="221" t="s">
        <v>2723</v>
      </c>
    </row>
    <row r="602" spans="1:11" ht="25.5" customHeight="1" x14ac:dyDescent="0.2">
      <c r="A602" s="217">
        <v>598</v>
      </c>
      <c r="B602" s="218">
        <v>2010</v>
      </c>
      <c r="C602" s="219" t="s">
        <v>2724</v>
      </c>
      <c r="D602" s="231" t="s">
        <v>6319</v>
      </c>
      <c r="E602" s="226" t="s">
        <v>2327</v>
      </c>
      <c r="F602" s="222" t="s">
        <v>2725</v>
      </c>
      <c r="G602" s="218">
        <v>1</v>
      </c>
      <c r="H602" s="220" t="s">
        <v>2726</v>
      </c>
      <c r="I602" s="220" t="s">
        <v>990</v>
      </c>
      <c r="J602" s="220" t="s">
        <v>990</v>
      </c>
      <c r="K602" s="221" t="s">
        <v>2726</v>
      </c>
    </row>
    <row r="603" spans="1:11" ht="25.5" customHeight="1" x14ac:dyDescent="0.2">
      <c r="A603" s="217">
        <v>599</v>
      </c>
      <c r="B603" s="218">
        <v>2010</v>
      </c>
      <c r="C603" s="219" t="s">
        <v>2727</v>
      </c>
      <c r="D603" s="231" t="s">
        <v>6319</v>
      </c>
      <c r="E603" s="226" t="s">
        <v>2359</v>
      </c>
      <c r="F603" s="222" t="s">
        <v>2728</v>
      </c>
      <c r="G603" s="218">
        <v>1</v>
      </c>
      <c r="H603" s="220" t="s">
        <v>2729</v>
      </c>
      <c r="I603" s="220" t="s">
        <v>990</v>
      </c>
      <c r="J603" s="220" t="s">
        <v>990</v>
      </c>
      <c r="K603" s="221" t="s">
        <v>2729</v>
      </c>
    </row>
    <row r="604" spans="1:11" ht="25.5" customHeight="1" x14ac:dyDescent="0.2">
      <c r="A604" s="217">
        <v>600</v>
      </c>
      <c r="B604" s="218">
        <v>2010</v>
      </c>
      <c r="C604" s="219" t="s">
        <v>2730</v>
      </c>
      <c r="D604" s="231" t="s">
        <v>6319</v>
      </c>
      <c r="E604" s="226" t="s">
        <v>1923</v>
      </c>
      <c r="F604" s="222" t="s">
        <v>2731</v>
      </c>
      <c r="G604" s="218">
        <v>1</v>
      </c>
      <c r="H604" s="220" t="s">
        <v>2732</v>
      </c>
      <c r="I604" s="220" t="s">
        <v>990</v>
      </c>
      <c r="J604" s="220" t="s">
        <v>990</v>
      </c>
      <c r="K604" s="221" t="s">
        <v>2732</v>
      </c>
    </row>
    <row r="605" spans="1:11" ht="25.5" customHeight="1" x14ac:dyDescent="0.2">
      <c r="A605" s="217">
        <v>601</v>
      </c>
      <c r="B605" s="218">
        <v>2010</v>
      </c>
      <c r="C605" s="219" t="s">
        <v>2733</v>
      </c>
      <c r="D605" s="231" t="s">
        <v>6319</v>
      </c>
      <c r="E605" s="226" t="s">
        <v>1929</v>
      </c>
      <c r="F605" s="222" t="s">
        <v>2734</v>
      </c>
      <c r="G605" s="218">
        <v>2</v>
      </c>
      <c r="H605" s="220" t="s">
        <v>2735</v>
      </c>
      <c r="I605" s="220" t="s">
        <v>990</v>
      </c>
      <c r="J605" s="220" t="s">
        <v>990</v>
      </c>
      <c r="K605" s="221" t="s">
        <v>2735</v>
      </c>
    </row>
    <row r="606" spans="1:11" ht="25.5" customHeight="1" x14ac:dyDescent="0.2">
      <c r="A606" s="217">
        <v>602</v>
      </c>
      <c r="B606" s="218">
        <v>2010</v>
      </c>
      <c r="C606" s="219" t="s">
        <v>2736</v>
      </c>
      <c r="D606" s="231" t="s">
        <v>6319</v>
      </c>
      <c r="E606" s="226" t="s">
        <v>2477</v>
      </c>
      <c r="F606" s="222" t="s">
        <v>2737</v>
      </c>
      <c r="G606" s="218">
        <v>1</v>
      </c>
      <c r="H606" s="220" t="s">
        <v>2738</v>
      </c>
      <c r="I606" s="220" t="s">
        <v>990</v>
      </c>
      <c r="J606" s="220" t="s">
        <v>990</v>
      </c>
      <c r="K606" s="221" t="s">
        <v>2738</v>
      </c>
    </row>
    <row r="607" spans="1:11" ht="25.5" customHeight="1" x14ac:dyDescent="0.2">
      <c r="A607" s="217">
        <v>603</v>
      </c>
      <c r="B607" s="218">
        <v>2010</v>
      </c>
      <c r="C607" s="219" t="s">
        <v>2739</v>
      </c>
      <c r="D607" s="231" t="s">
        <v>6319</v>
      </c>
      <c r="E607" s="226" t="s">
        <v>7390</v>
      </c>
      <c r="F607" s="222" t="s">
        <v>2740</v>
      </c>
      <c r="G607" s="218">
        <v>1</v>
      </c>
      <c r="H607" s="220" t="s">
        <v>2741</v>
      </c>
      <c r="I607" s="220" t="s">
        <v>990</v>
      </c>
      <c r="J607" s="220" t="s">
        <v>990</v>
      </c>
      <c r="K607" s="221" t="s">
        <v>2741</v>
      </c>
    </row>
    <row r="608" spans="1:11" ht="25.5" customHeight="1" x14ac:dyDescent="0.2">
      <c r="A608" s="217">
        <v>604</v>
      </c>
      <c r="B608" s="218">
        <v>2010</v>
      </c>
      <c r="C608" s="219" t="s">
        <v>2742</v>
      </c>
      <c r="D608" s="231" t="s">
        <v>6319</v>
      </c>
      <c r="E608" s="226" t="s">
        <v>1011</v>
      </c>
      <c r="F608" s="222" t="s">
        <v>2743</v>
      </c>
      <c r="G608" s="218">
        <v>1</v>
      </c>
      <c r="H608" s="220" t="s">
        <v>2744</v>
      </c>
      <c r="I608" s="220" t="s">
        <v>990</v>
      </c>
      <c r="J608" s="220" t="s">
        <v>990</v>
      </c>
      <c r="K608" s="221" t="s">
        <v>2744</v>
      </c>
    </row>
    <row r="609" spans="1:11" ht="25.5" customHeight="1" x14ac:dyDescent="0.2">
      <c r="A609" s="217">
        <v>605</v>
      </c>
      <c r="B609" s="218">
        <v>2010</v>
      </c>
      <c r="C609" s="219" t="s">
        <v>2745</v>
      </c>
      <c r="D609" s="231" t="s">
        <v>6319</v>
      </c>
      <c r="E609" s="226" t="s">
        <v>2746</v>
      </c>
      <c r="F609" s="222" t="s">
        <v>2747</v>
      </c>
      <c r="G609" s="218">
        <v>1</v>
      </c>
      <c r="H609" s="220" t="s">
        <v>2748</v>
      </c>
      <c r="I609" s="220" t="s">
        <v>990</v>
      </c>
      <c r="J609" s="220" t="s">
        <v>990</v>
      </c>
      <c r="K609" s="221" t="s">
        <v>2748</v>
      </c>
    </row>
    <row r="610" spans="1:11" ht="25.5" customHeight="1" x14ac:dyDescent="0.2">
      <c r="A610" s="217">
        <v>606</v>
      </c>
      <c r="B610" s="218">
        <v>2010</v>
      </c>
      <c r="C610" s="219" t="s">
        <v>2749</v>
      </c>
      <c r="D610" s="231" t="s">
        <v>6319</v>
      </c>
      <c r="E610" s="226" t="s">
        <v>2750</v>
      </c>
      <c r="F610" s="222" t="s">
        <v>1235</v>
      </c>
      <c r="G610" s="218">
        <v>1</v>
      </c>
      <c r="H610" s="220" t="s">
        <v>2751</v>
      </c>
      <c r="I610" s="220" t="s">
        <v>990</v>
      </c>
      <c r="J610" s="220" t="s">
        <v>990</v>
      </c>
      <c r="K610" s="221" t="s">
        <v>2751</v>
      </c>
    </row>
    <row r="611" spans="1:11" ht="25.5" customHeight="1" x14ac:dyDescent="0.2">
      <c r="A611" s="217">
        <v>607</v>
      </c>
      <c r="B611" s="218">
        <v>2010</v>
      </c>
      <c r="C611" s="219" t="s">
        <v>2752</v>
      </c>
      <c r="D611" s="231" t="s">
        <v>6319</v>
      </c>
      <c r="E611" s="226" t="s">
        <v>1702</v>
      </c>
      <c r="F611" s="222" t="s">
        <v>2753</v>
      </c>
      <c r="G611" s="218">
        <v>1</v>
      </c>
      <c r="H611" s="220" t="s">
        <v>2754</v>
      </c>
      <c r="I611" s="220" t="s">
        <v>990</v>
      </c>
      <c r="J611" s="220" t="s">
        <v>990</v>
      </c>
      <c r="K611" s="221" t="s">
        <v>2754</v>
      </c>
    </row>
    <row r="612" spans="1:11" ht="25.5" customHeight="1" x14ac:dyDescent="0.2">
      <c r="A612" s="217">
        <v>608</v>
      </c>
      <c r="B612" s="218">
        <v>2010</v>
      </c>
      <c r="C612" s="219" t="s">
        <v>2755</v>
      </c>
      <c r="D612" s="231" t="s">
        <v>6319</v>
      </c>
      <c r="E612" s="226" t="s">
        <v>1387</v>
      </c>
      <c r="F612" s="222" t="s">
        <v>2756</v>
      </c>
      <c r="G612" s="218">
        <v>1</v>
      </c>
      <c r="H612" s="220" t="s">
        <v>2757</v>
      </c>
      <c r="I612" s="220" t="s">
        <v>990</v>
      </c>
      <c r="J612" s="220" t="s">
        <v>990</v>
      </c>
      <c r="K612" s="221" t="s">
        <v>2757</v>
      </c>
    </row>
    <row r="613" spans="1:11" ht="25.5" customHeight="1" x14ac:dyDescent="0.2">
      <c r="A613" s="217">
        <v>609</v>
      </c>
      <c r="B613" s="218">
        <v>2010</v>
      </c>
      <c r="C613" s="219" t="s">
        <v>2758</v>
      </c>
      <c r="D613" s="231" t="s">
        <v>6319</v>
      </c>
      <c r="E613" s="226" t="s">
        <v>1019</v>
      </c>
      <c r="F613" s="222" t="s">
        <v>2759</v>
      </c>
      <c r="G613" s="218">
        <v>1</v>
      </c>
      <c r="H613" s="220" t="s">
        <v>2760</v>
      </c>
      <c r="I613" s="220" t="s">
        <v>990</v>
      </c>
      <c r="J613" s="220" t="s">
        <v>990</v>
      </c>
      <c r="K613" s="221" t="s">
        <v>2760</v>
      </c>
    </row>
    <row r="614" spans="1:11" ht="25.5" customHeight="1" x14ac:dyDescent="0.2">
      <c r="A614" s="217">
        <v>610</v>
      </c>
      <c r="B614" s="218">
        <v>2010</v>
      </c>
      <c r="C614" s="219" t="s">
        <v>2761</v>
      </c>
      <c r="D614" s="231" t="s">
        <v>6319</v>
      </c>
      <c r="E614" s="226" t="s">
        <v>2299</v>
      </c>
      <c r="F614" s="222" t="s">
        <v>2762</v>
      </c>
      <c r="G614" s="218">
        <v>2</v>
      </c>
      <c r="H614" s="220" t="s">
        <v>2763</v>
      </c>
      <c r="I614" s="220" t="s">
        <v>990</v>
      </c>
      <c r="J614" s="220" t="s">
        <v>990</v>
      </c>
      <c r="K614" s="221" t="s">
        <v>2763</v>
      </c>
    </row>
    <row r="615" spans="1:11" ht="25.5" customHeight="1" x14ac:dyDescent="0.2">
      <c r="A615" s="217">
        <v>611</v>
      </c>
      <c r="B615" s="218">
        <v>2010</v>
      </c>
      <c r="C615" s="219" t="s">
        <v>2764</v>
      </c>
      <c r="D615" s="231" t="s">
        <v>6319</v>
      </c>
      <c r="E615" s="226" t="s">
        <v>2390</v>
      </c>
      <c r="F615" s="222" t="s">
        <v>2765</v>
      </c>
      <c r="G615" s="218">
        <v>1</v>
      </c>
      <c r="H615" s="220" t="s">
        <v>2766</v>
      </c>
      <c r="I615" s="220" t="s">
        <v>990</v>
      </c>
      <c r="J615" s="220" t="s">
        <v>990</v>
      </c>
      <c r="K615" s="221" t="s">
        <v>2766</v>
      </c>
    </row>
    <row r="616" spans="1:11" ht="25.5" customHeight="1" x14ac:dyDescent="0.2">
      <c r="A616" s="217">
        <v>612</v>
      </c>
      <c r="B616" s="218">
        <v>2010</v>
      </c>
      <c r="C616" s="219" t="s">
        <v>2767</v>
      </c>
      <c r="D616" s="231" t="s">
        <v>6319</v>
      </c>
      <c r="E616" s="226" t="s">
        <v>2390</v>
      </c>
      <c r="F616" s="222" t="s">
        <v>2768</v>
      </c>
      <c r="G616" s="218">
        <v>1</v>
      </c>
      <c r="H616" s="220" t="s">
        <v>2769</v>
      </c>
      <c r="I616" s="220" t="s">
        <v>990</v>
      </c>
      <c r="J616" s="220" t="s">
        <v>990</v>
      </c>
      <c r="K616" s="221" t="s">
        <v>2769</v>
      </c>
    </row>
    <row r="617" spans="1:11" ht="25.5" customHeight="1" x14ac:dyDescent="0.2">
      <c r="A617" s="217">
        <v>613</v>
      </c>
      <c r="B617" s="218">
        <v>2010</v>
      </c>
      <c r="C617" s="219" t="s">
        <v>2770</v>
      </c>
      <c r="D617" s="231" t="s">
        <v>6319</v>
      </c>
      <c r="E617" s="226" t="s">
        <v>2393</v>
      </c>
      <c r="F617" s="222" t="s">
        <v>2771</v>
      </c>
      <c r="G617" s="218">
        <v>1</v>
      </c>
      <c r="H617" s="220" t="s">
        <v>2772</v>
      </c>
      <c r="I617" s="220" t="s">
        <v>990</v>
      </c>
      <c r="J617" s="220" t="s">
        <v>990</v>
      </c>
      <c r="K617" s="221" t="s">
        <v>2772</v>
      </c>
    </row>
    <row r="618" spans="1:11" ht="25.5" customHeight="1" x14ac:dyDescent="0.2">
      <c r="A618" s="217">
        <v>614</v>
      </c>
      <c r="B618" s="218">
        <v>2010</v>
      </c>
      <c r="C618" s="219" t="s">
        <v>2773</v>
      </c>
      <c r="D618" s="231" t="s">
        <v>6319</v>
      </c>
      <c r="E618" s="226" t="s">
        <v>2393</v>
      </c>
      <c r="F618" s="222" t="s">
        <v>2774</v>
      </c>
      <c r="G618" s="218">
        <v>1</v>
      </c>
      <c r="H618" s="220" t="s">
        <v>2775</v>
      </c>
      <c r="I618" s="220" t="s">
        <v>990</v>
      </c>
      <c r="J618" s="220" t="s">
        <v>990</v>
      </c>
      <c r="K618" s="221" t="s">
        <v>2775</v>
      </c>
    </row>
    <row r="619" spans="1:11" ht="25.5" customHeight="1" x14ac:dyDescent="0.2">
      <c r="A619" s="217">
        <v>615</v>
      </c>
      <c r="B619" s="218">
        <v>2010</v>
      </c>
      <c r="C619" s="219" t="s">
        <v>2776</v>
      </c>
      <c r="D619" s="231" t="s">
        <v>6319</v>
      </c>
      <c r="E619" s="226" t="s">
        <v>2352</v>
      </c>
      <c r="F619" s="222" t="s">
        <v>2777</v>
      </c>
      <c r="G619" s="218">
        <v>1</v>
      </c>
      <c r="H619" s="220" t="s">
        <v>2778</v>
      </c>
      <c r="I619" s="220" t="s">
        <v>990</v>
      </c>
      <c r="J619" s="220" t="s">
        <v>990</v>
      </c>
      <c r="K619" s="221" t="s">
        <v>2778</v>
      </c>
    </row>
    <row r="620" spans="1:11" ht="25.5" customHeight="1" x14ac:dyDescent="0.2">
      <c r="A620" s="217">
        <v>616</v>
      </c>
      <c r="B620" s="218">
        <v>2010</v>
      </c>
      <c r="C620" s="219" t="s">
        <v>2779</v>
      </c>
      <c r="D620" s="231" t="s">
        <v>6319</v>
      </c>
      <c r="E620" s="226" t="s">
        <v>1151</v>
      </c>
      <c r="F620" s="222" t="s">
        <v>2780</v>
      </c>
      <c r="G620" s="218">
        <v>1</v>
      </c>
      <c r="H620" s="220" t="s">
        <v>2781</v>
      </c>
      <c r="I620" s="220" t="s">
        <v>990</v>
      </c>
      <c r="J620" s="220" t="s">
        <v>990</v>
      </c>
      <c r="K620" s="221" t="s">
        <v>2781</v>
      </c>
    </row>
    <row r="621" spans="1:11" ht="25.5" customHeight="1" x14ac:dyDescent="0.2">
      <c r="A621" s="217">
        <v>617</v>
      </c>
      <c r="B621" s="218">
        <v>2010</v>
      </c>
      <c r="C621" s="219" t="s">
        <v>2782</v>
      </c>
      <c r="D621" s="231" t="s">
        <v>6319</v>
      </c>
      <c r="E621" s="226" t="s">
        <v>2516</v>
      </c>
      <c r="F621" s="222" t="s">
        <v>1290</v>
      </c>
      <c r="G621" s="218">
        <v>1</v>
      </c>
      <c r="H621" s="220" t="s">
        <v>2783</v>
      </c>
      <c r="I621" s="220" t="s">
        <v>990</v>
      </c>
      <c r="J621" s="220" t="s">
        <v>990</v>
      </c>
      <c r="K621" s="221" t="s">
        <v>2783</v>
      </c>
    </row>
    <row r="622" spans="1:11" ht="25.5" customHeight="1" x14ac:dyDescent="0.2">
      <c r="A622" s="217">
        <v>618</v>
      </c>
      <c r="B622" s="218">
        <v>2010</v>
      </c>
      <c r="C622" s="219" t="s">
        <v>2784</v>
      </c>
      <c r="D622" s="231" t="s">
        <v>6319</v>
      </c>
      <c r="E622" s="226" t="s">
        <v>1019</v>
      </c>
      <c r="F622" s="222" t="s">
        <v>2785</v>
      </c>
      <c r="G622" s="218">
        <v>1</v>
      </c>
      <c r="H622" s="220" t="s">
        <v>2786</v>
      </c>
      <c r="I622" s="220" t="s">
        <v>990</v>
      </c>
      <c r="J622" s="220" t="s">
        <v>990</v>
      </c>
      <c r="K622" s="221" t="s">
        <v>2786</v>
      </c>
    </row>
    <row r="623" spans="1:11" ht="25.5" customHeight="1" x14ac:dyDescent="0.2">
      <c r="A623" s="217">
        <v>619</v>
      </c>
      <c r="B623" s="218">
        <v>2010</v>
      </c>
      <c r="C623" s="219" t="s">
        <v>2787</v>
      </c>
      <c r="D623" s="231" t="s">
        <v>6319</v>
      </c>
      <c r="E623" s="226" t="s">
        <v>2788</v>
      </c>
      <c r="F623" s="222" t="s">
        <v>2789</v>
      </c>
      <c r="G623" s="218">
        <v>1</v>
      </c>
      <c r="H623" s="220" t="s">
        <v>2790</v>
      </c>
      <c r="I623" s="220" t="s">
        <v>990</v>
      </c>
      <c r="J623" s="220" t="s">
        <v>990</v>
      </c>
      <c r="K623" s="221" t="s">
        <v>2790</v>
      </c>
    </row>
    <row r="624" spans="1:11" ht="25.5" customHeight="1" x14ac:dyDescent="0.2">
      <c r="A624" s="217">
        <v>620</v>
      </c>
      <c r="B624" s="218">
        <v>2010</v>
      </c>
      <c r="C624" s="219" t="s">
        <v>2791</v>
      </c>
      <c r="D624" s="231" t="s">
        <v>6319</v>
      </c>
      <c r="E624" s="226" t="s">
        <v>2386</v>
      </c>
      <c r="F624" s="222" t="s">
        <v>1374</v>
      </c>
      <c r="G624" s="218">
        <v>1</v>
      </c>
      <c r="H624" s="220" t="s">
        <v>2792</v>
      </c>
      <c r="I624" s="220" t="s">
        <v>990</v>
      </c>
      <c r="J624" s="220" t="s">
        <v>990</v>
      </c>
      <c r="K624" s="221" t="s">
        <v>2792</v>
      </c>
    </row>
    <row r="625" spans="1:11" ht="25.5" customHeight="1" x14ac:dyDescent="0.2">
      <c r="A625" s="217">
        <v>621</v>
      </c>
      <c r="B625" s="218">
        <v>2010</v>
      </c>
      <c r="C625" s="219" t="s">
        <v>2793</v>
      </c>
      <c r="D625" s="231" t="s">
        <v>6319</v>
      </c>
      <c r="E625" s="226" t="s">
        <v>2794</v>
      </c>
      <c r="F625" s="222" t="s">
        <v>2795</v>
      </c>
      <c r="G625" s="218">
        <v>1</v>
      </c>
      <c r="H625" s="220" t="s">
        <v>2796</v>
      </c>
      <c r="I625" s="220" t="s">
        <v>990</v>
      </c>
      <c r="J625" s="220" t="s">
        <v>990</v>
      </c>
      <c r="K625" s="221" t="s">
        <v>2796</v>
      </c>
    </row>
    <row r="626" spans="1:11" ht="25.5" customHeight="1" x14ac:dyDescent="0.2">
      <c r="A626" s="217">
        <v>622</v>
      </c>
      <c r="B626" s="218">
        <v>2010</v>
      </c>
      <c r="C626" s="219" t="s">
        <v>2797</v>
      </c>
      <c r="D626" s="231" t="s">
        <v>6319</v>
      </c>
      <c r="E626" s="226" t="s">
        <v>2798</v>
      </c>
      <c r="F626" s="222" t="s">
        <v>2799</v>
      </c>
      <c r="G626" s="218">
        <v>1</v>
      </c>
      <c r="H626" s="220" t="s">
        <v>2800</v>
      </c>
      <c r="I626" s="220" t="s">
        <v>990</v>
      </c>
      <c r="J626" s="220" t="s">
        <v>990</v>
      </c>
      <c r="K626" s="221" t="s">
        <v>2800</v>
      </c>
    </row>
    <row r="627" spans="1:11" ht="25.5" customHeight="1" x14ac:dyDescent="0.2">
      <c r="A627" s="217">
        <v>623</v>
      </c>
      <c r="B627" s="218">
        <v>2010</v>
      </c>
      <c r="C627" s="219" t="s">
        <v>2801</v>
      </c>
      <c r="D627" s="231" t="s">
        <v>6319</v>
      </c>
      <c r="E627" s="226" t="s">
        <v>2802</v>
      </c>
      <c r="F627" s="222" t="s">
        <v>2803</v>
      </c>
      <c r="G627" s="218">
        <v>1</v>
      </c>
      <c r="H627" s="220" t="s">
        <v>2804</v>
      </c>
      <c r="I627" s="220" t="s">
        <v>990</v>
      </c>
      <c r="J627" s="220" t="s">
        <v>990</v>
      </c>
      <c r="K627" s="221" t="s">
        <v>2804</v>
      </c>
    </row>
    <row r="628" spans="1:11" ht="25.5" customHeight="1" x14ac:dyDescent="0.2">
      <c r="A628" s="217">
        <v>624</v>
      </c>
      <c r="B628" s="218">
        <v>2010</v>
      </c>
      <c r="C628" s="219" t="s">
        <v>2805</v>
      </c>
      <c r="D628" s="231" t="s">
        <v>6319</v>
      </c>
      <c r="E628" s="226" t="s">
        <v>2303</v>
      </c>
      <c r="F628" s="222" t="s">
        <v>1309</v>
      </c>
      <c r="G628" s="218">
        <v>1</v>
      </c>
      <c r="H628" s="220" t="s">
        <v>2806</v>
      </c>
      <c r="I628" s="220" t="s">
        <v>990</v>
      </c>
      <c r="J628" s="220" t="s">
        <v>990</v>
      </c>
      <c r="K628" s="221" t="s">
        <v>2806</v>
      </c>
    </row>
    <row r="629" spans="1:11" ht="25.5" customHeight="1" x14ac:dyDescent="0.2">
      <c r="A629" s="217">
        <v>625</v>
      </c>
      <c r="B629" s="218">
        <v>2010</v>
      </c>
      <c r="C629" s="219" t="s">
        <v>2807</v>
      </c>
      <c r="D629" s="231" t="s">
        <v>6319</v>
      </c>
      <c r="E629" s="226" t="s">
        <v>2808</v>
      </c>
      <c r="F629" s="222" t="s">
        <v>1360</v>
      </c>
      <c r="G629" s="218">
        <v>1</v>
      </c>
      <c r="H629" s="220" t="s">
        <v>2809</v>
      </c>
      <c r="I629" s="220" t="s">
        <v>990</v>
      </c>
      <c r="J629" s="220" t="s">
        <v>990</v>
      </c>
      <c r="K629" s="221" t="s">
        <v>2809</v>
      </c>
    </row>
    <row r="630" spans="1:11" ht="30.75" customHeight="1" x14ac:dyDescent="0.2">
      <c r="A630" s="217">
        <v>626</v>
      </c>
      <c r="B630" s="218">
        <v>2010</v>
      </c>
      <c r="C630" s="219" t="s">
        <v>2810</v>
      </c>
      <c r="D630" s="231" t="s">
        <v>6319</v>
      </c>
      <c r="E630" s="226" t="s">
        <v>2409</v>
      </c>
      <c r="F630" s="222" t="s">
        <v>2811</v>
      </c>
      <c r="G630" s="218">
        <v>1</v>
      </c>
      <c r="H630" s="220" t="s">
        <v>2812</v>
      </c>
      <c r="I630" s="220" t="s">
        <v>990</v>
      </c>
      <c r="J630" s="220" t="s">
        <v>990</v>
      </c>
      <c r="K630" s="221" t="s">
        <v>2812</v>
      </c>
    </row>
    <row r="631" spans="1:11" ht="30.75" customHeight="1" x14ac:dyDescent="0.2">
      <c r="A631" s="217">
        <v>627</v>
      </c>
      <c r="B631" s="218">
        <v>2010</v>
      </c>
      <c r="C631" s="219" t="s">
        <v>2813</v>
      </c>
      <c r="D631" s="231" t="s">
        <v>6319</v>
      </c>
      <c r="E631" s="226" t="s">
        <v>2750</v>
      </c>
      <c r="F631" s="222" t="s">
        <v>2814</v>
      </c>
      <c r="G631" s="218">
        <v>1</v>
      </c>
      <c r="H631" s="220" t="s">
        <v>2815</v>
      </c>
      <c r="I631" s="220" t="s">
        <v>990</v>
      </c>
      <c r="J631" s="220" t="s">
        <v>990</v>
      </c>
      <c r="K631" s="221" t="s">
        <v>2815</v>
      </c>
    </row>
    <row r="632" spans="1:11" ht="30.75" customHeight="1" x14ac:dyDescent="0.2">
      <c r="A632" s="217">
        <v>628</v>
      </c>
      <c r="B632" s="218">
        <v>2010</v>
      </c>
      <c r="C632" s="219" t="s">
        <v>2816</v>
      </c>
      <c r="D632" s="231" t="s">
        <v>6319</v>
      </c>
      <c r="E632" s="226" t="s">
        <v>2817</v>
      </c>
      <c r="F632" s="222" t="s">
        <v>2818</v>
      </c>
      <c r="G632" s="218">
        <v>1</v>
      </c>
      <c r="H632" s="220" t="s">
        <v>2819</v>
      </c>
      <c r="I632" s="220" t="s">
        <v>990</v>
      </c>
      <c r="J632" s="220" t="s">
        <v>990</v>
      </c>
      <c r="K632" s="221" t="s">
        <v>2819</v>
      </c>
    </row>
    <row r="633" spans="1:11" ht="30.75" customHeight="1" x14ac:dyDescent="0.2">
      <c r="A633" s="217">
        <v>629</v>
      </c>
      <c r="B633" s="218">
        <v>2010</v>
      </c>
      <c r="C633" s="219" t="s">
        <v>2820</v>
      </c>
      <c r="D633" s="231" t="s">
        <v>6319</v>
      </c>
      <c r="E633" s="226" t="s">
        <v>2821</v>
      </c>
      <c r="F633" s="222" t="s">
        <v>2822</v>
      </c>
      <c r="G633" s="218">
        <v>2</v>
      </c>
      <c r="H633" s="220" t="s">
        <v>2823</v>
      </c>
      <c r="I633" s="220" t="s">
        <v>990</v>
      </c>
      <c r="J633" s="220" t="s">
        <v>990</v>
      </c>
      <c r="K633" s="221" t="s">
        <v>2823</v>
      </c>
    </row>
    <row r="634" spans="1:11" ht="30.75" customHeight="1" x14ac:dyDescent="0.2">
      <c r="A634" s="217">
        <v>630</v>
      </c>
      <c r="B634" s="218">
        <v>2010</v>
      </c>
      <c r="C634" s="219" t="s">
        <v>2824</v>
      </c>
      <c r="D634" s="231" t="s">
        <v>6319</v>
      </c>
      <c r="E634" s="226" t="s">
        <v>1944</v>
      </c>
      <c r="F634" s="222" t="s">
        <v>2825</v>
      </c>
      <c r="G634" s="218">
        <v>1</v>
      </c>
      <c r="H634" s="220" t="s">
        <v>2826</v>
      </c>
      <c r="I634" s="220" t="s">
        <v>990</v>
      </c>
      <c r="J634" s="220" t="s">
        <v>990</v>
      </c>
      <c r="K634" s="221" t="s">
        <v>2826</v>
      </c>
    </row>
    <row r="635" spans="1:11" ht="30.75" customHeight="1" x14ac:dyDescent="0.2">
      <c r="A635" s="217">
        <v>631</v>
      </c>
      <c r="B635" s="218">
        <v>2010</v>
      </c>
      <c r="C635" s="219" t="s">
        <v>2827</v>
      </c>
      <c r="D635" s="231" t="s">
        <v>6319</v>
      </c>
      <c r="E635" s="226" t="s">
        <v>1397</v>
      </c>
      <c r="F635" s="222" t="s">
        <v>2828</v>
      </c>
      <c r="G635" s="218">
        <v>1</v>
      </c>
      <c r="H635" s="220" t="s">
        <v>2829</v>
      </c>
      <c r="I635" s="220" t="s">
        <v>990</v>
      </c>
      <c r="J635" s="220" t="s">
        <v>990</v>
      </c>
      <c r="K635" s="221" t="s">
        <v>2829</v>
      </c>
    </row>
    <row r="636" spans="1:11" ht="30.75" customHeight="1" x14ac:dyDescent="0.2">
      <c r="A636" s="217">
        <v>632</v>
      </c>
      <c r="B636" s="218">
        <v>2010</v>
      </c>
      <c r="C636" s="219" t="s">
        <v>2830</v>
      </c>
      <c r="D636" s="231" t="s">
        <v>6319</v>
      </c>
      <c r="E636" s="226" t="s">
        <v>1200</v>
      </c>
      <c r="F636" s="222" t="s">
        <v>2831</v>
      </c>
      <c r="G636" s="218">
        <v>1</v>
      </c>
      <c r="H636" s="220" t="s">
        <v>2832</v>
      </c>
      <c r="I636" s="220" t="s">
        <v>990</v>
      </c>
      <c r="J636" s="220" t="s">
        <v>990</v>
      </c>
      <c r="K636" s="221" t="s">
        <v>2832</v>
      </c>
    </row>
    <row r="637" spans="1:11" ht="30.75" customHeight="1" x14ac:dyDescent="0.2">
      <c r="A637" s="217">
        <v>633</v>
      </c>
      <c r="B637" s="218">
        <v>2010</v>
      </c>
      <c r="C637" s="219" t="s">
        <v>2833</v>
      </c>
      <c r="D637" s="231" t="s">
        <v>6319</v>
      </c>
      <c r="E637" s="226" t="s">
        <v>2484</v>
      </c>
      <c r="F637" s="222" t="s">
        <v>2834</v>
      </c>
      <c r="G637" s="218">
        <v>1</v>
      </c>
      <c r="H637" s="220" t="s">
        <v>2835</v>
      </c>
      <c r="I637" s="220" t="s">
        <v>990</v>
      </c>
      <c r="J637" s="220" t="s">
        <v>990</v>
      </c>
      <c r="K637" s="221" t="s">
        <v>2835</v>
      </c>
    </row>
    <row r="638" spans="1:11" ht="30.75" customHeight="1" x14ac:dyDescent="0.2">
      <c r="A638" s="217">
        <v>634</v>
      </c>
      <c r="B638" s="218">
        <v>2010</v>
      </c>
      <c r="C638" s="219" t="s">
        <v>2836</v>
      </c>
      <c r="D638" s="231" t="s">
        <v>6319</v>
      </c>
      <c r="E638" s="226" t="s">
        <v>1393</v>
      </c>
      <c r="F638" s="222" t="s">
        <v>2837</v>
      </c>
      <c r="G638" s="218">
        <v>1</v>
      </c>
      <c r="H638" s="220" t="s">
        <v>2838</v>
      </c>
      <c r="I638" s="220" t="s">
        <v>990</v>
      </c>
      <c r="J638" s="220" t="s">
        <v>990</v>
      </c>
      <c r="K638" s="221" t="s">
        <v>2838</v>
      </c>
    </row>
    <row r="639" spans="1:11" ht="30.75" customHeight="1" x14ac:dyDescent="0.2">
      <c r="A639" s="217">
        <v>635</v>
      </c>
      <c r="B639" s="218">
        <v>2010</v>
      </c>
      <c r="C639" s="219" t="s">
        <v>2839</v>
      </c>
      <c r="D639" s="231" t="s">
        <v>6319</v>
      </c>
      <c r="E639" s="226" t="s">
        <v>1023</v>
      </c>
      <c r="F639" s="222" t="s">
        <v>2840</v>
      </c>
      <c r="G639" s="218">
        <v>1</v>
      </c>
      <c r="H639" s="220" t="s">
        <v>2841</v>
      </c>
      <c r="I639" s="220" t="s">
        <v>990</v>
      </c>
      <c r="J639" s="220" t="s">
        <v>990</v>
      </c>
      <c r="K639" s="221" t="s">
        <v>2841</v>
      </c>
    </row>
    <row r="640" spans="1:11" ht="30.75" customHeight="1" x14ac:dyDescent="0.2">
      <c r="A640" s="217">
        <v>636</v>
      </c>
      <c r="B640" s="218">
        <v>2010</v>
      </c>
      <c r="C640" s="219" t="s">
        <v>2842</v>
      </c>
      <c r="D640" s="231" t="s">
        <v>6319</v>
      </c>
      <c r="E640" s="226" t="s">
        <v>2412</v>
      </c>
      <c r="F640" s="222" t="s">
        <v>2843</v>
      </c>
      <c r="G640" s="218">
        <v>1</v>
      </c>
      <c r="H640" s="220" t="s">
        <v>2844</v>
      </c>
      <c r="I640" s="220" t="s">
        <v>990</v>
      </c>
      <c r="J640" s="220" t="s">
        <v>990</v>
      </c>
      <c r="K640" s="221" t="s">
        <v>2844</v>
      </c>
    </row>
    <row r="641" spans="1:11" ht="30.75" customHeight="1" x14ac:dyDescent="0.2">
      <c r="A641" s="217">
        <v>637</v>
      </c>
      <c r="B641" s="218">
        <v>2010</v>
      </c>
      <c r="C641" s="219" t="s">
        <v>2845</v>
      </c>
      <c r="D641" s="231" t="s">
        <v>6319</v>
      </c>
      <c r="E641" s="226" t="s">
        <v>2846</v>
      </c>
      <c r="F641" s="222" t="s">
        <v>2847</v>
      </c>
      <c r="G641" s="218">
        <v>1</v>
      </c>
      <c r="H641" s="220" t="s">
        <v>2848</v>
      </c>
      <c r="I641" s="220" t="s">
        <v>990</v>
      </c>
      <c r="J641" s="220" t="s">
        <v>990</v>
      </c>
      <c r="K641" s="221" t="s">
        <v>2848</v>
      </c>
    </row>
    <row r="642" spans="1:11" ht="30.75" customHeight="1" x14ac:dyDescent="0.2">
      <c r="A642" s="217">
        <v>638</v>
      </c>
      <c r="B642" s="218">
        <v>2010</v>
      </c>
      <c r="C642" s="219" t="s">
        <v>2849</v>
      </c>
      <c r="D642" s="231" t="s">
        <v>6319</v>
      </c>
      <c r="E642" s="226" t="s">
        <v>2850</v>
      </c>
      <c r="F642" s="222" t="s">
        <v>2851</v>
      </c>
      <c r="G642" s="218">
        <v>1</v>
      </c>
      <c r="H642" s="220" t="s">
        <v>2852</v>
      </c>
      <c r="I642" s="220" t="s">
        <v>990</v>
      </c>
      <c r="J642" s="220" t="s">
        <v>990</v>
      </c>
      <c r="K642" s="221" t="s">
        <v>2852</v>
      </c>
    </row>
    <row r="643" spans="1:11" ht="30.75" customHeight="1" x14ac:dyDescent="0.2">
      <c r="A643" s="217">
        <v>639</v>
      </c>
      <c r="B643" s="218">
        <v>2010</v>
      </c>
      <c r="C643" s="219" t="s">
        <v>2853</v>
      </c>
      <c r="D643" s="231" t="s">
        <v>6319</v>
      </c>
      <c r="E643" s="226" t="s">
        <v>2854</v>
      </c>
      <c r="F643" s="222" t="s">
        <v>2855</v>
      </c>
      <c r="G643" s="218">
        <v>1</v>
      </c>
      <c r="H643" s="220" t="s">
        <v>2856</v>
      </c>
      <c r="I643" s="220" t="s">
        <v>990</v>
      </c>
      <c r="J643" s="220" t="s">
        <v>990</v>
      </c>
      <c r="K643" s="221" t="s">
        <v>2856</v>
      </c>
    </row>
    <row r="644" spans="1:11" ht="30.75" customHeight="1" x14ac:dyDescent="0.2">
      <c r="A644" s="217">
        <v>640</v>
      </c>
      <c r="B644" s="218">
        <v>2010</v>
      </c>
      <c r="C644" s="219" t="s">
        <v>2857</v>
      </c>
      <c r="D644" s="231" t="s">
        <v>6319</v>
      </c>
      <c r="E644" s="226" t="s">
        <v>2858</v>
      </c>
      <c r="F644" s="222" t="s">
        <v>2859</v>
      </c>
      <c r="G644" s="218">
        <v>1</v>
      </c>
      <c r="H644" s="220" t="s">
        <v>2860</v>
      </c>
      <c r="I644" s="220" t="s">
        <v>990</v>
      </c>
      <c r="J644" s="220" t="s">
        <v>990</v>
      </c>
      <c r="K644" s="221" t="s">
        <v>2860</v>
      </c>
    </row>
    <row r="645" spans="1:11" ht="30.75" customHeight="1" x14ac:dyDescent="0.2">
      <c r="A645" s="217">
        <v>641</v>
      </c>
      <c r="B645" s="218">
        <v>2010</v>
      </c>
      <c r="C645" s="219" t="s">
        <v>2861</v>
      </c>
      <c r="D645" s="231" t="s">
        <v>6319</v>
      </c>
      <c r="E645" s="226" t="s">
        <v>1797</v>
      </c>
      <c r="F645" s="222" t="s">
        <v>2862</v>
      </c>
      <c r="G645" s="218">
        <v>1</v>
      </c>
      <c r="H645" s="220" t="s">
        <v>2863</v>
      </c>
      <c r="I645" s="220" t="s">
        <v>990</v>
      </c>
      <c r="J645" s="220" t="s">
        <v>990</v>
      </c>
      <c r="K645" s="221" t="s">
        <v>2863</v>
      </c>
    </row>
    <row r="646" spans="1:11" ht="30.75" customHeight="1" x14ac:dyDescent="0.2">
      <c r="A646" s="217">
        <v>642</v>
      </c>
      <c r="B646" s="218">
        <v>2010</v>
      </c>
      <c r="C646" s="219" t="s">
        <v>2864</v>
      </c>
      <c r="D646" s="231" t="s">
        <v>6319</v>
      </c>
      <c r="E646" s="226" t="s">
        <v>2865</v>
      </c>
      <c r="F646" s="222" t="s">
        <v>2866</v>
      </c>
      <c r="G646" s="218">
        <v>1</v>
      </c>
      <c r="H646" s="220" t="s">
        <v>2867</v>
      </c>
      <c r="I646" s="220" t="s">
        <v>990</v>
      </c>
      <c r="J646" s="220" t="s">
        <v>990</v>
      </c>
      <c r="K646" s="221" t="s">
        <v>2867</v>
      </c>
    </row>
    <row r="647" spans="1:11" ht="30.75" customHeight="1" x14ac:dyDescent="0.2">
      <c r="A647" s="217">
        <v>643</v>
      </c>
      <c r="B647" s="218">
        <v>2010</v>
      </c>
      <c r="C647" s="219" t="s">
        <v>2868</v>
      </c>
      <c r="D647" s="231" t="s">
        <v>6319</v>
      </c>
      <c r="E647" s="226" t="s">
        <v>2869</v>
      </c>
      <c r="F647" s="222" t="s">
        <v>2870</v>
      </c>
      <c r="G647" s="218">
        <v>1</v>
      </c>
      <c r="H647" s="220" t="s">
        <v>2871</v>
      </c>
      <c r="I647" s="220" t="s">
        <v>990</v>
      </c>
      <c r="J647" s="220" t="s">
        <v>990</v>
      </c>
      <c r="K647" s="221" t="s">
        <v>2871</v>
      </c>
    </row>
    <row r="648" spans="1:11" ht="30.75" customHeight="1" x14ac:dyDescent="0.2">
      <c r="A648" s="217">
        <v>644</v>
      </c>
      <c r="B648" s="218">
        <v>2010</v>
      </c>
      <c r="C648" s="219" t="s">
        <v>2872</v>
      </c>
      <c r="D648" s="231" t="s">
        <v>6319</v>
      </c>
      <c r="E648" s="226" t="s">
        <v>2873</v>
      </c>
      <c r="F648" s="222" t="s">
        <v>996</v>
      </c>
      <c r="G648" s="218">
        <v>1</v>
      </c>
      <c r="H648" s="220" t="s">
        <v>2874</v>
      </c>
      <c r="I648" s="220" t="s">
        <v>990</v>
      </c>
      <c r="J648" s="220" t="s">
        <v>990</v>
      </c>
      <c r="K648" s="221" t="s">
        <v>2874</v>
      </c>
    </row>
    <row r="649" spans="1:11" ht="30.75" customHeight="1" x14ac:dyDescent="0.2">
      <c r="A649" s="217">
        <v>645</v>
      </c>
      <c r="B649" s="218">
        <v>2010</v>
      </c>
      <c r="C649" s="219" t="s">
        <v>2875</v>
      </c>
      <c r="D649" s="231" t="s">
        <v>6319</v>
      </c>
      <c r="E649" s="226" t="s">
        <v>2876</v>
      </c>
      <c r="F649" s="222" t="s">
        <v>2877</v>
      </c>
      <c r="G649" s="218">
        <v>1</v>
      </c>
      <c r="H649" s="220" t="s">
        <v>2878</v>
      </c>
      <c r="I649" s="220" t="s">
        <v>990</v>
      </c>
      <c r="J649" s="220" t="s">
        <v>990</v>
      </c>
      <c r="K649" s="221" t="s">
        <v>2878</v>
      </c>
    </row>
    <row r="650" spans="1:11" ht="30.75" customHeight="1" x14ac:dyDescent="0.2">
      <c r="A650" s="217">
        <v>646</v>
      </c>
      <c r="B650" s="218">
        <v>2010</v>
      </c>
      <c r="C650" s="219" t="s">
        <v>2879</v>
      </c>
      <c r="D650" s="231" t="s">
        <v>6319</v>
      </c>
      <c r="E650" s="226" t="s">
        <v>2880</v>
      </c>
      <c r="F650" s="222" t="s">
        <v>2881</v>
      </c>
      <c r="G650" s="218">
        <v>1</v>
      </c>
      <c r="H650" s="220" t="s">
        <v>2882</v>
      </c>
      <c r="I650" s="220" t="s">
        <v>990</v>
      </c>
      <c r="J650" s="220" t="s">
        <v>990</v>
      </c>
      <c r="K650" s="221" t="s">
        <v>2882</v>
      </c>
    </row>
    <row r="651" spans="1:11" ht="30.75" customHeight="1" x14ac:dyDescent="0.2">
      <c r="A651" s="217">
        <v>647</v>
      </c>
      <c r="B651" s="218">
        <v>2010</v>
      </c>
      <c r="C651" s="219" t="s">
        <v>2883</v>
      </c>
      <c r="D651" s="231" t="s">
        <v>6319</v>
      </c>
      <c r="E651" s="226" t="s">
        <v>2884</v>
      </c>
      <c r="F651" s="222" t="s">
        <v>2885</v>
      </c>
      <c r="G651" s="218">
        <v>1</v>
      </c>
      <c r="H651" s="220" t="s">
        <v>2886</v>
      </c>
      <c r="I651" s="220" t="s">
        <v>990</v>
      </c>
      <c r="J651" s="220" t="s">
        <v>990</v>
      </c>
      <c r="K651" s="221" t="s">
        <v>2886</v>
      </c>
    </row>
    <row r="652" spans="1:11" ht="30.75" customHeight="1" x14ac:dyDescent="0.2">
      <c r="A652" s="217">
        <v>648</v>
      </c>
      <c r="B652" s="218">
        <v>2010</v>
      </c>
      <c r="C652" s="219" t="s">
        <v>2887</v>
      </c>
      <c r="D652" s="231" t="s">
        <v>6319</v>
      </c>
      <c r="E652" s="226" t="s">
        <v>2888</v>
      </c>
      <c r="F652" s="222" t="s">
        <v>2634</v>
      </c>
      <c r="G652" s="218">
        <v>1</v>
      </c>
      <c r="H652" s="220" t="s">
        <v>2889</v>
      </c>
      <c r="I652" s="220" t="s">
        <v>990</v>
      </c>
      <c r="J652" s="220" t="s">
        <v>990</v>
      </c>
      <c r="K652" s="221" t="s">
        <v>2889</v>
      </c>
    </row>
    <row r="653" spans="1:11" ht="30.75" customHeight="1" x14ac:dyDescent="0.2">
      <c r="A653" s="217">
        <v>649</v>
      </c>
      <c r="B653" s="218">
        <v>2010</v>
      </c>
      <c r="C653" s="219" t="s">
        <v>2890</v>
      </c>
      <c r="D653" s="231" t="s">
        <v>6319</v>
      </c>
      <c r="E653" s="226" t="s">
        <v>2891</v>
      </c>
      <c r="F653" s="222" t="s">
        <v>2892</v>
      </c>
      <c r="G653" s="218">
        <v>1</v>
      </c>
      <c r="H653" s="220" t="s">
        <v>2893</v>
      </c>
      <c r="I653" s="220" t="s">
        <v>990</v>
      </c>
      <c r="J653" s="220" t="s">
        <v>990</v>
      </c>
      <c r="K653" s="221" t="s">
        <v>2893</v>
      </c>
    </row>
    <row r="654" spans="1:11" ht="30.75" customHeight="1" x14ac:dyDescent="0.2">
      <c r="A654" s="217">
        <v>650</v>
      </c>
      <c r="B654" s="218">
        <v>2010</v>
      </c>
      <c r="C654" s="219" t="s">
        <v>2894</v>
      </c>
      <c r="D654" s="231" t="s">
        <v>6319</v>
      </c>
      <c r="E654" s="226" t="s">
        <v>2895</v>
      </c>
      <c r="F654" s="222" t="s">
        <v>2896</v>
      </c>
      <c r="G654" s="218">
        <v>1</v>
      </c>
      <c r="H654" s="220" t="s">
        <v>2897</v>
      </c>
      <c r="I654" s="220" t="s">
        <v>990</v>
      </c>
      <c r="J654" s="220" t="s">
        <v>990</v>
      </c>
      <c r="K654" s="221" t="s">
        <v>2897</v>
      </c>
    </row>
    <row r="655" spans="1:11" ht="30.75" customHeight="1" x14ac:dyDescent="0.2">
      <c r="A655" s="217">
        <v>651</v>
      </c>
      <c r="B655" s="218">
        <v>2010</v>
      </c>
      <c r="C655" s="219" t="s">
        <v>2898</v>
      </c>
      <c r="D655" s="231" t="s">
        <v>6319</v>
      </c>
      <c r="E655" s="226" t="s">
        <v>2899</v>
      </c>
      <c r="F655" s="222" t="s">
        <v>2900</v>
      </c>
      <c r="G655" s="218">
        <v>1</v>
      </c>
      <c r="H655" s="220" t="s">
        <v>2901</v>
      </c>
      <c r="I655" s="220" t="s">
        <v>990</v>
      </c>
      <c r="J655" s="220" t="s">
        <v>990</v>
      </c>
      <c r="K655" s="221" t="s">
        <v>2901</v>
      </c>
    </row>
    <row r="656" spans="1:11" ht="30.75" customHeight="1" x14ac:dyDescent="0.2">
      <c r="A656" s="217">
        <v>652</v>
      </c>
      <c r="B656" s="218">
        <v>2010</v>
      </c>
      <c r="C656" s="219" t="s">
        <v>2902</v>
      </c>
      <c r="D656" s="231" t="s">
        <v>6319</v>
      </c>
      <c r="E656" s="226" t="s">
        <v>2903</v>
      </c>
      <c r="F656" s="222" t="s">
        <v>2904</v>
      </c>
      <c r="G656" s="218">
        <v>1</v>
      </c>
      <c r="H656" s="220" t="s">
        <v>2905</v>
      </c>
      <c r="I656" s="220" t="s">
        <v>990</v>
      </c>
      <c r="J656" s="220" t="s">
        <v>990</v>
      </c>
      <c r="K656" s="221" t="s">
        <v>2905</v>
      </c>
    </row>
    <row r="657" spans="1:11" ht="30.75" customHeight="1" x14ac:dyDescent="0.2">
      <c r="A657" s="217">
        <v>653</v>
      </c>
      <c r="B657" s="218">
        <v>2010</v>
      </c>
      <c r="C657" s="219" t="s">
        <v>2906</v>
      </c>
      <c r="D657" s="231" t="s">
        <v>6319</v>
      </c>
      <c r="E657" s="226" t="s">
        <v>2907</v>
      </c>
      <c r="F657" s="222" t="s">
        <v>2908</v>
      </c>
      <c r="G657" s="218">
        <v>1</v>
      </c>
      <c r="H657" s="220" t="s">
        <v>2909</v>
      </c>
      <c r="I657" s="220" t="s">
        <v>990</v>
      </c>
      <c r="J657" s="220" t="s">
        <v>990</v>
      </c>
      <c r="K657" s="221" t="s">
        <v>2909</v>
      </c>
    </row>
    <row r="658" spans="1:11" ht="30.75" customHeight="1" x14ac:dyDescent="0.2">
      <c r="A658" s="217">
        <v>654</v>
      </c>
      <c r="B658" s="218">
        <v>2010</v>
      </c>
      <c r="C658" s="219" t="s">
        <v>2910</v>
      </c>
      <c r="D658" s="231" t="s">
        <v>6319</v>
      </c>
      <c r="E658" s="226" t="s">
        <v>2911</v>
      </c>
      <c r="F658" s="222" t="s">
        <v>2912</v>
      </c>
      <c r="G658" s="218">
        <v>1</v>
      </c>
      <c r="H658" s="220" t="s">
        <v>2913</v>
      </c>
      <c r="I658" s="220" t="s">
        <v>990</v>
      </c>
      <c r="J658" s="220" t="s">
        <v>990</v>
      </c>
      <c r="K658" s="221" t="s">
        <v>2913</v>
      </c>
    </row>
    <row r="659" spans="1:11" ht="30.75" customHeight="1" x14ac:dyDescent="0.2">
      <c r="A659" s="217">
        <v>655</v>
      </c>
      <c r="B659" s="218">
        <v>2010</v>
      </c>
      <c r="C659" s="219" t="s">
        <v>2914</v>
      </c>
      <c r="D659" s="231" t="s">
        <v>6319</v>
      </c>
      <c r="E659" s="226" t="s">
        <v>2915</v>
      </c>
      <c r="F659" s="222" t="s">
        <v>2916</v>
      </c>
      <c r="G659" s="218">
        <v>1</v>
      </c>
      <c r="H659" s="220" t="s">
        <v>2917</v>
      </c>
      <c r="I659" s="220" t="s">
        <v>990</v>
      </c>
      <c r="J659" s="220" t="s">
        <v>990</v>
      </c>
      <c r="K659" s="221" t="s">
        <v>2917</v>
      </c>
    </row>
    <row r="660" spans="1:11" ht="30.75" customHeight="1" x14ac:dyDescent="0.2">
      <c r="A660" s="217">
        <v>656</v>
      </c>
      <c r="B660" s="218">
        <v>2010</v>
      </c>
      <c r="C660" s="219" t="s">
        <v>2918</v>
      </c>
      <c r="D660" s="231" t="s">
        <v>6319</v>
      </c>
      <c r="E660" s="226" t="s">
        <v>2919</v>
      </c>
      <c r="F660" s="222" t="s">
        <v>2920</v>
      </c>
      <c r="G660" s="218">
        <v>1</v>
      </c>
      <c r="H660" s="220" t="s">
        <v>2921</v>
      </c>
      <c r="I660" s="220" t="s">
        <v>990</v>
      </c>
      <c r="J660" s="220" t="s">
        <v>990</v>
      </c>
      <c r="K660" s="221" t="s">
        <v>2921</v>
      </c>
    </row>
    <row r="661" spans="1:11" ht="30.75" customHeight="1" x14ac:dyDescent="0.2">
      <c r="A661" s="217">
        <v>657</v>
      </c>
      <c r="B661" s="218">
        <v>2010</v>
      </c>
      <c r="C661" s="219" t="s">
        <v>2922</v>
      </c>
      <c r="D661" s="231" t="s">
        <v>6319</v>
      </c>
      <c r="E661" s="226" t="s">
        <v>2923</v>
      </c>
      <c r="F661" s="222" t="s">
        <v>2924</v>
      </c>
      <c r="G661" s="218">
        <v>1</v>
      </c>
      <c r="H661" s="220" t="s">
        <v>2925</v>
      </c>
      <c r="I661" s="220" t="s">
        <v>990</v>
      </c>
      <c r="J661" s="220" t="s">
        <v>990</v>
      </c>
      <c r="K661" s="221" t="s">
        <v>2925</v>
      </c>
    </row>
    <row r="662" spans="1:11" ht="30.75" customHeight="1" x14ac:dyDescent="0.2">
      <c r="A662" s="217">
        <v>658</v>
      </c>
      <c r="B662" s="218">
        <v>2010</v>
      </c>
      <c r="C662" s="219" t="s">
        <v>2926</v>
      </c>
      <c r="D662" s="231" t="s">
        <v>6319</v>
      </c>
      <c r="E662" s="226" t="s">
        <v>2927</v>
      </c>
      <c r="F662" s="222" t="s">
        <v>2928</v>
      </c>
      <c r="G662" s="218">
        <v>1</v>
      </c>
      <c r="H662" s="220" t="s">
        <v>2929</v>
      </c>
      <c r="I662" s="220" t="s">
        <v>990</v>
      </c>
      <c r="J662" s="220" t="s">
        <v>990</v>
      </c>
      <c r="K662" s="221" t="s">
        <v>2929</v>
      </c>
    </row>
    <row r="663" spans="1:11" ht="30.75" customHeight="1" x14ac:dyDescent="0.2">
      <c r="A663" s="217">
        <v>659</v>
      </c>
      <c r="B663" s="218">
        <v>2010</v>
      </c>
      <c r="C663" s="219" t="s">
        <v>2930</v>
      </c>
      <c r="D663" s="231" t="s">
        <v>6319</v>
      </c>
      <c r="E663" s="226" t="s">
        <v>1155</v>
      </c>
      <c r="F663" s="222" t="s">
        <v>2931</v>
      </c>
      <c r="G663" s="218">
        <v>1</v>
      </c>
      <c r="H663" s="220" t="s">
        <v>2932</v>
      </c>
      <c r="I663" s="220" t="s">
        <v>990</v>
      </c>
      <c r="J663" s="220" t="s">
        <v>990</v>
      </c>
      <c r="K663" s="221" t="s">
        <v>2932</v>
      </c>
    </row>
    <row r="664" spans="1:11" ht="30.75" customHeight="1" x14ac:dyDescent="0.2">
      <c r="A664" s="217">
        <v>660</v>
      </c>
      <c r="B664" s="218">
        <v>2010</v>
      </c>
      <c r="C664" s="219" t="s">
        <v>2933</v>
      </c>
      <c r="D664" s="231" t="s">
        <v>6319</v>
      </c>
      <c r="E664" s="226" t="s">
        <v>2934</v>
      </c>
      <c r="F664" s="222" t="s">
        <v>2935</v>
      </c>
      <c r="G664" s="218">
        <v>1</v>
      </c>
      <c r="H664" s="220" t="s">
        <v>2936</v>
      </c>
      <c r="I664" s="220" t="s">
        <v>990</v>
      </c>
      <c r="J664" s="220" t="s">
        <v>990</v>
      </c>
      <c r="K664" s="221" t="s">
        <v>2936</v>
      </c>
    </row>
    <row r="665" spans="1:11" ht="30.75" customHeight="1" x14ac:dyDescent="0.2">
      <c r="A665" s="217">
        <v>661</v>
      </c>
      <c r="B665" s="218">
        <v>2010</v>
      </c>
      <c r="C665" s="219" t="s">
        <v>2937</v>
      </c>
      <c r="D665" s="231" t="s">
        <v>6319</v>
      </c>
      <c r="E665" s="226" t="s">
        <v>2938</v>
      </c>
      <c r="F665" s="222" t="s">
        <v>2939</v>
      </c>
      <c r="G665" s="218">
        <v>1</v>
      </c>
      <c r="H665" s="220" t="s">
        <v>2940</v>
      </c>
      <c r="I665" s="220" t="s">
        <v>990</v>
      </c>
      <c r="J665" s="220" t="s">
        <v>990</v>
      </c>
      <c r="K665" s="221" t="s">
        <v>2940</v>
      </c>
    </row>
    <row r="666" spans="1:11" ht="30.75" customHeight="1" x14ac:dyDescent="0.2">
      <c r="A666" s="217">
        <v>662</v>
      </c>
      <c r="B666" s="218">
        <v>2010</v>
      </c>
      <c r="C666" s="219" t="s">
        <v>2941</v>
      </c>
      <c r="D666" s="231" t="s">
        <v>6319</v>
      </c>
      <c r="E666" s="226" t="s">
        <v>2942</v>
      </c>
      <c r="F666" s="222" t="s">
        <v>2943</v>
      </c>
      <c r="G666" s="218">
        <v>1</v>
      </c>
      <c r="H666" s="220" t="s">
        <v>2944</v>
      </c>
      <c r="I666" s="220" t="s">
        <v>990</v>
      </c>
      <c r="J666" s="220" t="s">
        <v>990</v>
      </c>
      <c r="K666" s="221" t="s">
        <v>2944</v>
      </c>
    </row>
    <row r="667" spans="1:11" ht="30.75" customHeight="1" x14ac:dyDescent="0.2">
      <c r="A667" s="217">
        <v>663</v>
      </c>
      <c r="B667" s="218">
        <v>2010</v>
      </c>
      <c r="C667" s="219" t="s">
        <v>2945</v>
      </c>
      <c r="D667" s="231" t="s">
        <v>6319</v>
      </c>
      <c r="E667" s="226" t="s">
        <v>2946</v>
      </c>
      <c r="F667" s="222" t="s">
        <v>2947</v>
      </c>
      <c r="G667" s="218">
        <v>1</v>
      </c>
      <c r="H667" s="220" t="s">
        <v>2948</v>
      </c>
      <c r="I667" s="220" t="s">
        <v>990</v>
      </c>
      <c r="J667" s="220" t="s">
        <v>990</v>
      </c>
      <c r="K667" s="221" t="s">
        <v>2948</v>
      </c>
    </row>
    <row r="668" spans="1:11" ht="30.75" customHeight="1" x14ac:dyDescent="0.2">
      <c r="A668" s="217">
        <v>664</v>
      </c>
      <c r="B668" s="218">
        <v>2010</v>
      </c>
      <c r="C668" s="219" t="s">
        <v>2949</v>
      </c>
      <c r="D668" s="231" t="s">
        <v>6319</v>
      </c>
      <c r="E668" s="226" t="s">
        <v>2950</v>
      </c>
      <c r="F668" s="222" t="s">
        <v>2951</v>
      </c>
      <c r="G668" s="218">
        <v>1</v>
      </c>
      <c r="H668" s="220" t="s">
        <v>2952</v>
      </c>
      <c r="I668" s="220" t="s">
        <v>990</v>
      </c>
      <c r="J668" s="220" t="s">
        <v>990</v>
      </c>
      <c r="K668" s="221" t="s">
        <v>2952</v>
      </c>
    </row>
    <row r="669" spans="1:11" ht="30.75" customHeight="1" x14ac:dyDescent="0.2">
      <c r="A669" s="217">
        <v>665</v>
      </c>
      <c r="B669" s="218">
        <v>2010</v>
      </c>
      <c r="C669" s="219" t="s">
        <v>2953</v>
      </c>
      <c r="D669" s="231" t="s">
        <v>6319</v>
      </c>
      <c r="E669" s="226" t="s">
        <v>2954</v>
      </c>
      <c r="F669" s="222" t="s">
        <v>2955</v>
      </c>
      <c r="G669" s="218">
        <v>1</v>
      </c>
      <c r="H669" s="220" t="s">
        <v>2956</v>
      </c>
      <c r="I669" s="220" t="s">
        <v>990</v>
      </c>
      <c r="J669" s="220" t="s">
        <v>990</v>
      </c>
      <c r="K669" s="221" t="s">
        <v>2956</v>
      </c>
    </row>
    <row r="670" spans="1:11" ht="30.75" customHeight="1" x14ac:dyDescent="0.2">
      <c r="A670" s="217">
        <v>666</v>
      </c>
      <c r="B670" s="218">
        <v>2010</v>
      </c>
      <c r="C670" s="219" t="s">
        <v>2957</v>
      </c>
      <c r="D670" s="231" t="s">
        <v>6319</v>
      </c>
      <c r="E670" s="226" t="s">
        <v>2958</v>
      </c>
      <c r="F670" s="222" t="s">
        <v>2959</v>
      </c>
      <c r="G670" s="218">
        <v>1</v>
      </c>
      <c r="H670" s="220" t="s">
        <v>2960</v>
      </c>
      <c r="I670" s="220" t="s">
        <v>990</v>
      </c>
      <c r="J670" s="220" t="s">
        <v>990</v>
      </c>
      <c r="K670" s="221" t="s">
        <v>2960</v>
      </c>
    </row>
    <row r="671" spans="1:11" ht="30.75" customHeight="1" x14ac:dyDescent="0.2">
      <c r="A671" s="217">
        <v>667</v>
      </c>
      <c r="B671" s="218">
        <v>2010</v>
      </c>
      <c r="C671" s="219" t="s">
        <v>2961</v>
      </c>
      <c r="D671" s="231" t="s">
        <v>6319</v>
      </c>
      <c r="E671" s="226" t="s">
        <v>2962</v>
      </c>
      <c r="F671" s="222" t="s">
        <v>2963</v>
      </c>
      <c r="G671" s="218">
        <v>1</v>
      </c>
      <c r="H671" s="220" t="s">
        <v>2964</v>
      </c>
      <c r="I671" s="220" t="s">
        <v>990</v>
      </c>
      <c r="J671" s="220" t="s">
        <v>990</v>
      </c>
      <c r="K671" s="221" t="s">
        <v>2964</v>
      </c>
    </row>
    <row r="672" spans="1:11" ht="30.75" customHeight="1" x14ac:dyDescent="0.2">
      <c r="A672" s="217">
        <v>668</v>
      </c>
      <c r="B672" s="218">
        <v>2010</v>
      </c>
      <c r="C672" s="219" t="s">
        <v>2965</v>
      </c>
      <c r="D672" s="231" t="s">
        <v>6319</v>
      </c>
      <c r="E672" s="226" t="s">
        <v>2966</v>
      </c>
      <c r="F672" s="222" t="s">
        <v>2967</v>
      </c>
      <c r="G672" s="218">
        <v>1</v>
      </c>
      <c r="H672" s="220" t="s">
        <v>2968</v>
      </c>
      <c r="I672" s="220" t="s">
        <v>990</v>
      </c>
      <c r="J672" s="220" t="s">
        <v>990</v>
      </c>
      <c r="K672" s="221" t="s">
        <v>2968</v>
      </c>
    </row>
    <row r="673" spans="1:11" ht="30.75" customHeight="1" x14ac:dyDescent="0.2">
      <c r="A673" s="217">
        <v>669</v>
      </c>
      <c r="B673" s="218">
        <v>2010</v>
      </c>
      <c r="C673" s="219" t="s">
        <v>2969</v>
      </c>
      <c r="D673" s="231" t="s">
        <v>6319</v>
      </c>
      <c r="E673" s="226" t="s">
        <v>2970</v>
      </c>
      <c r="F673" s="222" t="s">
        <v>2971</v>
      </c>
      <c r="G673" s="218">
        <v>1</v>
      </c>
      <c r="H673" s="220" t="s">
        <v>2972</v>
      </c>
      <c r="I673" s="220" t="s">
        <v>990</v>
      </c>
      <c r="J673" s="220" t="s">
        <v>990</v>
      </c>
      <c r="K673" s="221" t="s">
        <v>2972</v>
      </c>
    </row>
    <row r="674" spans="1:11" ht="30.75" customHeight="1" x14ac:dyDescent="0.2">
      <c r="A674" s="217">
        <v>670</v>
      </c>
      <c r="B674" s="218">
        <v>2010</v>
      </c>
      <c r="C674" s="219" t="s">
        <v>2973</v>
      </c>
      <c r="D674" s="231" t="s">
        <v>6319</v>
      </c>
      <c r="E674" s="226" t="s">
        <v>2974</v>
      </c>
      <c r="F674" s="222" t="s">
        <v>2975</v>
      </c>
      <c r="G674" s="218">
        <v>1</v>
      </c>
      <c r="H674" s="220" t="s">
        <v>2976</v>
      </c>
      <c r="I674" s="220" t="s">
        <v>990</v>
      </c>
      <c r="J674" s="220" t="s">
        <v>990</v>
      </c>
      <c r="K674" s="221" t="s">
        <v>2976</v>
      </c>
    </row>
    <row r="675" spans="1:11" ht="30.75" customHeight="1" x14ac:dyDescent="0.2">
      <c r="A675" s="217">
        <v>671</v>
      </c>
      <c r="B675" s="218">
        <v>2010</v>
      </c>
      <c r="C675" s="219" t="s">
        <v>2977</v>
      </c>
      <c r="D675" s="231" t="s">
        <v>6319</v>
      </c>
      <c r="E675" s="226" t="s">
        <v>2978</v>
      </c>
      <c r="F675" s="222" t="s">
        <v>2780</v>
      </c>
      <c r="G675" s="218">
        <v>1</v>
      </c>
      <c r="H675" s="220" t="s">
        <v>2979</v>
      </c>
      <c r="I675" s="220" t="s">
        <v>990</v>
      </c>
      <c r="J675" s="220" t="s">
        <v>990</v>
      </c>
      <c r="K675" s="221" t="s">
        <v>2979</v>
      </c>
    </row>
    <row r="676" spans="1:11" ht="30.75" customHeight="1" x14ac:dyDescent="0.2">
      <c r="A676" s="217">
        <v>672</v>
      </c>
      <c r="B676" s="218">
        <v>2010</v>
      </c>
      <c r="C676" s="219" t="s">
        <v>2980</v>
      </c>
      <c r="D676" s="231" t="s">
        <v>6319</v>
      </c>
      <c r="E676" s="226" t="s">
        <v>2981</v>
      </c>
      <c r="F676" s="222" t="s">
        <v>2982</v>
      </c>
      <c r="G676" s="218">
        <v>1</v>
      </c>
      <c r="H676" s="220" t="s">
        <v>2983</v>
      </c>
      <c r="I676" s="220" t="s">
        <v>990</v>
      </c>
      <c r="J676" s="220" t="s">
        <v>990</v>
      </c>
      <c r="K676" s="221" t="s">
        <v>2983</v>
      </c>
    </row>
    <row r="677" spans="1:11" ht="30.75" customHeight="1" x14ac:dyDescent="0.2">
      <c r="A677" s="217">
        <v>673</v>
      </c>
      <c r="B677" s="218">
        <v>2010</v>
      </c>
      <c r="C677" s="219" t="s">
        <v>2984</v>
      </c>
      <c r="D677" s="231" t="s">
        <v>6319</v>
      </c>
      <c r="E677" s="226" t="s">
        <v>1633</v>
      </c>
      <c r="F677" s="222" t="s">
        <v>2985</v>
      </c>
      <c r="G677" s="218">
        <v>1</v>
      </c>
      <c r="H677" s="220" t="s">
        <v>2986</v>
      </c>
      <c r="I677" s="220" t="s">
        <v>990</v>
      </c>
      <c r="J677" s="220" t="s">
        <v>990</v>
      </c>
      <c r="K677" s="221" t="s">
        <v>2986</v>
      </c>
    </row>
    <row r="678" spans="1:11" ht="30.75" customHeight="1" x14ac:dyDescent="0.2">
      <c r="A678" s="217">
        <v>674</v>
      </c>
      <c r="B678" s="218">
        <v>2010</v>
      </c>
      <c r="C678" s="219" t="s">
        <v>2987</v>
      </c>
      <c r="D678" s="231" t="s">
        <v>6319</v>
      </c>
      <c r="E678" s="226" t="s">
        <v>2988</v>
      </c>
      <c r="F678" s="222" t="s">
        <v>2989</v>
      </c>
      <c r="G678" s="218">
        <v>1</v>
      </c>
      <c r="H678" s="220" t="s">
        <v>2990</v>
      </c>
      <c r="I678" s="220" t="s">
        <v>990</v>
      </c>
      <c r="J678" s="220" t="s">
        <v>990</v>
      </c>
      <c r="K678" s="221" t="s">
        <v>2990</v>
      </c>
    </row>
    <row r="679" spans="1:11" ht="30.75" customHeight="1" x14ac:dyDescent="0.2">
      <c r="A679" s="217">
        <v>675</v>
      </c>
      <c r="B679" s="218">
        <v>2010</v>
      </c>
      <c r="C679" s="219" t="s">
        <v>2991</v>
      </c>
      <c r="D679" s="231" t="s">
        <v>6319</v>
      </c>
      <c r="E679" s="226" t="s">
        <v>2992</v>
      </c>
      <c r="F679" s="222" t="s">
        <v>2993</v>
      </c>
      <c r="G679" s="218">
        <v>1</v>
      </c>
      <c r="H679" s="220" t="s">
        <v>2994</v>
      </c>
      <c r="I679" s="220" t="s">
        <v>990</v>
      </c>
      <c r="J679" s="220" t="s">
        <v>990</v>
      </c>
      <c r="K679" s="221" t="s">
        <v>2994</v>
      </c>
    </row>
    <row r="680" spans="1:11" ht="30.75" customHeight="1" x14ac:dyDescent="0.2">
      <c r="A680" s="217">
        <v>676</v>
      </c>
      <c r="B680" s="218">
        <v>2010</v>
      </c>
      <c r="C680" s="219" t="s">
        <v>2995</v>
      </c>
      <c r="D680" s="231" t="s">
        <v>6319</v>
      </c>
      <c r="E680" s="226" t="s">
        <v>2996</v>
      </c>
      <c r="F680" s="222" t="s">
        <v>2997</v>
      </c>
      <c r="G680" s="218">
        <v>1</v>
      </c>
      <c r="H680" s="220" t="s">
        <v>2998</v>
      </c>
      <c r="I680" s="220" t="s">
        <v>990</v>
      </c>
      <c r="J680" s="220" t="s">
        <v>990</v>
      </c>
      <c r="K680" s="221" t="s">
        <v>2998</v>
      </c>
    </row>
    <row r="681" spans="1:11" ht="30.75" customHeight="1" x14ac:dyDescent="0.2">
      <c r="A681" s="217">
        <v>677</v>
      </c>
      <c r="B681" s="218">
        <v>2010</v>
      </c>
      <c r="C681" s="219" t="s">
        <v>2999</v>
      </c>
      <c r="D681" s="231" t="s">
        <v>6319</v>
      </c>
      <c r="E681" s="226" t="s">
        <v>3000</v>
      </c>
      <c r="F681" s="222" t="s">
        <v>2743</v>
      </c>
      <c r="G681" s="218">
        <v>1</v>
      </c>
      <c r="H681" s="220" t="s">
        <v>3001</v>
      </c>
      <c r="I681" s="220" t="s">
        <v>990</v>
      </c>
      <c r="J681" s="220" t="s">
        <v>990</v>
      </c>
      <c r="K681" s="221" t="s">
        <v>3001</v>
      </c>
    </row>
    <row r="682" spans="1:11" ht="30.75" customHeight="1" x14ac:dyDescent="0.2">
      <c r="A682" s="217">
        <v>678</v>
      </c>
      <c r="B682" s="218">
        <v>2010</v>
      </c>
      <c r="C682" s="219" t="s">
        <v>3002</v>
      </c>
      <c r="D682" s="231" t="s">
        <v>6319</v>
      </c>
      <c r="E682" s="226" t="s">
        <v>3003</v>
      </c>
      <c r="F682" s="222" t="s">
        <v>3004</v>
      </c>
      <c r="G682" s="218">
        <v>1</v>
      </c>
      <c r="H682" s="220" t="s">
        <v>3005</v>
      </c>
      <c r="I682" s="220" t="s">
        <v>990</v>
      </c>
      <c r="J682" s="220" t="s">
        <v>990</v>
      </c>
      <c r="K682" s="221" t="s">
        <v>3005</v>
      </c>
    </row>
    <row r="683" spans="1:11" ht="30.75" customHeight="1" x14ac:dyDescent="0.2">
      <c r="A683" s="217">
        <v>679</v>
      </c>
      <c r="B683" s="218">
        <v>2010</v>
      </c>
      <c r="C683" s="219" t="s">
        <v>3006</v>
      </c>
      <c r="D683" s="231" t="s">
        <v>6319</v>
      </c>
      <c r="E683" s="226" t="s">
        <v>3007</v>
      </c>
      <c r="F683" s="222" t="s">
        <v>3008</v>
      </c>
      <c r="G683" s="218">
        <v>1</v>
      </c>
      <c r="H683" s="220" t="s">
        <v>3009</v>
      </c>
      <c r="I683" s="220" t="s">
        <v>990</v>
      </c>
      <c r="J683" s="220" t="s">
        <v>990</v>
      </c>
      <c r="K683" s="221" t="s">
        <v>3009</v>
      </c>
    </row>
    <row r="684" spans="1:11" ht="30.75" customHeight="1" x14ac:dyDescent="0.2">
      <c r="A684" s="217">
        <v>680</v>
      </c>
      <c r="B684" s="218">
        <v>2010</v>
      </c>
      <c r="C684" s="219" t="s">
        <v>3010</v>
      </c>
      <c r="D684" s="231" t="s">
        <v>6319</v>
      </c>
      <c r="E684" s="226" t="s">
        <v>3011</v>
      </c>
      <c r="F684" s="222" t="s">
        <v>3012</v>
      </c>
      <c r="G684" s="218">
        <v>1</v>
      </c>
      <c r="H684" s="220" t="s">
        <v>3013</v>
      </c>
      <c r="I684" s="220" t="s">
        <v>990</v>
      </c>
      <c r="J684" s="220" t="s">
        <v>990</v>
      </c>
      <c r="K684" s="221" t="s">
        <v>3013</v>
      </c>
    </row>
    <row r="685" spans="1:11" ht="30.75" customHeight="1" x14ac:dyDescent="0.2">
      <c r="A685" s="217">
        <v>681</v>
      </c>
      <c r="B685" s="218">
        <v>2010</v>
      </c>
      <c r="C685" s="219" t="s">
        <v>3014</v>
      </c>
      <c r="D685" s="231" t="s">
        <v>6319</v>
      </c>
      <c r="E685" s="226" t="s">
        <v>3015</v>
      </c>
      <c r="F685" s="222" t="s">
        <v>3016</v>
      </c>
      <c r="G685" s="218">
        <v>1</v>
      </c>
      <c r="H685" s="220" t="s">
        <v>3017</v>
      </c>
      <c r="I685" s="220" t="s">
        <v>990</v>
      </c>
      <c r="J685" s="220" t="s">
        <v>990</v>
      </c>
      <c r="K685" s="221" t="s">
        <v>3017</v>
      </c>
    </row>
    <row r="686" spans="1:11" ht="30.75" customHeight="1" x14ac:dyDescent="0.2">
      <c r="A686" s="217">
        <v>682</v>
      </c>
      <c r="B686" s="218">
        <v>2010</v>
      </c>
      <c r="C686" s="219" t="s">
        <v>3018</v>
      </c>
      <c r="D686" s="231" t="s">
        <v>6319</v>
      </c>
      <c r="E686" s="226" t="s">
        <v>3019</v>
      </c>
      <c r="F686" s="222" t="s">
        <v>3020</v>
      </c>
      <c r="G686" s="218">
        <v>1</v>
      </c>
      <c r="H686" s="220" t="s">
        <v>3021</v>
      </c>
      <c r="I686" s="220" t="s">
        <v>990</v>
      </c>
      <c r="J686" s="220" t="s">
        <v>990</v>
      </c>
      <c r="K686" s="221" t="s">
        <v>3021</v>
      </c>
    </row>
    <row r="687" spans="1:11" ht="30.75" customHeight="1" x14ac:dyDescent="0.2">
      <c r="A687" s="217">
        <v>683</v>
      </c>
      <c r="B687" s="218">
        <v>2010</v>
      </c>
      <c r="C687" s="219" t="s">
        <v>3022</v>
      </c>
      <c r="D687" s="231" t="s">
        <v>6319</v>
      </c>
      <c r="E687" s="226" t="s">
        <v>3023</v>
      </c>
      <c r="F687" s="222" t="s">
        <v>3024</v>
      </c>
      <c r="G687" s="218">
        <v>1</v>
      </c>
      <c r="H687" s="220" t="s">
        <v>3025</v>
      </c>
      <c r="I687" s="220" t="s">
        <v>990</v>
      </c>
      <c r="J687" s="220" t="s">
        <v>990</v>
      </c>
      <c r="K687" s="221" t="s">
        <v>3025</v>
      </c>
    </row>
    <row r="688" spans="1:11" ht="30.75" customHeight="1" x14ac:dyDescent="0.2">
      <c r="A688" s="217">
        <v>684</v>
      </c>
      <c r="B688" s="218">
        <v>2010</v>
      </c>
      <c r="C688" s="219" t="s">
        <v>3026</v>
      </c>
      <c r="D688" s="231" t="s">
        <v>6319</v>
      </c>
      <c r="E688" s="226" t="s">
        <v>3027</v>
      </c>
      <c r="F688" s="222" t="s">
        <v>3028</v>
      </c>
      <c r="G688" s="218">
        <v>1</v>
      </c>
      <c r="H688" s="220" t="s">
        <v>3029</v>
      </c>
      <c r="I688" s="220" t="s">
        <v>990</v>
      </c>
      <c r="J688" s="220" t="s">
        <v>990</v>
      </c>
      <c r="K688" s="221" t="s">
        <v>3029</v>
      </c>
    </row>
    <row r="689" spans="1:11" ht="30.75" customHeight="1" x14ac:dyDescent="0.2">
      <c r="A689" s="217">
        <v>685</v>
      </c>
      <c r="B689" s="218">
        <v>2010</v>
      </c>
      <c r="C689" s="219" t="s">
        <v>3030</v>
      </c>
      <c r="D689" s="231" t="s">
        <v>6319</v>
      </c>
      <c r="E689" s="226" t="s">
        <v>3031</v>
      </c>
      <c r="F689" s="222" t="s">
        <v>3032</v>
      </c>
      <c r="G689" s="218">
        <v>1</v>
      </c>
      <c r="H689" s="220" t="s">
        <v>3033</v>
      </c>
      <c r="I689" s="220" t="s">
        <v>990</v>
      </c>
      <c r="J689" s="220" t="s">
        <v>990</v>
      </c>
      <c r="K689" s="221" t="s">
        <v>3033</v>
      </c>
    </row>
    <row r="690" spans="1:11" ht="30.75" customHeight="1" x14ac:dyDescent="0.2">
      <c r="A690" s="217">
        <v>686</v>
      </c>
      <c r="B690" s="218">
        <v>2010</v>
      </c>
      <c r="C690" s="219" t="s">
        <v>3034</v>
      </c>
      <c r="D690" s="231" t="s">
        <v>6319</v>
      </c>
      <c r="E690" s="226" t="s">
        <v>3035</v>
      </c>
      <c r="F690" s="222" t="s">
        <v>3036</v>
      </c>
      <c r="G690" s="218">
        <v>1</v>
      </c>
      <c r="H690" s="220" t="s">
        <v>3037</v>
      </c>
      <c r="I690" s="220" t="s">
        <v>990</v>
      </c>
      <c r="J690" s="220" t="s">
        <v>990</v>
      </c>
      <c r="K690" s="221" t="s">
        <v>3037</v>
      </c>
    </row>
    <row r="691" spans="1:11" ht="30.75" customHeight="1" x14ac:dyDescent="0.2">
      <c r="A691" s="217">
        <v>687</v>
      </c>
      <c r="B691" s="218">
        <v>2010</v>
      </c>
      <c r="C691" s="219" t="s">
        <v>3038</v>
      </c>
      <c r="D691" s="231" t="s">
        <v>6319</v>
      </c>
      <c r="E691" s="226" t="s">
        <v>3039</v>
      </c>
      <c r="F691" s="222" t="s">
        <v>3040</v>
      </c>
      <c r="G691" s="218">
        <v>1</v>
      </c>
      <c r="H691" s="220" t="s">
        <v>3041</v>
      </c>
      <c r="I691" s="220" t="s">
        <v>990</v>
      </c>
      <c r="J691" s="220" t="s">
        <v>990</v>
      </c>
      <c r="K691" s="221" t="s">
        <v>3041</v>
      </c>
    </row>
    <row r="692" spans="1:11" ht="29.25" customHeight="1" x14ac:dyDescent="0.2">
      <c r="A692" s="217">
        <v>688</v>
      </c>
      <c r="B692" s="218">
        <v>2010</v>
      </c>
      <c r="C692" s="219" t="s">
        <v>3042</v>
      </c>
      <c r="D692" s="231" t="s">
        <v>6319</v>
      </c>
      <c r="E692" s="226" t="s">
        <v>3043</v>
      </c>
      <c r="F692" s="222" t="s">
        <v>3044</v>
      </c>
      <c r="G692" s="218">
        <v>1</v>
      </c>
      <c r="H692" s="220" t="s">
        <v>3045</v>
      </c>
      <c r="I692" s="220" t="s">
        <v>990</v>
      </c>
      <c r="J692" s="220" t="s">
        <v>990</v>
      </c>
      <c r="K692" s="221" t="s">
        <v>3045</v>
      </c>
    </row>
    <row r="693" spans="1:11" ht="29.25" customHeight="1" x14ac:dyDescent="0.2">
      <c r="A693" s="217">
        <v>689</v>
      </c>
      <c r="B693" s="218">
        <v>2010</v>
      </c>
      <c r="C693" s="219" t="s">
        <v>3046</v>
      </c>
      <c r="D693" s="231" t="s">
        <v>6319</v>
      </c>
      <c r="E693" s="226" t="s">
        <v>3047</v>
      </c>
      <c r="F693" s="222" t="s">
        <v>3048</v>
      </c>
      <c r="G693" s="218">
        <v>1</v>
      </c>
      <c r="H693" s="220" t="s">
        <v>3049</v>
      </c>
      <c r="I693" s="220" t="s">
        <v>990</v>
      </c>
      <c r="J693" s="220" t="s">
        <v>990</v>
      </c>
      <c r="K693" s="221" t="s">
        <v>3049</v>
      </c>
    </row>
    <row r="694" spans="1:11" ht="29.25" customHeight="1" x14ac:dyDescent="0.2">
      <c r="A694" s="217">
        <v>690</v>
      </c>
      <c r="B694" s="218">
        <v>2010</v>
      </c>
      <c r="C694" s="219" t="s">
        <v>3050</v>
      </c>
      <c r="D694" s="231" t="s">
        <v>6319</v>
      </c>
      <c r="E694" s="226" t="s">
        <v>3051</v>
      </c>
      <c r="F694" s="222" t="s">
        <v>3052</v>
      </c>
      <c r="G694" s="218">
        <v>1</v>
      </c>
      <c r="H694" s="220" t="s">
        <v>3053</v>
      </c>
      <c r="I694" s="220" t="s">
        <v>990</v>
      </c>
      <c r="J694" s="220" t="s">
        <v>990</v>
      </c>
      <c r="K694" s="221" t="s">
        <v>3053</v>
      </c>
    </row>
    <row r="695" spans="1:11" ht="29.25" customHeight="1" x14ac:dyDescent="0.2">
      <c r="A695" s="217">
        <v>691</v>
      </c>
      <c r="B695" s="218">
        <v>2010</v>
      </c>
      <c r="C695" s="219" t="s">
        <v>3054</v>
      </c>
      <c r="D695" s="231" t="s">
        <v>6319</v>
      </c>
      <c r="E695" s="226" t="s">
        <v>3055</v>
      </c>
      <c r="F695" s="222" t="s">
        <v>3056</v>
      </c>
      <c r="G695" s="218">
        <v>1</v>
      </c>
      <c r="H695" s="220" t="s">
        <v>3057</v>
      </c>
      <c r="I695" s="220" t="s">
        <v>990</v>
      </c>
      <c r="J695" s="220" t="s">
        <v>990</v>
      </c>
      <c r="K695" s="221" t="s">
        <v>3057</v>
      </c>
    </row>
    <row r="696" spans="1:11" ht="29.25" customHeight="1" x14ac:dyDescent="0.2">
      <c r="A696" s="217">
        <v>692</v>
      </c>
      <c r="B696" s="218">
        <v>2010</v>
      </c>
      <c r="C696" s="219" t="s">
        <v>3058</v>
      </c>
      <c r="D696" s="231" t="s">
        <v>6319</v>
      </c>
      <c r="E696" s="226" t="s">
        <v>3059</v>
      </c>
      <c r="F696" s="222" t="s">
        <v>3060</v>
      </c>
      <c r="G696" s="218">
        <v>1</v>
      </c>
      <c r="H696" s="220" t="s">
        <v>3061</v>
      </c>
      <c r="I696" s="220" t="s">
        <v>990</v>
      </c>
      <c r="J696" s="220" t="s">
        <v>990</v>
      </c>
      <c r="K696" s="221" t="s">
        <v>3061</v>
      </c>
    </row>
    <row r="697" spans="1:11" ht="29.25" customHeight="1" x14ac:dyDescent="0.2">
      <c r="A697" s="217">
        <v>693</v>
      </c>
      <c r="B697" s="218">
        <v>2010</v>
      </c>
      <c r="C697" s="219" t="s">
        <v>3062</v>
      </c>
      <c r="D697" s="231" t="s">
        <v>6319</v>
      </c>
      <c r="E697" s="226" t="s">
        <v>3063</v>
      </c>
      <c r="F697" s="222" t="s">
        <v>3064</v>
      </c>
      <c r="G697" s="218">
        <v>1</v>
      </c>
      <c r="H697" s="220" t="s">
        <v>3065</v>
      </c>
      <c r="I697" s="220" t="s">
        <v>990</v>
      </c>
      <c r="J697" s="220" t="s">
        <v>990</v>
      </c>
      <c r="K697" s="221" t="s">
        <v>3065</v>
      </c>
    </row>
    <row r="698" spans="1:11" ht="29.25" customHeight="1" x14ac:dyDescent="0.2">
      <c r="A698" s="217">
        <v>694</v>
      </c>
      <c r="B698" s="218">
        <v>2010</v>
      </c>
      <c r="C698" s="219" t="s">
        <v>3066</v>
      </c>
      <c r="D698" s="231" t="s">
        <v>6319</v>
      </c>
      <c r="E698" s="226" t="s">
        <v>3067</v>
      </c>
      <c r="F698" s="222" t="s">
        <v>3068</v>
      </c>
      <c r="G698" s="218">
        <v>1</v>
      </c>
      <c r="H698" s="220" t="s">
        <v>3069</v>
      </c>
      <c r="I698" s="220" t="s">
        <v>990</v>
      </c>
      <c r="J698" s="220" t="s">
        <v>990</v>
      </c>
      <c r="K698" s="221" t="s">
        <v>3069</v>
      </c>
    </row>
    <row r="699" spans="1:11" ht="29.25" customHeight="1" x14ac:dyDescent="0.2">
      <c r="A699" s="217">
        <v>695</v>
      </c>
      <c r="B699" s="218">
        <v>2010</v>
      </c>
      <c r="C699" s="219" t="s">
        <v>3070</v>
      </c>
      <c r="D699" s="231" t="s">
        <v>6319</v>
      </c>
      <c r="E699" s="226" t="s">
        <v>3071</v>
      </c>
      <c r="F699" s="222" t="s">
        <v>3072</v>
      </c>
      <c r="G699" s="218">
        <v>1</v>
      </c>
      <c r="H699" s="220" t="s">
        <v>3073</v>
      </c>
      <c r="I699" s="220" t="s">
        <v>990</v>
      </c>
      <c r="J699" s="220" t="s">
        <v>990</v>
      </c>
      <c r="K699" s="221" t="s">
        <v>3073</v>
      </c>
    </row>
    <row r="700" spans="1:11" ht="29.25" customHeight="1" x14ac:dyDescent="0.2">
      <c r="A700" s="217">
        <v>696</v>
      </c>
      <c r="B700" s="218">
        <v>2010</v>
      </c>
      <c r="C700" s="219" t="s">
        <v>3074</v>
      </c>
      <c r="D700" s="231" t="s">
        <v>6319</v>
      </c>
      <c r="E700" s="226" t="s">
        <v>3075</v>
      </c>
      <c r="F700" s="222" t="s">
        <v>3076</v>
      </c>
      <c r="G700" s="218">
        <v>1</v>
      </c>
      <c r="H700" s="220" t="s">
        <v>3077</v>
      </c>
      <c r="I700" s="220" t="s">
        <v>990</v>
      </c>
      <c r="J700" s="220" t="s">
        <v>990</v>
      </c>
      <c r="K700" s="221" t="s">
        <v>3077</v>
      </c>
    </row>
    <row r="701" spans="1:11" ht="29.25" customHeight="1" x14ac:dyDescent="0.2">
      <c r="A701" s="217">
        <v>697</v>
      </c>
      <c r="B701" s="218">
        <v>2010</v>
      </c>
      <c r="C701" s="219" t="s">
        <v>3078</v>
      </c>
      <c r="D701" s="231" t="s">
        <v>6319</v>
      </c>
      <c r="E701" s="226" t="s">
        <v>3079</v>
      </c>
      <c r="F701" s="222" t="s">
        <v>3080</v>
      </c>
      <c r="G701" s="218">
        <v>1</v>
      </c>
      <c r="H701" s="220" t="s">
        <v>3081</v>
      </c>
      <c r="I701" s="220" t="s">
        <v>990</v>
      </c>
      <c r="J701" s="220" t="s">
        <v>990</v>
      </c>
      <c r="K701" s="221" t="s">
        <v>3081</v>
      </c>
    </row>
    <row r="702" spans="1:11" ht="29.25" customHeight="1" x14ac:dyDescent="0.2">
      <c r="A702" s="217">
        <v>698</v>
      </c>
      <c r="B702" s="218">
        <v>2010</v>
      </c>
      <c r="C702" s="219" t="s">
        <v>3082</v>
      </c>
      <c r="D702" s="231" t="s">
        <v>6319</v>
      </c>
      <c r="E702" s="226" t="s">
        <v>3083</v>
      </c>
      <c r="F702" s="222" t="s">
        <v>3084</v>
      </c>
      <c r="G702" s="218">
        <v>1</v>
      </c>
      <c r="H702" s="220" t="s">
        <v>3085</v>
      </c>
      <c r="I702" s="220" t="s">
        <v>990</v>
      </c>
      <c r="J702" s="220" t="s">
        <v>990</v>
      </c>
      <c r="K702" s="221" t="s">
        <v>3085</v>
      </c>
    </row>
    <row r="703" spans="1:11" ht="29.25" customHeight="1" x14ac:dyDescent="0.2">
      <c r="A703" s="217">
        <v>699</v>
      </c>
      <c r="B703" s="218">
        <v>2010</v>
      </c>
      <c r="C703" s="219" t="s">
        <v>3086</v>
      </c>
      <c r="D703" s="231" t="s">
        <v>6319</v>
      </c>
      <c r="E703" s="226" t="s">
        <v>3087</v>
      </c>
      <c r="F703" s="222" t="s">
        <v>3088</v>
      </c>
      <c r="G703" s="218">
        <v>1</v>
      </c>
      <c r="H703" s="220" t="s">
        <v>3089</v>
      </c>
      <c r="I703" s="220" t="s">
        <v>990</v>
      </c>
      <c r="J703" s="220" t="s">
        <v>990</v>
      </c>
      <c r="K703" s="221" t="s">
        <v>3089</v>
      </c>
    </row>
    <row r="704" spans="1:11" ht="29.25" customHeight="1" x14ac:dyDescent="0.2">
      <c r="A704" s="217">
        <v>700</v>
      </c>
      <c r="B704" s="218">
        <v>2010</v>
      </c>
      <c r="C704" s="219" t="s">
        <v>3090</v>
      </c>
      <c r="D704" s="231" t="s">
        <v>6319</v>
      </c>
      <c r="E704" s="226" t="s">
        <v>3091</v>
      </c>
      <c r="F704" s="222" t="s">
        <v>3092</v>
      </c>
      <c r="G704" s="218">
        <v>1</v>
      </c>
      <c r="H704" s="220" t="s">
        <v>3093</v>
      </c>
      <c r="I704" s="220" t="s">
        <v>990</v>
      </c>
      <c r="J704" s="220" t="s">
        <v>990</v>
      </c>
      <c r="K704" s="221" t="s">
        <v>3093</v>
      </c>
    </row>
    <row r="705" spans="1:11" ht="29.25" customHeight="1" x14ac:dyDescent="0.2">
      <c r="A705" s="217">
        <v>701</v>
      </c>
      <c r="B705" s="218">
        <v>2010</v>
      </c>
      <c r="C705" s="219" t="s">
        <v>3094</v>
      </c>
      <c r="D705" s="231" t="s">
        <v>6319</v>
      </c>
      <c r="E705" s="226" t="s">
        <v>3095</v>
      </c>
      <c r="F705" s="222" t="s">
        <v>3096</v>
      </c>
      <c r="G705" s="218">
        <v>1</v>
      </c>
      <c r="H705" s="220" t="s">
        <v>3097</v>
      </c>
      <c r="I705" s="220" t="s">
        <v>990</v>
      </c>
      <c r="J705" s="220" t="s">
        <v>990</v>
      </c>
      <c r="K705" s="221" t="s">
        <v>3097</v>
      </c>
    </row>
    <row r="706" spans="1:11" ht="29.25" customHeight="1" x14ac:dyDescent="0.2">
      <c r="A706" s="217">
        <v>702</v>
      </c>
      <c r="B706" s="218">
        <v>2010</v>
      </c>
      <c r="C706" s="219" t="s">
        <v>3098</v>
      </c>
      <c r="D706" s="231" t="s">
        <v>6319</v>
      </c>
      <c r="E706" s="226" t="s">
        <v>3099</v>
      </c>
      <c r="F706" s="222" t="s">
        <v>3100</v>
      </c>
      <c r="G706" s="218">
        <v>1</v>
      </c>
      <c r="H706" s="220" t="s">
        <v>3101</v>
      </c>
      <c r="I706" s="220" t="s">
        <v>990</v>
      </c>
      <c r="J706" s="220" t="s">
        <v>990</v>
      </c>
      <c r="K706" s="221" t="s">
        <v>3101</v>
      </c>
    </row>
    <row r="707" spans="1:11" ht="29.25" customHeight="1" x14ac:dyDescent="0.2">
      <c r="A707" s="217">
        <v>703</v>
      </c>
      <c r="B707" s="218">
        <v>2010</v>
      </c>
      <c r="C707" s="219" t="s">
        <v>3102</v>
      </c>
      <c r="D707" s="231" t="s">
        <v>6319</v>
      </c>
      <c r="E707" s="226" t="s">
        <v>3103</v>
      </c>
      <c r="F707" s="222" t="s">
        <v>3104</v>
      </c>
      <c r="G707" s="218">
        <v>1</v>
      </c>
      <c r="H707" s="220" t="s">
        <v>3105</v>
      </c>
      <c r="I707" s="220" t="s">
        <v>990</v>
      </c>
      <c r="J707" s="220" t="s">
        <v>990</v>
      </c>
      <c r="K707" s="221" t="s">
        <v>3105</v>
      </c>
    </row>
    <row r="708" spans="1:11" ht="29.25" customHeight="1" x14ac:dyDescent="0.2">
      <c r="A708" s="217">
        <v>704</v>
      </c>
      <c r="B708" s="218">
        <v>2010</v>
      </c>
      <c r="C708" s="219" t="s">
        <v>3106</v>
      </c>
      <c r="D708" s="231" t="s">
        <v>6319</v>
      </c>
      <c r="E708" s="226" t="s">
        <v>3107</v>
      </c>
      <c r="F708" s="222" t="s">
        <v>3108</v>
      </c>
      <c r="G708" s="218">
        <v>1</v>
      </c>
      <c r="H708" s="220" t="s">
        <v>3109</v>
      </c>
      <c r="I708" s="220" t="s">
        <v>990</v>
      </c>
      <c r="J708" s="220" t="s">
        <v>990</v>
      </c>
      <c r="K708" s="221" t="s">
        <v>3109</v>
      </c>
    </row>
    <row r="709" spans="1:11" ht="29.25" customHeight="1" x14ac:dyDescent="0.2">
      <c r="A709" s="217">
        <v>705</v>
      </c>
      <c r="B709" s="218">
        <v>2010</v>
      </c>
      <c r="C709" s="219" t="s">
        <v>3110</v>
      </c>
      <c r="D709" s="231" t="s">
        <v>6319</v>
      </c>
      <c r="E709" s="226" t="s">
        <v>3111</v>
      </c>
      <c r="F709" s="222" t="s">
        <v>1312</v>
      </c>
      <c r="G709" s="218">
        <v>1</v>
      </c>
      <c r="H709" s="220" t="s">
        <v>3112</v>
      </c>
      <c r="I709" s="220" t="s">
        <v>990</v>
      </c>
      <c r="J709" s="220" t="s">
        <v>990</v>
      </c>
      <c r="K709" s="221" t="s">
        <v>3112</v>
      </c>
    </row>
    <row r="710" spans="1:11" ht="29.25" customHeight="1" x14ac:dyDescent="0.2">
      <c r="A710" s="217">
        <v>706</v>
      </c>
      <c r="B710" s="218">
        <v>2010</v>
      </c>
      <c r="C710" s="219" t="s">
        <v>3113</v>
      </c>
      <c r="D710" s="231" t="s">
        <v>6319</v>
      </c>
      <c r="E710" s="226" t="s">
        <v>1888</v>
      </c>
      <c r="F710" s="222" t="s">
        <v>3008</v>
      </c>
      <c r="G710" s="218">
        <v>1</v>
      </c>
      <c r="H710" s="220" t="s">
        <v>3114</v>
      </c>
      <c r="I710" s="220" t="s">
        <v>990</v>
      </c>
      <c r="J710" s="220" t="s">
        <v>990</v>
      </c>
      <c r="K710" s="221" t="s">
        <v>3114</v>
      </c>
    </row>
    <row r="711" spans="1:11" ht="29.25" customHeight="1" x14ac:dyDescent="0.2">
      <c r="A711" s="217">
        <v>707</v>
      </c>
      <c r="B711" s="218">
        <v>2010</v>
      </c>
      <c r="C711" s="219" t="s">
        <v>3115</v>
      </c>
      <c r="D711" s="231" t="s">
        <v>6319</v>
      </c>
      <c r="E711" s="226" t="s">
        <v>3116</v>
      </c>
      <c r="F711" s="222" t="s">
        <v>3117</v>
      </c>
      <c r="G711" s="218">
        <v>1</v>
      </c>
      <c r="H711" s="220" t="s">
        <v>3118</v>
      </c>
      <c r="I711" s="220" t="s">
        <v>990</v>
      </c>
      <c r="J711" s="220" t="s">
        <v>990</v>
      </c>
      <c r="K711" s="221" t="s">
        <v>3118</v>
      </c>
    </row>
    <row r="712" spans="1:11" ht="29.25" customHeight="1" x14ac:dyDescent="0.2">
      <c r="A712" s="217">
        <v>708</v>
      </c>
      <c r="B712" s="218">
        <v>2010</v>
      </c>
      <c r="C712" s="219" t="s">
        <v>3119</v>
      </c>
      <c r="D712" s="231" t="s">
        <v>6319</v>
      </c>
      <c r="E712" s="226" t="s">
        <v>3120</v>
      </c>
      <c r="F712" s="222" t="s">
        <v>3121</v>
      </c>
      <c r="G712" s="218">
        <v>1</v>
      </c>
      <c r="H712" s="220" t="s">
        <v>3122</v>
      </c>
      <c r="I712" s="220" t="s">
        <v>990</v>
      </c>
      <c r="J712" s="220" t="s">
        <v>990</v>
      </c>
      <c r="K712" s="221" t="s">
        <v>3122</v>
      </c>
    </row>
    <row r="713" spans="1:11" ht="29.25" customHeight="1" x14ac:dyDescent="0.2">
      <c r="A713" s="217">
        <v>709</v>
      </c>
      <c r="B713" s="218">
        <v>2010</v>
      </c>
      <c r="C713" s="219" t="s">
        <v>3123</v>
      </c>
      <c r="D713" s="231" t="s">
        <v>6319</v>
      </c>
      <c r="E713" s="226" t="s">
        <v>3124</v>
      </c>
      <c r="F713" s="222" t="s">
        <v>3125</v>
      </c>
      <c r="G713" s="218">
        <v>1</v>
      </c>
      <c r="H713" s="220" t="s">
        <v>3126</v>
      </c>
      <c r="I713" s="220" t="s">
        <v>990</v>
      </c>
      <c r="J713" s="220" t="s">
        <v>990</v>
      </c>
      <c r="K713" s="221" t="s">
        <v>3126</v>
      </c>
    </row>
    <row r="714" spans="1:11" ht="29.25" customHeight="1" x14ac:dyDescent="0.2">
      <c r="A714" s="217">
        <v>710</v>
      </c>
      <c r="B714" s="218">
        <v>2010</v>
      </c>
      <c r="C714" s="219" t="s">
        <v>3127</v>
      </c>
      <c r="D714" s="231" t="s">
        <v>6319</v>
      </c>
      <c r="E714" s="226" t="s">
        <v>3128</v>
      </c>
      <c r="F714" s="222" t="s">
        <v>3129</v>
      </c>
      <c r="G714" s="218">
        <v>1</v>
      </c>
      <c r="H714" s="220" t="s">
        <v>3130</v>
      </c>
      <c r="I714" s="220" t="s">
        <v>990</v>
      </c>
      <c r="J714" s="220" t="s">
        <v>990</v>
      </c>
      <c r="K714" s="221" t="s">
        <v>3130</v>
      </c>
    </row>
    <row r="715" spans="1:11" ht="29.25" customHeight="1" x14ac:dyDescent="0.2">
      <c r="A715" s="217">
        <v>711</v>
      </c>
      <c r="B715" s="218">
        <v>2010</v>
      </c>
      <c r="C715" s="219" t="s">
        <v>3131</v>
      </c>
      <c r="D715" s="231" t="s">
        <v>6319</v>
      </c>
      <c r="E715" s="226" t="s">
        <v>3132</v>
      </c>
      <c r="F715" s="222" t="s">
        <v>3133</v>
      </c>
      <c r="G715" s="218">
        <v>1</v>
      </c>
      <c r="H715" s="220" t="s">
        <v>3134</v>
      </c>
      <c r="I715" s="220" t="s">
        <v>990</v>
      </c>
      <c r="J715" s="220" t="s">
        <v>990</v>
      </c>
      <c r="K715" s="221" t="s">
        <v>3134</v>
      </c>
    </row>
    <row r="716" spans="1:11" ht="29.25" customHeight="1" x14ac:dyDescent="0.2">
      <c r="A716" s="217">
        <v>712</v>
      </c>
      <c r="B716" s="218">
        <v>2010</v>
      </c>
      <c r="C716" s="219" t="s">
        <v>3135</v>
      </c>
      <c r="D716" s="231" t="s">
        <v>6319</v>
      </c>
      <c r="E716" s="226" t="s">
        <v>3136</v>
      </c>
      <c r="F716" s="222" t="s">
        <v>3137</v>
      </c>
      <c r="G716" s="218">
        <v>1</v>
      </c>
      <c r="H716" s="220" t="s">
        <v>3138</v>
      </c>
      <c r="I716" s="220" t="s">
        <v>990</v>
      </c>
      <c r="J716" s="220" t="s">
        <v>990</v>
      </c>
      <c r="K716" s="221" t="s">
        <v>3138</v>
      </c>
    </row>
    <row r="717" spans="1:11" ht="29.25" customHeight="1" x14ac:dyDescent="0.2">
      <c r="A717" s="217">
        <v>713</v>
      </c>
      <c r="B717" s="218">
        <v>2010</v>
      </c>
      <c r="C717" s="219" t="s">
        <v>3139</v>
      </c>
      <c r="D717" s="231" t="s">
        <v>6319</v>
      </c>
      <c r="E717" s="226" t="s">
        <v>3140</v>
      </c>
      <c r="F717" s="222" t="s">
        <v>3141</v>
      </c>
      <c r="G717" s="218">
        <v>1</v>
      </c>
      <c r="H717" s="220" t="s">
        <v>3142</v>
      </c>
      <c r="I717" s="220" t="s">
        <v>990</v>
      </c>
      <c r="J717" s="220" t="s">
        <v>990</v>
      </c>
      <c r="K717" s="221" t="s">
        <v>3142</v>
      </c>
    </row>
    <row r="718" spans="1:11" ht="29.25" customHeight="1" x14ac:dyDescent="0.2">
      <c r="A718" s="217">
        <v>714</v>
      </c>
      <c r="B718" s="218">
        <v>2010</v>
      </c>
      <c r="C718" s="219" t="s">
        <v>3143</v>
      </c>
      <c r="D718" s="231" t="s">
        <v>6319</v>
      </c>
      <c r="E718" s="226" t="s">
        <v>3144</v>
      </c>
      <c r="F718" s="222" t="s">
        <v>3145</v>
      </c>
      <c r="G718" s="218">
        <v>1</v>
      </c>
      <c r="H718" s="220" t="s">
        <v>3146</v>
      </c>
      <c r="I718" s="220" t="s">
        <v>990</v>
      </c>
      <c r="J718" s="220" t="s">
        <v>990</v>
      </c>
      <c r="K718" s="221" t="s">
        <v>3146</v>
      </c>
    </row>
    <row r="719" spans="1:11" ht="29.25" customHeight="1" x14ac:dyDescent="0.2">
      <c r="A719" s="217">
        <v>715</v>
      </c>
      <c r="B719" s="218">
        <v>2010</v>
      </c>
      <c r="C719" s="219" t="s">
        <v>3147</v>
      </c>
      <c r="D719" s="231" t="s">
        <v>6319</v>
      </c>
      <c r="E719" s="226" t="s">
        <v>3148</v>
      </c>
      <c r="F719" s="222" t="s">
        <v>3149</v>
      </c>
      <c r="G719" s="218">
        <v>1</v>
      </c>
      <c r="H719" s="220" t="s">
        <v>3150</v>
      </c>
      <c r="I719" s="220" t="s">
        <v>990</v>
      </c>
      <c r="J719" s="220" t="s">
        <v>990</v>
      </c>
      <c r="K719" s="221" t="s">
        <v>3150</v>
      </c>
    </row>
    <row r="720" spans="1:11" ht="29.25" customHeight="1" x14ac:dyDescent="0.2">
      <c r="A720" s="217">
        <v>716</v>
      </c>
      <c r="B720" s="218">
        <v>2010</v>
      </c>
      <c r="C720" s="219" t="s">
        <v>3151</v>
      </c>
      <c r="D720" s="231" t="s">
        <v>6319</v>
      </c>
      <c r="E720" s="226" t="s">
        <v>3152</v>
      </c>
      <c r="F720" s="222" t="s">
        <v>3153</v>
      </c>
      <c r="G720" s="218">
        <v>1</v>
      </c>
      <c r="H720" s="220" t="s">
        <v>3154</v>
      </c>
      <c r="I720" s="220" t="s">
        <v>990</v>
      </c>
      <c r="J720" s="220" t="s">
        <v>990</v>
      </c>
      <c r="K720" s="221" t="s">
        <v>3154</v>
      </c>
    </row>
    <row r="721" spans="1:11" ht="29.25" customHeight="1" x14ac:dyDescent="0.2">
      <c r="A721" s="217">
        <v>717</v>
      </c>
      <c r="B721" s="218">
        <v>2010</v>
      </c>
      <c r="C721" s="219" t="s">
        <v>3155</v>
      </c>
      <c r="D721" s="231" t="s">
        <v>6319</v>
      </c>
      <c r="E721" s="226" t="s">
        <v>3156</v>
      </c>
      <c r="F721" s="222" t="s">
        <v>3157</v>
      </c>
      <c r="G721" s="218">
        <v>1</v>
      </c>
      <c r="H721" s="220" t="s">
        <v>3158</v>
      </c>
      <c r="I721" s="220" t="s">
        <v>990</v>
      </c>
      <c r="J721" s="220" t="s">
        <v>990</v>
      </c>
      <c r="K721" s="221" t="s">
        <v>3158</v>
      </c>
    </row>
    <row r="722" spans="1:11" ht="29.25" customHeight="1" x14ac:dyDescent="0.2">
      <c r="A722" s="217">
        <v>718</v>
      </c>
      <c r="B722" s="218">
        <v>2010</v>
      </c>
      <c r="C722" s="219" t="s">
        <v>3159</v>
      </c>
      <c r="D722" s="231" t="s">
        <v>6319</v>
      </c>
      <c r="E722" s="226" t="s">
        <v>7392</v>
      </c>
      <c r="F722" s="222" t="s">
        <v>3160</v>
      </c>
      <c r="G722" s="218">
        <v>1</v>
      </c>
      <c r="H722" s="220" t="s">
        <v>3161</v>
      </c>
      <c r="I722" s="220" t="s">
        <v>990</v>
      </c>
      <c r="J722" s="220" t="s">
        <v>990</v>
      </c>
      <c r="K722" s="221" t="s">
        <v>3161</v>
      </c>
    </row>
    <row r="723" spans="1:11" ht="29.25" customHeight="1" x14ac:dyDescent="0.2">
      <c r="A723" s="217">
        <v>719</v>
      </c>
      <c r="B723" s="218">
        <v>2010</v>
      </c>
      <c r="C723" s="219" t="s">
        <v>3162</v>
      </c>
      <c r="D723" s="231" t="s">
        <v>6319</v>
      </c>
      <c r="E723" s="226" t="s">
        <v>3163</v>
      </c>
      <c r="F723" s="222" t="s">
        <v>3164</v>
      </c>
      <c r="G723" s="218">
        <v>1</v>
      </c>
      <c r="H723" s="220" t="s">
        <v>3165</v>
      </c>
      <c r="I723" s="220" t="s">
        <v>990</v>
      </c>
      <c r="J723" s="220" t="s">
        <v>990</v>
      </c>
      <c r="K723" s="221" t="s">
        <v>3165</v>
      </c>
    </row>
    <row r="724" spans="1:11" ht="29.25" customHeight="1" x14ac:dyDescent="0.2">
      <c r="A724" s="217">
        <v>720</v>
      </c>
      <c r="B724" s="218">
        <v>2010</v>
      </c>
      <c r="C724" s="219" t="s">
        <v>3166</v>
      </c>
      <c r="D724" s="231" t="s">
        <v>6319</v>
      </c>
      <c r="E724" s="226" t="s">
        <v>3167</v>
      </c>
      <c r="F724" s="222" t="s">
        <v>3168</v>
      </c>
      <c r="G724" s="218">
        <v>1</v>
      </c>
      <c r="H724" s="220" t="s">
        <v>3169</v>
      </c>
      <c r="I724" s="220" t="s">
        <v>990</v>
      </c>
      <c r="J724" s="220" t="s">
        <v>990</v>
      </c>
      <c r="K724" s="221" t="s">
        <v>3169</v>
      </c>
    </row>
    <row r="725" spans="1:11" ht="29.25" customHeight="1" x14ac:dyDescent="0.2">
      <c r="A725" s="217">
        <v>721</v>
      </c>
      <c r="B725" s="218">
        <v>2010</v>
      </c>
      <c r="C725" s="219" t="s">
        <v>3170</v>
      </c>
      <c r="D725" s="231" t="s">
        <v>6319</v>
      </c>
      <c r="E725" s="226" t="s">
        <v>3171</v>
      </c>
      <c r="F725" s="222" t="s">
        <v>3172</v>
      </c>
      <c r="G725" s="218">
        <v>1</v>
      </c>
      <c r="H725" s="220" t="s">
        <v>3173</v>
      </c>
      <c r="I725" s="220" t="s">
        <v>990</v>
      </c>
      <c r="J725" s="220" t="s">
        <v>990</v>
      </c>
      <c r="K725" s="221" t="s">
        <v>3173</v>
      </c>
    </row>
    <row r="726" spans="1:11" ht="29.25" customHeight="1" x14ac:dyDescent="0.2">
      <c r="A726" s="217">
        <v>722</v>
      </c>
      <c r="B726" s="218">
        <v>2010</v>
      </c>
      <c r="C726" s="219" t="s">
        <v>3174</v>
      </c>
      <c r="D726" s="231" t="s">
        <v>6319</v>
      </c>
      <c r="E726" s="226" t="s">
        <v>3175</v>
      </c>
      <c r="F726" s="222" t="s">
        <v>3176</v>
      </c>
      <c r="G726" s="218">
        <v>1</v>
      </c>
      <c r="H726" s="220" t="s">
        <v>3177</v>
      </c>
      <c r="I726" s="220" t="s">
        <v>990</v>
      </c>
      <c r="J726" s="220" t="s">
        <v>990</v>
      </c>
      <c r="K726" s="221" t="s">
        <v>3177</v>
      </c>
    </row>
    <row r="727" spans="1:11" ht="29.25" customHeight="1" x14ac:dyDescent="0.2">
      <c r="A727" s="217">
        <v>723</v>
      </c>
      <c r="B727" s="218">
        <v>2010</v>
      </c>
      <c r="C727" s="219" t="s">
        <v>3178</v>
      </c>
      <c r="D727" s="231" t="s">
        <v>6319</v>
      </c>
      <c r="E727" s="226" t="s">
        <v>3179</v>
      </c>
      <c r="F727" s="222" t="s">
        <v>3180</v>
      </c>
      <c r="G727" s="218">
        <v>1</v>
      </c>
      <c r="H727" s="220" t="s">
        <v>3181</v>
      </c>
      <c r="I727" s="220" t="s">
        <v>990</v>
      </c>
      <c r="J727" s="220" t="s">
        <v>990</v>
      </c>
      <c r="K727" s="221" t="s">
        <v>3181</v>
      </c>
    </row>
    <row r="728" spans="1:11" ht="29.25" customHeight="1" x14ac:dyDescent="0.2">
      <c r="A728" s="217">
        <v>724</v>
      </c>
      <c r="B728" s="218">
        <v>2010</v>
      </c>
      <c r="C728" s="219" t="s">
        <v>3182</v>
      </c>
      <c r="D728" s="231" t="s">
        <v>6319</v>
      </c>
      <c r="E728" s="226" t="s">
        <v>3183</v>
      </c>
      <c r="F728" s="222" t="s">
        <v>3184</v>
      </c>
      <c r="G728" s="218">
        <v>1</v>
      </c>
      <c r="H728" s="220" t="s">
        <v>3185</v>
      </c>
      <c r="I728" s="220" t="s">
        <v>990</v>
      </c>
      <c r="J728" s="220" t="s">
        <v>990</v>
      </c>
      <c r="K728" s="221" t="s">
        <v>3185</v>
      </c>
    </row>
    <row r="729" spans="1:11" ht="29.25" customHeight="1" x14ac:dyDescent="0.2">
      <c r="A729" s="217">
        <v>725</v>
      </c>
      <c r="B729" s="218">
        <v>2010</v>
      </c>
      <c r="C729" s="219" t="s">
        <v>3186</v>
      </c>
      <c r="D729" s="231" t="s">
        <v>6319</v>
      </c>
      <c r="E729" s="226" t="s">
        <v>3187</v>
      </c>
      <c r="F729" s="222" t="s">
        <v>3188</v>
      </c>
      <c r="G729" s="218">
        <v>1</v>
      </c>
      <c r="H729" s="220" t="s">
        <v>3189</v>
      </c>
      <c r="I729" s="220" t="s">
        <v>990</v>
      </c>
      <c r="J729" s="220" t="s">
        <v>990</v>
      </c>
      <c r="K729" s="221" t="s">
        <v>3189</v>
      </c>
    </row>
    <row r="730" spans="1:11" ht="29.25" customHeight="1" x14ac:dyDescent="0.2">
      <c r="A730" s="217">
        <v>726</v>
      </c>
      <c r="B730" s="218">
        <v>2010</v>
      </c>
      <c r="C730" s="219" t="s">
        <v>3190</v>
      </c>
      <c r="D730" s="231" t="s">
        <v>6319</v>
      </c>
      <c r="E730" s="226" t="s">
        <v>3191</v>
      </c>
      <c r="F730" s="222" t="s">
        <v>3192</v>
      </c>
      <c r="G730" s="218">
        <v>1</v>
      </c>
      <c r="H730" s="220" t="s">
        <v>3193</v>
      </c>
      <c r="I730" s="220" t="s">
        <v>990</v>
      </c>
      <c r="J730" s="220" t="s">
        <v>990</v>
      </c>
      <c r="K730" s="221" t="s">
        <v>3193</v>
      </c>
    </row>
    <row r="731" spans="1:11" ht="29.25" customHeight="1" x14ac:dyDescent="0.2">
      <c r="A731" s="217">
        <v>727</v>
      </c>
      <c r="B731" s="218">
        <v>2010</v>
      </c>
      <c r="C731" s="219" t="s">
        <v>3194</v>
      </c>
      <c r="D731" s="231" t="s">
        <v>6319</v>
      </c>
      <c r="E731" s="226" t="s">
        <v>3195</v>
      </c>
      <c r="F731" s="222" t="s">
        <v>3196</v>
      </c>
      <c r="G731" s="218">
        <v>1</v>
      </c>
      <c r="H731" s="220" t="s">
        <v>3197</v>
      </c>
      <c r="I731" s="220" t="s">
        <v>990</v>
      </c>
      <c r="J731" s="220" t="s">
        <v>990</v>
      </c>
      <c r="K731" s="221" t="s">
        <v>3197</v>
      </c>
    </row>
    <row r="732" spans="1:11" ht="29.25" customHeight="1" x14ac:dyDescent="0.2">
      <c r="A732" s="217">
        <v>728</v>
      </c>
      <c r="B732" s="218">
        <v>2010</v>
      </c>
      <c r="C732" s="219" t="s">
        <v>3198</v>
      </c>
      <c r="D732" s="231" t="s">
        <v>6319</v>
      </c>
      <c r="E732" s="226" t="s">
        <v>3199</v>
      </c>
      <c r="F732" s="222" t="s">
        <v>3200</v>
      </c>
      <c r="G732" s="218">
        <v>1</v>
      </c>
      <c r="H732" s="220" t="s">
        <v>3201</v>
      </c>
      <c r="I732" s="220" t="s">
        <v>990</v>
      </c>
      <c r="J732" s="220" t="s">
        <v>990</v>
      </c>
      <c r="K732" s="221" t="s">
        <v>3201</v>
      </c>
    </row>
    <row r="733" spans="1:11" ht="29.25" customHeight="1" x14ac:dyDescent="0.2">
      <c r="A733" s="217">
        <v>729</v>
      </c>
      <c r="B733" s="218">
        <v>2010</v>
      </c>
      <c r="C733" s="219" t="s">
        <v>3202</v>
      </c>
      <c r="D733" s="231" t="s">
        <v>6319</v>
      </c>
      <c r="E733" s="226" t="s">
        <v>3203</v>
      </c>
      <c r="F733" s="222" t="s">
        <v>3204</v>
      </c>
      <c r="G733" s="218">
        <v>1</v>
      </c>
      <c r="H733" s="220" t="s">
        <v>3205</v>
      </c>
      <c r="I733" s="220" t="s">
        <v>990</v>
      </c>
      <c r="J733" s="220" t="s">
        <v>990</v>
      </c>
      <c r="K733" s="221" t="s">
        <v>3205</v>
      </c>
    </row>
    <row r="734" spans="1:11" ht="29.25" customHeight="1" x14ac:dyDescent="0.2">
      <c r="A734" s="217">
        <v>730</v>
      </c>
      <c r="B734" s="218">
        <v>2010</v>
      </c>
      <c r="C734" s="219" t="s">
        <v>3206</v>
      </c>
      <c r="D734" s="231" t="s">
        <v>6319</v>
      </c>
      <c r="E734" s="226" t="s">
        <v>3207</v>
      </c>
      <c r="F734" s="222" t="s">
        <v>3208</v>
      </c>
      <c r="G734" s="218">
        <v>1</v>
      </c>
      <c r="H734" s="220" t="s">
        <v>3209</v>
      </c>
      <c r="I734" s="220" t="s">
        <v>990</v>
      </c>
      <c r="J734" s="220" t="s">
        <v>990</v>
      </c>
      <c r="K734" s="221" t="s">
        <v>3209</v>
      </c>
    </row>
    <row r="735" spans="1:11" ht="29.25" customHeight="1" x14ac:dyDescent="0.2">
      <c r="A735" s="217">
        <v>731</v>
      </c>
      <c r="B735" s="218">
        <v>2010</v>
      </c>
      <c r="C735" s="219" t="s">
        <v>3210</v>
      </c>
      <c r="D735" s="231" t="s">
        <v>6319</v>
      </c>
      <c r="E735" s="226" t="s">
        <v>3211</v>
      </c>
      <c r="F735" s="222" t="s">
        <v>2314</v>
      </c>
      <c r="G735" s="218">
        <v>1</v>
      </c>
      <c r="H735" s="220" t="s">
        <v>3212</v>
      </c>
      <c r="I735" s="220" t="s">
        <v>990</v>
      </c>
      <c r="J735" s="220" t="s">
        <v>990</v>
      </c>
      <c r="K735" s="221" t="s">
        <v>3212</v>
      </c>
    </row>
    <row r="736" spans="1:11" ht="29.25" customHeight="1" x14ac:dyDescent="0.2">
      <c r="A736" s="217">
        <v>732</v>
      </c>
      <c r="B736" s="218">
        <v>2010</v>
      </c>
      <c r="C736" s="219" t="s">
        <v>3213</v>
      </c>
      <c r="D736" s="231" t="s">
        <v>6319</v>
      </c>
      <c r="E736" s="226" t="s">
        <v>3214</v>
      </c>
      <c r="F736" s="222" t="s">
        <v>3215</v>
      </c>
      <c r="G736" s="218">
        <v>1</v>
      </c>
      <c r="H736" s="220" t="s">
        <v>3216</v>
      </c>
      <c r="I736" s="220" t="s">
        <v>990</v>
      </c>
      <c r="J736" s="220" t="s">
        <v>990</v>
      </c>
      <c r="K736" s="221" t="s">
        <v>3216</v>
      </c>
    </row>
    <row r="737" spans="1:11" ht="29.25" customHeight="1" x14ac:dyDescent="0.2">
      <c r="A737" s="217">
        <v>733</v>
      </c>
      <c r="B737" s="218">
        <v>2010</v>
      </c>
      <c r="C737" s="219" t="s">
        <v>3217</v>
      </c>
      <c r="D737" s="231" t="s">
        <v>6319</v>
      </c>
      <c r="E737" s="226" t="s">
        <v>3218</v>
      </c>
      <c r="F737" s="222" t="s">
        <v>3219</v>
      </c>
      <c r="G737" s="218">
        <v>1</v>
      </c>
      <c r="H737" s="220" t="s">
        <v>3220</v>
      </c>
      <c r="I737" s="220" t="s">
        <v>990</v>
      </c>
      <c r="J737" s="220" t="s">
        <v>990</v>
      </c>
      <c r="K737" s="221" t="s">
        <v>3220</v>
      </c>
    </row>
    <row r="738" spans="1:11" ht="29.25" customHeight="1" x14ac:dyDescent="0.2">
      <c r="A738" s="217">
        <v>734</v>
      </c>
      <c r="B738" s="218">
        <v>2010</v>
      </c>
      <c r="C738" s="219" t="s">
        <v>3221</v>
      </c>
      <c r="D738" s="231" t="s">
        <v>6319</v>
      </c>
      <c r="E738" s="226" t="s">
        <v>3222</v>
      </c>
      <c r="F738" s="222" t="s">
        <v>3223</v>
      </c>
      <c r="G738" s="218">
        <v>1</v>
      </c>
      <c r="H738" s="220" t="s">
        <v>3224</v>
      </c>
      <c r="I738" s="220" t="s">
        <v>990</v>
      </c>
      <c r="J738" s="220" t="s">
        <v>990</v>
      </c>
      <c r="K738" s="221" t="s">
        <v>3224</v>
      </c>
    </row>
    <row r="739" spans="1:11" ht="29.25" customHeight="1" x14ac:dyDescent="0.2">
      <c r="A739" s="217">
        <v>735</v>
      </c>
      <c r="B739" s="218">
        <v>2010</v>
      </c>
      <c r="C739" s="219" t="s">
        <v>3225</v>
      </c>
      <c r="D739" s="231" t="s">
        <v>6319</v>
      </c>
      <c r="E739" s="226" t="s">
        <v>3226</v>
      </c>
      <c r="F739" s="222" t="s">
        <v>3227</v>
      </c>
      <c r="G739" s="218">
        <v>1</v>
      </c>
      <c r="H739" s="220" t="s">
        <v>3228</v>
      </c>
      <c r="I739" s="220" t="s">
        <v>990</v>
      </c>
      <c r="J739" s="220" t="s">
        <v>990</v>
      </c>
      <c r="K739" s="221" t="s">
        <v>3228</v>
      </c>
    </row>
    <row r="740" spans="1:11" ht="29.25" customHeight="1" x14ac:dyDescent="0.2">
      <c r="A740" s="217">
        <v>736</v>
      </c>
      <c r="B740" s="218">
        <v>2010</v>
      </c>
      <c r="C740" s="219" t="s">
        <v>3229</v>
      </c>
      <c r="D740" s="231" t="s">
        <v>6319</v>
      </c>
      <c r="E740" s="226" t="s">
        <v>3230</v>
      </c>
      <c r="F740" s="222" t="s">
        <v>3231</v>
      </c>
      <c r="G740" s="218">
        <v>1</v>
      </c>
      <c r="H740" s="220" t="s">
        <v>3232</v>
      </c>
      <c r="I740" s="220" t="s">
        <v>990</v>
      </c>
      <c r="J740" s="220" t="s">
        <v>990</v>
      </c>
      <c r="K740" s="221" t="s">
        <v>3232</v>
      </c>
    </row>
    <row r="741" spans="1:11" ht="29.25" customHeight="1" x14ac:dyDescent="0.2">
      <c r="A741" s="217">
        <v>737</v>
      </c>
      <c r="B741" s="218">
        <v>2010</v>
      </c>
      <c r="C741" s="219" t="s">
        <v>3233</v>
      </c>
      <c r="D741" s="231" t="s">
        <v>6319</v>
      </c>
      <c r="E741" s="226" t="s">
        <v>3234</v>
      </c>
      <c r="F741" s="222" t="s">
        <v>3235</v>
      </c>
      <c r="G741" s="218">
        <v>1</v>
      </c>
      <c r="H741" s="220" t="s">
        <v>3236</v>
      </c>
      <c r="I741" s="220" t="s">
        <v>990</v>
      </c>
      <c r="J741" s="220" t="s">
        <v>990</v>
      </c>
      <c r="K741" s="221" t="s">
        <v>3236</v>
      </c>
    </row>
    <row r="742" spans="1:11" ht="29.25" customHeight="1" x14ac:dyDescent="0.2">
      <c r="A742" s="217">
        <v>738</v>
      </c>
      <c r="B742" s="218">
        <v>2010</v>
      </c>
      <c r="C742" s="219" t="s">
        <v>3237</v>
      </c>
      <c r="D742" s="231" t="s">
        <v>6319</v>
      </c>
      <c r="E742" s="226" t="s">
        <v>3238</v>
      </c>
      <c r="F742" s="222" t="s">
        <v>3239</v>
      </c>
      <c r="G742" s="218">
        <v>1</v>
      </c>
      <c r="H742" s="220" t="s">
        <v>3240</v>
      </c>
      <c r="I742" s="220" t="s">
        <v>990</v>
      </c>
      <c r="J742" s="220" t="s">
        <v>990</v>
      </c>
      <c r="K742" s="221" t="s">
        <v>3240</v>
      </c>
    </row>
    <row r="743" spans="1:11" ht="29.25" customHeight="1" x14ac:dyDescent="0.2">
      <c r="A743" s="217">
        <v>739</v>
      </c>
      <c r="B743" s="218">
        <v>2010</v>
      </c>
      <c r="C743" s="219" t="s">
        <v>3241</v>
      </c>
      <c r="D743" s="231" t="s">
        <v>6319</v>
      </c>
      <c r="E743" s="226" t="s">
        <v>3242</v>
      </c>
      <c r="F743" s="222" t="s">
        <v>3243</v>
      </c>
      <c r="G743" s="218">
        <v>1</v>
      </c>
      <c r="H743" s="220" t="s">
        <v>3244</v>
      </c>
      <c r="I743" s="220" t="s">
        <v>990</v>
      </c>
      <c r="J743" s="220" t="s">
        <v>990</v>
      </c>
      <c r="K743" s="221" t="s">
        <v>3244</v>
      </c>
    </row>
    <row r="744" spans="1:11" ht="29.25" customHeight="1" x14ac:dyDescent="0.2">
      <c r="A744" s="217">
        <v>740</v>
      </c>
      <c r="B744" s="218">
        <v>2010</v>
      </c>
      <c r="C744" s="219" t="s">
        <v>3245</v>
      </c>
      <c r="D744" s="231" t="s">
        <v>6319</v>
      </c>
      <c r="E744" s="226" t="s">
        <v>2633</v>
      </c>
      <c r="F744" s="222" t="s">
        <v>3246</v>
      </c>
      <c r="G744" s="218">
        <v>1</v>
      </c>
      <c r="H744" s="220" t="s">
        <v>3247</v>
      </c>
      <c r="I744" s="220" t="s">
        <v>990</v>
      </c>
      <c r="J744" s="220" t="s">
        <v>990</v>
      </c>
      <c r="K744" s="221" t="s">
        <v>3247</v>
      </c>
    </row>
    <row r="745" spans="1:11" ht="29.25" customHeight="1" x14ac:dyDescent="0.2">
      <c r="A745" s="217">
        <v>741</v>
      </c>
      <c r="B745" s="218">
        <v>2010</v>
      </c>
      <c r="C745" s="219" t="s">
        <v>3248</v>
      </c>
      <c r="D745" s="231" t="s">
        <v>6319</v>
      </c>
      <c r="E745" s="226" t="s">
        <v>3249</v>
      </c>
      <c r="F745" s="222" t="s">
        <v>3250</v>
      </c>
      <c r="G745" s="218">
        <v>1</v>
      </c>
      <c r="H745" s="220" t="s">
        <v>3251</v>
      </c>
      <c r="I745" s="220" t="s">
        <v>990</v>
      </c>
      <c r="J745" s="220" t="s">
        <v>990</v>
      </c>
      <c r="K745" s="221" t="s">
        <v>3251</v>
      </c>
    </row>
    <row r="746" spans="1:11" ht="29.25" customHeight="1" x14ac:dyDescent="0.2">
      <c r="A746" s="217">
        <v>742</v>
      </c>
      <c r="B746" s="218">
        <v>2010</v>
      </c>
      <c r="C746" s="219" t="s">
        <v>3252</v>
      </c>
      <c r="D746" s="231" t="s">
        <v>6319</v>
      </c>
      <c r="E746" s="226" t="s">
        <v>3253</v>
      </c>
      <c r="F746" s="222" t="s">
        <v>3254</v>
      </c>
      <c r="G746" s="218">
        <v>1</v>
      </c>
      <c r="H746" s="220" t="s">
        <v>3255</v>
      </c>
      <c r="I746" s="220" t="s">
        <v>990</v>
      </c>
      <c r="J746" s="220" t="s">
        <v>990</v>
      </c>
      <c r="K746" s="221" t="s">
        <v>3255</v>
      </c>
    </row>
    <row r="747" spans="1:11" ht="29.25" customHeight="1" x14ac:dyDescent="0.2">
      <c r="A747" s="217">
        <v>743</v>
      </c>
      <c r="B747" s="218">
        <v>2010</v>
      </c>
      <c r="C747" s="219" t="s">
        <v>3256</v>
      </c>
      <c r="D747" s="231" t="s">
        <v>6319</v>
      </c>
      <c r="E747" s="226" t="s">
        <v>3257</v>
      </c>
      <c r="F747" s="222" t="s">
        <v>3258</v>
      </c>
      <c r="G747" s="218">
        <v>1</v>
      </c>
      <c r="H747" s="220" t="s">
        <v>3259</v>
      </c>
      <c r="I747" s="220" t="s">
        <v>990</v>
      </c>
      <c r="J747" s="220" t="s">
        <v>990</v>
      </c>
      <c r="K747" s="221" t="s">
        <v>3259</v>
      </c>
    </row>
    <row r="748" spans="1:11" ht="29.25" customHeight="1" x14ac:dyDescent="0.2">
      <c r="A748" s="217">
        <v>744</v>
      </c>
      <c r="B748" s="218">
        <v>2010</v>
      </c>
      <c r="C748" s="219" t="s">
        <v>3260</v>
      </c>
      <c r="D748" s="231" t="s">
        <v>6319</v>
      </c>
      <c r="E748" s="226" t="s">
        <v>3261</v>
      </c>
      <c r="F748" s="222" t="s">
        <v>3262</v>
      </c>
      <c r="G748" s="218">
        <v>1</v>
      </c>
      <c r="H748" s="220" t="s">
        <v>3263</v>
      </c>
      <c r="I748" s="220" t="s">
        <v>990</v>
      </c>
      <c r="J748" s="220" t="s">
        <v>990</v>
      </c>
      <c r="K748" s="221" t="s">
        <v>3263</v>
      </c>
    </row>
    <row r="749" spans="1:11" ht="29.25" customHeight="1" x14ac:dyDescent="0.2">
      <c r="A749" s="217">
        <v>745</v>
      </c>
      <c r="B749" s="218">
        <v>2010</v>
      </c>
      <c r="C749" s="219" t="s">
        <v>3264</v>
      </c>
      <c r="D749" s="231" t="s">
        <v>6319</v>
      </c>
      <c r="E749" s="226" t="s">
        <v>3265</v>
      </c>
      <c r="F749" s="222" t="s">
        <v>3266</v>
      </c>
      <c r="G749" s="218">
        <v>1</v>
      </c>
      <c r="H749" s="220" t="s">
        <v>3267</v>
      </c>
      <c r="I749" s="220" t="s">
        <v>990</v>
      </c>
      <c r="J749" s="220" t="s">
        <v>990</v>
      </c>
      <c r="K749" s="221" t="s">
        <v>3267</v>
      </c>
    </row>
    <row r="750" spans="1:11" ht="29.25" customHeight="1" x14ac:dyDescent="0.2">
      <c r="A750" s="217">
        <v>746</v>
      </c>
      <c r="B750" s="218">
        <v>2010</v>
      </c>
      <c r="C750" s="219" t="s">
        <v>3268</v>
      </c>
      <c r="D750" s="231" t="s">
        <v>6319</v>
      </c>
      <c r="E750" s="226" t="s">
        <v>3269</v>
      </c>
      <c r="F750" s="222" t="s">
        <v>3270</v>
      </c>
      <c r="G750" s="218">
        <v>1</v>
      </c>
      <c r="H750" s="220" t="s">
        <v>3271</v>
      </c>
      <c r="I750" s="220" t="s">
        <v>990</v>
      </c>
      <c r="J750" s="220" t="s">
        <v>990</v>
      </c>
      <c r="K750" s="221" t="s">
        <v>3271</v>
      </c>
    </row>
    <row r="751" spans="1:11" ht="29.25" customHeight="1" x14ac:dyDescent="0.2">
      <c r="A751" s="217">
        <v>747</v>
      </c>
      <c r="B751" s="218">
        <v>2010</v>
      </c>
      <c r="C751" s="219" t="s">
        <v>3272</v>
      </c>
      <c r="D751" s="231" t="s">
        <v>6319</v>
      </c>
      <c r="E751" s="226" t="s">
        <v>3273</v>
      </c>
      <c r="F751" s="222" t="s">
        <v>3274</v>
      </c>
      <c r="G751" s="218">
        <v>1</v>
      </c>
      <c r="H751" s="220" t="s">
        <v>3275</v>
      </c>
      <c r="I751" s="220" t="s">
        <v>990</v>
      </c>
      <c r="J751" s="220" t="s">
        <v>990</v>
      </c>
      <c r="K751" s="221" t="s">
        <v>3275</v>
      </c>
    </row>
    <row r="752" spans="1:11" ht="33" customHeight="1" x14ac:dyDescent="0.2">
      <c r="A752" s="217">
        <v>748</v>
      </c>
      <c r="B752" s="218">
        <v>2010</v>
      </c>
      <c r="C752" s="219" t="s">
        <v>3276</v>
      </c>
      <c r="D752" s="231" t="s">
        <v>6319</v>
      </c>
      <c r="E752" s="226" t="s">
        <v>3277</v>
      </c>
      <c r="F752" s="222" t="s">
        <v>1024</v>
      </c>
      <c r="G752" s="218">
        <v>1</v>
      </c>
      <c r="H752" s="220" t="s">
        <v>3278</v>
      </c>
      <c r="I752" s="220" t="s">
        <v>990</v>
      </c>
      <c r="J752" s="220" t="s">
        <v>990</v>
      </c>
      <c r="K752" s="221" t="s">
        <v>3278</v>
      </c>
    </row>
    <row r="753" spans="1:11" ht="33" customHeight="1" x14ac:dyDescent="0.2">
      <c r="A753" s="217">
        <v>749</v>
      </c>
      <c r="B753" s="218">
        <v>2010</v>
      </c>
      <c r="C753" s="219" t="s">
        <v>3279</v>
      </c>
      <c r="D753" s="231" t="s">
        <v>6319</v>
      </c>
      <c r="E753" s="226" t="s">
        <v>3280</v>
      </c>
      <c r="F753" s="222" t="s">
        <v>3281</v>
      </c>
      <c r="G753" s="218">
        <v>1</v>
      </c>
      <c r="H753" s="220" t="s">
        <v>3282</v>
      </c>
      <c r="I753" s="220" t="s">
        <v>990</v>
      </c>
      <c r="J753" s="220" t="s">
        <v>990</v>
      </c>
      <c r="K753" s="221" t="s">
        <v>3282</v>
      </c>
    </row>
    <row r="754" spans="1:11" ht="33" customHeight="1" x14ac:dyDescent="0.2">
      <c r="A754" s="217">
        <v>750</v>
      </c>
      <c r="B754" s="218">
        <v>2010</v>
      </c>
      <c r="C754" s="219" t="s">
        <v>3283</v>
      </c>
      <c r="D754" s="231" t="s">
        <v>6319</v>
      </c>
      <c r="E754" s="226" t="s">
        <v>3284</v>
      </c>
      <c r="F754" s="222" t="s">
        <v>3285</v>
      </c>
      <c r="G754" s="218">
        <v>1</v>
      </c>
      <c r="H754" s="220" t="s">
        <v>3286</v>
      </c>
      <c r="I754" s="220" t="s">
        <v>990</v>
      </c>
      <c r="J754" s="220" t="s">
        <v>990</v>
      </c>
      <c r="K754" s="221" t="s">
        <v>3286</v>
      </c>
    </row>
    <row r="755" spans="1:11" ht="33" customHeight="1" x14ac:dyDescent="0.2">
      <c r="A755" s="217">
        <v>751</v>
      </c>
      <c r="B755" s="218">
        <v>2010</v>
      </c>
      <c r="C755" s="219" t="s">
        <v>3287</v>
      </c>
      <c r="D755" s="231" t="s">
        <v>6319</v>
      </c>
      <c r="E755" s="226" t="s">
        <v>3288</v>
      </c>
      <c r="F755" s="222" t="s">
        <v>3289</v>
      </c>
      <c r="G755" s="218">
        <v>1</v>
      </c>
      <c r="H755" s="220" t="s">
        <v>3290</v>
      </c>
      <c r="I755" s="220" t="s">
        <v>990</v>
      </c>
      <c r="J755" s="220" t="s">
        <v>990</v>
      </c>
      <c r="K755" s="221" t="s">
        <v>3290</v>
      </c>
    </row>
    <row r="756" spans="1:11" ht="33" customHeight="1" x14ac:dyDescent="0.2">
      <c r="A756" s="217">
        <v>752</v>
      </c>
      <c r="B756" s="218">
        <v>2010</v>
      </c>
      <c r="C756" s="219" t="s">
        <v>3291</v>
      </c>
      <c r="D756" s="231" t="s">
        <v>6319</v>
      </c>
      <c r="E756" s="226" t="s">
        <v>3292</v>
      </c>
      <c r="F756" s="222" t="s">
        <v>3293</v>
      </c>
      <c r="G756" s="218">
        <v>1</v>
      </c>
      <c r="H756" s="220" t="s">
        <v>3294</v>
      </c>
      <c r="I756" s="220" t="s">
        <v>990</v>
      </c>
      <c r="J756" s="220" t="s">
        <v>990</v>
      </c>
      <c r="K756" s="221" t="s">
        <v>3294</v>
      </c>
    </row>
    <row r="757" spans="1:11" ht="33" customHeight="1" x14ac:dyDescent="0.2">
      <c r="A757" s="217">
        <v>753</v>
      </c>
      <c r="B757" s="218">
        <v>2010</v>
      </c>
      <c r="C757" s="219" t="s">
        <v>3295</v>
      </c>
      <c r="D757" s="231" t="s">
        <v>6319</v>
      </c>
      <c r="E757" s="226" t="s">
        <v>3296</v>
      </c>
      <c r="F757" s="222" t="s">
        <v>3297</v>
      </c>
      <c r="G757" s="218">
        <v>1</v>
      </c>
      <c r="H757" s="220" t="s">
        <v>3298</v>
      </c>
      <c r="I757" s="220" t="s">
        <v>990</v>
      </c>
      <c r="J757" s="220" t="s">
        <v>990</v>
      </c>
      <c r="K757" s="221" t="s">
        <v>3298</v>
      </c>
    </row>
    <row r="758" spans="1:11" ht="33" customHeight="1" x14ac:dyDescent="0.2">
      <c r="A758" s="217">
        <v>754</v>
      </c>
      <c r="B758" s="218">
        <v>2010</v>
      </c>
      <c r="C758" s="219" t="s">
        <v>3299</v>
      </c>
      <c r="D758" s="231" t="s">
        <v>6319</v>
      </c>
      <c r="E758" s="226" t="s">
        <v>3300</v>
      </c>
      <c r="F758" s="222" t="s">
        <v>3301</v>
      </c>
      <c r="G758" s="218">
        <v>1</v>
      </c>
      <c r="H758" s="220" t="s">
        <v>3302</v>
      </c>
      <c r="I758" s="220" t="s">
        <v>990</v>
      </c>
      <c r="J758" s="220" t="s">
        <v>990</v>
      </c>
      <c r="K758" s="221" t="s">
        <v>3302</v>
      </c>
    </row>
    <row r="759" spans="1:11" ht="33" customHeight="1" x14ac:dyDescent="0.2">
      <c r="A759" s="217">
        <v>755</v>
      </c>
      <c r="B759" s="218">
        <v>2010</v>
      </c>
      <c r="C759" s="219" t="s">
        <v>3303</v>
      </c>
      <c r="D759" s="231" t="s">
        <v>6319</v>
      </c>
      <c r="E759" s="226" t="s">
        <v>3304</v>
      </c>
      <c r="F759" s="222" t="s">
        <v>3305</v>
      </c>
      <c r="G759" s="218">
        <v>1</v>
      </c>
      <c r="H759" s="220" t="s">
        <v>3306</v>
      </c>
      <c r="I759" s="220" t="s">
        <v>990</v>
      </c>
      <c r="J759" s="220" t="s">
        <v>990</v>
      </c>
      <c r="K759" s="221" t="s">
        <v>3306</v>
      </c>
    </row>
    <row r="760" spans="1:11" ht="33" customHeight="1" x14ac:dyDescent="0.2">
      <c r="A760" s="217">
        <v>756</v>
      </c>
      <c r="B760" s="218">
        <v>2010</v>
      </c>
      <c r="C760" s="219" t="s">
        <v>3307</v>
      </c>
      <c r="D760" s="231" t="s">
        <v>6319</v>
      </c>
      <c r="E760" s="226" t="s">
        <v>3308</v>
      </c>
      <c r="F760" s="222" t="s">
        <v>3309</v>
      </c>
      <c r="G760" s="218">
        <v>1</v>
      </c>
      <c r="H760" s="220" t="s">
        <v>3310</v>
      </c>
      <c r="I760" s="220" t="s">
        <v>990</v>
      </c>
      <c r="J760" s="220" t="s">
        <v>990</v>
      </c>
      <c r="K760" s="221" t="s">
        <v>3310</v>
      </c>
    </row>
    <row r="761" spans="1:11" ht="33" customHeight="1" x14ac:dyDescent="0.2">
      <c r="A761" s="217">
        <v>757</v>
      </c>
      <c r="B761" s="218">
        <v>2010</v>
      </c>
      <c r="C761" s="219" t="s">
        <v>3311</v>
      </c>
      <c r="D761" s="231" t="s">
        <v>6319</v>
      </c>
      <c r="E761" s="226" t="s">
        <v>7393</v>
      </c>
      <c r="F761" s="222" t="s">
        <v>3312</v>
      </c>
      <c r="G761" s="218">
        <v>1</v>
      </c>
      <c r="H761" s="220" t="s">
        <v>3313</v>
      </c>
      <c r="I761" s="220" t="s">
        <v>990</v>
      </c>
      <c r="J761" s="220" t="s">
        <v>990</v>
      </c>
      <c r="K761" s="221" t="s">
        <v>3313</v>
      </c>
    </row>
    <row r="762" spans="1:11" ht="33" customHeight="1" x14ac:dyDescent="0.2">
      <c r="A762" s="217">
        <v>758</v>
      </c>
      <c r="B762" s="218">
        <v>2010</v>
      </c>
      <c r="C762" s="219" t="s">
        <v>3314</v>
      </c>
      <c r="D762" s="231" t="s">
        <v>6319</v>
      </c>
      <c r="E762" s="226" t="s">
        <v>3315</v>
      </c>
      <c r="F762" s="222" t="s">
        <v>3316</v>
      </c>
      <c r="G762" s="218">
        <v>1</v>
      </c>
      <c r="H762" s="220" t="s">
        <v>3317</v>
      </c>
      <c r="I762" s="220" t="s">
        <v>990</v>
      </c>
      <c r="J762" s="220" t="s">
        <v>990</v>
      </c>
      <c r="K762" s="221" t="s">
        <v>3317</v>
      </c>
    </row>
    <row r="763" spans="1:11" ht="33" customHeight="1" x14ac:dyDescent="0.2">
      <c r="A763" s="217">
        <v>759</v>
      </c>
      <c r="B763" s="218">
        <v>2010</v>
      </c>
      <c r="C763" s="219" t="s">
        <v>3318</v>
      </c>
      <c r="D763" s="231" t="s">
        <v>6319</v>
      </c>
      <c r="E763" s="226" t="s">
        <v>3319</v>
      </c>
      <c r="F763" s="222" t="s">
        <v>3320</v>
      </c>
      <c r="G763" s="218">
        <v>1</v>
      </c>
      <c r="H763" s="220" t="s">
        <v>3321</v>
      </c>
      <c r="I763" s="220" t="s">
        <v>990</v>
      </c>
      <c r="J763" s="220" t="s">
        <v>990</v>
      </c>
      <c r="K763" s="221" t="s">
        <v>3321</v>
      </c>
    </row>
    <row r="764" spans="1:11" ht="33" customHeight="1" x14ac:dyDescent="0.2">
      <c r="A764" s="217">
        <v>760</v>
      </c>
      <c r="B764" s="218">
        <v>2010</v>
      </c>
      <c r="C764" s="219" t="s">
        <v>3322</v>
      </c>
      <c r="D764" s="231" t="s">
        <v>6319</v>
      </c>
      <c r="E764" s="226" t="s">
        <v>3323</v>
      </c>
      <c r="F764" s="222" t="s">
        <v>3324</v>
      </c>
      <c r="G764" s="218">
        <v>1</v>
      </c>
      <c r="H764" s="220" t="s">
        <v>3325</v>
      </c>
      <c r="I764" s="220" t="s">
        <v>990</v>
      </c>
      <c r="J764" s="220" t="s">
        <v>990</v>
      </c>
      <c r="K764" s="221" t="s">
        <v>3325</v>
      </c>
    </row>
    <row r="765" spans="1:11" ht="33" customHeight="1" x14ac:dyDescent="0.2">
      <c r="A765" s="217">
        <v>761</v>
      </c>
      <c r="B765" s="218">
        <v>2010</v>
      </c>
      <c r="C765" s="219" t="s">
        <v>3326</v>
      </c>
      <c r="D765" s="231" t="s">
        <v>6319</v>
      </c>
      <c r="E765" s="226" t="s">
        <v>3327</v>
      </c>
      <c r="F765" s="222" t="s">
        <v>3328</v>
      </c>
      <c r="G765" s="218">
        <v>1</v>
      </c>
      <c r="H765" s="220" t="s">
        <v>3329</v>
      </c>
      <c r="I765" s="220" t="s">
        <v>990</v>
      </c>
      <c r="J765" s="220" t="s">
        <v>990</v>
      </c>
      <c r="K765" s="221" t="s">
        <v>3329</v>
      </c>
    </row>
    <row r="766" spans="1:11" ht="33" customHeight="1" x14ac:dyDescent="0.2">
      <c r="A766" s="217">
        <v>762</v>
      </c>
      <c r="B766" s="218">
        <v>2010</v>
      </c>
      <c r="C766" s="219" t="s">
        <v>3330</v>
      </c>
      <c r="D766" s="231" t="s">
        <v>6319</v>
      </c>
      <c r="E766" s="226" t="s">
        <v>3331</v>
      </c>
      <c r="F766" s="222" t="s">
        <v>2619</v>
      </c>
      <c r="G766" s="218">
        <v>1</v>
      </c>
      <c r="H766" s="220" t="s">
        <v>3332</v>
      </c>
      <c r="I766" s="220" t="s">
        <v>990</v>
      </c>
      <c r="J766" s="220" t="s">
        <v>990</v>
      </c>
      <c r="K766" s="221" t="s">
        <v>3332</v>
      </c>
    </row>
    <row r="767" spans="1:11" ht="33" customHeight="1" x14ac:dyDescent="0.2">
      <c r="A767" s="217">
        <v>763</v>
      </c>
      <c r="B767" s="218">
        <v>2010</v>
      </c>
      <c r="C767" s="219" t="s">
        <v>3333</v>
      </c>
      <c r="D767" s="231" t="s">
        <v>6319</v>
      </c>
      <c r="E767" s="226" t="s">
        <v>3334</v>
      </c>
      <c r="F767" s="222" t="s">
        <v>3335</v>
      </c>
      <c r="G767" s="218">
        <v>1</v>
      </c>
      <c r="H767" s="220" t="s">
        <v>3336</v>
      </c>
      <c r="I767" s="220" t="s">
        <v>990</v>
      </c>
      <c r="J767" s="220" t="s">
        <v>990</v>
      </c>
      <c r="K767" s="221" t="s">
        <v>3336</v>
      </c>
    </row>
    <row r="768" spans="1:11" ht="33" customHeight="1" x14ac:dyDescent="0.2">
      <c r="A768" s="217">
        <v>764</v>
      </c>
      <c r="B768" s="218">
        <v>2010</v>
      </c>
      <c r="C768" s="219" t="s">
        <v>3337</v>
      </c>
      <c r="D768" s="231" t="s">
        <v>6319</v>
      </c>
      <c r="E768" s="226" t="s">
        <v>3338</v>
      </c>
      <c r="F768" s="222" t="s">
        <v>2624</v>
      </c>
      <c r="G768" s="218">
        <v>1</v>
      </c>
      <c r="H768" s="220" t="s">
        <v>3339</v>
      </c>
      <c r="I768" s="220" t="s">
        <v>990</v>
      </c>
      <c r="J768" s="220" t="s">
        <v>990</v>
      </c>
      <c r="K768" s="221" t="s">
        <v>3339</v>
      </c>
    </row>
    <row r="769" spans="1:11" ht="33" customHeight="1" x14ac:dyDescent="0.2">
      <c r="A769" s="217">
        <v>765</v>
      </c>
      <c r="B769" s="218">
        <v>2010</v>
      </c>
      <c r="C769" s="219" t="s">
        <v>3340</v>
      </c>
      <c r="D769" s="231" t="s">
        <v>6319</v>
      </c>
      <c r="E769" s="226" t="s">
        <v>3341</v>
      </c>
      <c r="F769" s="222" t="s">
        <v>3342</v>
      </c>
      <c r="G769" s="218">
        <v>1</v>
      </c>
      <c r="H769" s="220" t="s">
        <v>3343</v>
      </c>
      <c r="I769" s="220" t="s">
        <v>990</v>
      </c>
      <c r="J769" s="220" t="s">
        <v>990</v>
      </c>
      <c r="K769" s="221" t="s">
        <v>3343</v>
      </c>
    </row>
    <row r="770" spans="1:11" ht="33" customHeight="1" x14ac:dyDescent="0.2">
      <c r="A770" s="217">
        <v>766</v>
      </c>
      <c r="B770" s="218">
        <v>2010</v>
      </c>
      <c r="C770" s="219" t="s">
        <v>3344</v>
      </c>
      <c r="D770" s="231" t="s">
        <v>6319</v>
      </c>
      <c r="E770" s="226" t="s">
        <v>3345</v>
      </c>
      <c r="F770" s="222" t="s">
        <v>3346</v>
      </c>
      <c r="G770" s="218">
        <v>1</v>
      </c>
      <c r="H770" s="220" t="s">
        <v>3347</v>
      </c>
      <c r="I770" s="220" t="s">
        <v>990</v>
      </c>
      <c r="J770" s="220" t="s">
        <v>990</v>
      </c>
      <c r="K770" s="221" t="s">
        <v>3347</v>
      </c>
    </row>
    <row r="771" spans="1:11" ht="33" customHeight="1" x14ac:dyDescent="0.2">
      <c r="A771" s="217">
        <v>767</v>
      </c>
      <c r="B771" s="218">
        <v>2010</v>
      </c>
      <c r="C771" s="219" t="s">
        <v>3348</v>
      </c>
      <c r="D771" s="231" t="s">
        <v>6319</v>
      </c>
      <c r="E771" s="226" t="s">
        <v>7394</v>
      </c>
      <c r="F771" s="222" t="s">
        <v>3349</v>
      </c>
      <c r="G771" s="218">
        <v>1</v>
      </c>
      <c r="H771" s="220" t="s">
        <v>3350</v>
      </c>
      <c r="I771" s="220" t="s">
        <v>990</v>
      </c>
      <c r="J771" s="220" t="s">
        <v>990</v>
      </c>
      <c r="K771" s="221" t="s">
        <v>3350</v>
      </c>
    </row>
    <row r="772" spans="1:11" ht="33" customHeight="1" x14ac:dyDescent="0.2">
      <c r="A772" s="217">
        <v>768</v>
      </c>
      <c r="B772" s="218">
        <v>2010</v>
      </c>
      <c r="C772" s="219" t="s">
        <v>3351</v>
      </c>
      <c r="D772" s="231" t="s">
        <v>6319</v>
      </c>
      <c r="E772" s="226" t="s">
        <v>3352</v>
      </c>
      <c r="F772" s="222" t="s">
        <v>1420</v>
      </c>
      <c r="G772" s="218">
        <v>1</v>
      </c>
      <c r="H772" s="220" t="s">
        <v>3353</v>
      </c>
      <c r="I772" s="220" t="s">
        <v>990</v>
      </c>
      <c r="J772" s="220" t="s">
        <v>990</v>
      </c>
      <c r="K772" s="221" t="s">
        <v>3353</v>
      </c>
    </row>
    <row r="773" spans="1:11" ht="33" customHeight="1" x14ac:dyDescent="0.2">
      <c r="A773" s="217">
        <v>769</v>
      </c>
      <c r="B773" s="218">
        <v>2010</v>
      </c>
      <c r="C773" s="219" t="s">
        <v>3354</v>
      </c>
      <c r="D773" s="231" t="s">
        <v>6319</v>
      </c>
      <c r="E773" s="226" t="s">
        <v>7395</v>
      </c>
      <c r="F773" s="222" t="s">
        <v>3355</v>
      </c>
      <c r="G773" s="218">
        <v>1</v>
      </c>
      <c r="H773" s="220" t="s">
        <v>3356</v>
      </c>
      <c r="I773" s="220" t="s">
        <v>990</v>
      </c>
      <c r="J773" s="220" t="s">
        <v>990</v>
      </c>
      <c r="K773" s="221" t="s">
        <v>3356</v>
      </c>
    </row>
    <row r="774" spans="1:11" ht="33" customHeight="1" x14ac:dyDescent="0.2">
      <c r="A774" s="217">
        <v>770</v>
      </c>
      <c r="B774" s="218">
        <v>2010</v>
      </c>
      <c r="C774" s="219" t="s">
        <v>3357</v>
      </c>
      <c r="D774" s="231" t="s">
        <v>6319</v>
      </c>
      <c r="E774" s="226" t="s">
        <v>3358</v>
      </c>
      <c r="F774" s="222" t="s">
        <v>3359</v>
      </c>
      <c r="G774" s="218">
        <v>1</v>
      </c>
      <c r="H774" s="220" t="s">
        <v>3360</v>
      </c>
      <c r="I774" s="220" t="s">
        <v>990</v>
      </c>
      <c r="J774" s="220" t="s">
        <v>990</v>
      </c>
      <c r="K774" s="221" t="s">
        <v>3360</v>
      </c>
    </row>
    <row r="775" spans="1:11" ht="33" customHeight="1" x14ac:dyDescent="0.2">
      <c r="A775" s="217">
        <v>771</v>
      </c>
      <c r="B775" s="218">
        <v>2010</v>
      </c>
      <c r="C775" s="219" t="s">
        <v>3361</v>
      </c>
      <c r="D775" s="231" t="s">
        <v>6319</v>
      </c>
      <c r="E775" s="226" t="s">
        <v>3362</v>
      </c>
      <c r="F775" s="222" t="s">
        <v>3363</v>
      </c>
      <c r="G775" s="218">
        <v>1</v>
      </c>
      <c r="H775" s="220" t="s">
        <v>3364</v>
      </c>
      <c r="I775" s="220" t="s">
        <v>990</v>
      </c>
      <c r="J775" s="220" t="s">
        <v>990</v>
      </c>
      <c r="K775" s="221" t="s">
        <v>3364</v>
      </c>
    </row>
    <row r="776" spans="1:11" ht="33" customHeight="1" x14ac:dyDescent="0.2">
      <c r="A776" s="217">
        <v>772</v>
      </c>
      <c r="B776" s="218">
        <v>2010</v>
      </c>
      <c r="C776" s="219" t="s">
        <v>3365</v>
      </c>
      <c r="D776" s="231" t="s">
        <v>6319</v>
      </c>
      <c r="E776" s="226" t="s">
        <v>3366</v>
      </c>
      <c r="F776" s="222" t="s">
        <v>3367</v>
      </c>
      <c r="G776" s="218">
        <v>1</v>
      </c>
      <c r="H776" s="220" t="s">
        <v>3368</v>
      </c>
      <c r="I776" s="220" t="s">
        <v>990</v>
      </c>
      <c r="J776" s="220" t="s">
        <v>990</v>
      </c>
      <c r="K776" s="221" t="s">
        <v>3368</v>
      </c>
    </row>
    <row r="777" spans="1:11" ht="33" customHeight="1" x14ac:dyDescent="0.2">
      <c r="A777" s="217">
        <v>773</v>
      </c>
      <c r="B777" s="218">
        <v>2010</v>
      </c>
      <c r="C777" s="219" t="s">
        <v>3369</v>
      </c>
      <c r="D777" s="231" t="s">
        <v>6319</v>
      </c>
      <c r="E777" s="226" t="s">
        <v>3370</v>
      </c>
      <c r="F777" s="222" t="s">
        <v>2640</v>
      </c>
      <c r="G777" s="218">
        <v>1</v>
      </c>
      <c r="H777" s="220" t="s">
        <v>3371</v>
      </c>
      <c r="I777" s="220" t="s">
        <v>990</v>
      </c>
      <c r="J777" s="220" t="s">
        <v>990</v>
      </c>
      <c r="K777" s="221" t="s">
        <v>3371</v>
      </c>
    </row>
    <row r="778" spans="1:11" ht="33" customHeight="1" x14ac:dyDescent="0.2">
      <c r="A778" s="217">
        <v>774</v>
      </c>
      <c r="B778" s="218">
        <v>2010</v>
      </c>
      <c r="C778" s="219" t="s">
        <v>3372</v>
      </c>
      <c r="D778" s="231" t="s">
        <v>6319</v>
      </c>
      <c r="E778" s="226" t="s">
        <v>3373</v>
      </c>
      <c r="F778" s="222" t="s">
        <v>2644</v>
      </c>
      <c r="G778" s="218">
        <v>1</v>
      </c>
      <c r="H778" s="220" t="s">
        <v>3374</v>
      </c>
      <c r="I778" s="220" t="s">
        <v>990</v>
      </c>
      <c r="J778" s="220" t="s">
        <v>990</v>
      </c>
      <c r="K778" s="221" t="s">
        <v>3374</v>
      </c>
    </row>
    <row r="779" spans="1:11" ht="33" customHeight="1" x14ac:dyDescent="0.2">
      <c r="A779" s="217">
        <v>775</v>
      </c>
      <c r="B779" s="218">
        <v>2010</v>
      </c>
      <c r="C779" s="219" t="s">
        <v>3375</v>
      </c>
      <c r="D779" s="231" t="s">
        <v>6319</v>
      </c>
      <c r="E779" s="226" t="s">
        <v>3376</v>
      </c>
      <c r="F779" s="222" t="s">
        <v>3377</v>
      </c>
      <c r="G779" s="218">
        <v>1</v>
      </c>
      <c r="H779" s="220" t="s">
        <v>3378</v>
      </c>
      <c r="I779" s="220" t="s">
        <v>990</v>
      </c>
      <c r="J779" s="220" t="s">
        <v>990</v>
      </c>
      <c r="K779" s="221" t="s">
        <v>3378</v>
      </c>
    </row>
    <row r="780" spans="1:11" ht="33" customHeight="1" x14ac:dyDescent="0.2">
      <c r="A780" s="217">
        <v>776</v>
      </c>
      <c r="B780" s="218">
        <v>2010</v>
      </c>
      <c r="C780" s="219" t="s">
        <v>3379</v>
      </c>
      <c r="D780" s="231" t="s">
        <v>6319</v>
      </c>
      <c r="E780" s="226" t="s">
        <v>3380</v>
      </c>
      <c r="F780" s="222" t="s">
        <v>1024</v>
      </c>
      <c r="G780" s="218">
        <v>1</v>
      </c>
      <c r="H780" s="220" t="s">
        <v>3381</v>
      </c>
      <c r="I780" s="220" t="s">
        <v>990</v>
      </c>
      <c r="J780" s="220" t="s">
        <v>990</v>
      </c>
      <c r="K780" s="221" t="s">
        <v>3381</v>
      </c>
    </row>
    <row r="781" spans="1:11" ht="33" customHeight="1" x14ac:dyDescent="0.2">
      <c r="A781" s="217">
        <v>777</v>
      </c>
      <c r="B781" s="218">
        <v>2010</v>
      </c>
      <c r="C781" s="219" t="s">
        <v>3382</v>
      </c>
      <c r="D781" s="231" t="s">
        <v>6319</v>
      </c>
      <c r="E781" s="226" t="s">
        <v>3383</v>
      </c>
      <c r="F781" s="222" t="s">
        <v>3384</v>
      </c>
      <c r="G781" s="218">
        <v>1</v>
      </c>
      <c r="H781" s="220" t="s">
        <v>3385</v>
      </c>
      <c r="I781" s="220" t="s">
        <v>990</v>
      </c>
      <c r="J781" s="220" t="s">
        <v>990</v>
      </c>
      <c r="K781" s="221" t="s">
        <v>3385</v>
      </c>
    </row>
    <row r="782" spans="1:11" ht="33" customHeight="1" x14ac:dyDescent="0.2">
      <c r="A782" s="217">
        <v>778</v>
      </c>
      <c r="B782" s="218">
        <v>2010</v>
      </c>
      <c r="C782" s="219" t="s">
        <v>3386</v>
      </c>
      <c r="D782" s="231" t="s">
        <v>6319</v>
      </c>
      <c r="E782" s="226" t="s">
        <v>3387</v>
      </c>
      <c r="F782" s="222" t="s">
        <v>3388</v>
      </c>
      <c r="G782" s="218">
        <v>1</v>
      </c>
      <c r="H782" s="220" t="s">
        <v>3389</v>
      </c>
      <c r="I782" s="220" t="s">
        <v>990</v>
      </c>
      <c r="J782" s="220" t="s">
        <v>990</v>
      </c>
      <c r="K782" s="221" t="s">
        <v>3389</v>
      </c>
    </row>
    <row r="783" spans="1:11" ht="33" customHeight="1" x14ac:dyDescent="0.2">
      <c r="A783" s="217">
        <v>779</v>
      </c>
      <c r="B783" s="218">
        <v>2010</v>
      </c>
      <c r="C783" s="219" t="s">
        <v>3390</v>
      </c>
      <c r="D783" s="231" t="s">
        <v>6319</v>
      </c>
      <c r="E783" s="226" t="s">
        <v>3391</v>
      </c>
      <c r="F783" s="222" t="s">
        <v>3392</v>
      </c>
      <c r="G783" s="218">
        <v>1</v>
      </c>
      <c r="H783" s="220" t="s">
        <v>3393</v>
      </c>
      <c r="I783" s="220" t="s">
        <v>990</v>
      </c>
      <c r="J783" s="220" t="s">
        <v>990</v>
      </c>
      <c r="K783" s="221" t="s">
        <v>3393</v>
      </c>
    </row>
    <row r="784" spans="1:11" ht="33" customHeight="1" x14ac:dyDescent="0.2">
      <c r="A784" s="217">
        <v>780</v>
      </c>
      <c r="B784" s="218">
        <v>2010</v>
      </c>
      <c r="C784" s="219" t="s">
        <v>3394</v>
      </c>
      <c r="D784" s="231" t="s">
        <v>6319</v>
      </c>
      <c r="E784" s="226" t="s">
        <v>3395</v>
      </c>
      <c r="F784" s="222" t="s">
        <v>2662</v>
      </c>
      <c r="G784" s="218">
        <v>1</v>
      </c>
      <c r="H784" s="220" t="s">
        <v>3396</v>
      </c>
      <c r="I784" s="220" t="s">
        <v>990</v>
      </c>
      <c r="J784" s="220" t="s">
        <v>990</v>
      </c>
      <c r="K784" s="221" t="s">
        <v>3396</v>
      </c>
    </row>
    <row r="785" spans="1:11" ht="33" customHeight="1" x14ac:dyDescent="0.2">
      <c r="A785" s="217">
        <v>781</v>
      </c>
      <c r="B785" s="218">
        <v>2010</v>
      </c>
      <c r="C785" s="219" t="s">
        <v>3397</v>
      </c>
      <c r="D785" s="231" t="s">
        <v>6319</v>
      </c>
      <c r="E785" s="226" t="s">
        <v>3398</v>
      </c>
      <c r="F785" s="222" t="s">
        <v>2669</v>
      </c>
      <c r="G785" s="218">
        <v>1</v>
      </c>
      <c r="H785" s="220" t="s">
        <v>3399</v>
      </c>
      <c r="I785" s="220" t="s">
        <v>990</v>
      </c>
      <c r="J785" s="220" t="s">
        <v>990</v>
      </c>
      <c r="K785" s="221" t="s">
        <v>3399</v>
      </c>
    </row>
    <row r="786" spans="1:11" ht="33" customHeight="1" x14ac:dyDescent="0.2">
      <c r="A786" s="217">
        <v>782</v>
      </c>
      <c r="B786" s="218">
        <v>2010</v>
      </c>
      <c r="C786" s="219" t="s">
        <v>3400</v>
      </c>
      <c r="D786" s="231" t="s">
        <v>6319</v>
      </c>
      <c r="E786" s="226" t="s">
        <v>3401</v>
      </c>
      <c r="F786" s="222" t="s">
        <v>2672</v>
      </c>
      <c r="G786" s="218">
        <v>1</v>
      </c>
      <c r="H786" s="220" t="s">
        <v>3402</v>
      </c>
      <c r="I786" s="220" t="s">
        <v>990</v>
      </c>
      <c r="J786" s="220" t="s">
        <v>990</v>
      </c>
      <c r="K786" s="221" t="s">
        <v>3402</v>
      </c>
    </row>
    <row r="787" spans="1:11" ht="33" customHeight="1" x14ac:dyDescent="0.2">
      <c r="A787" s="217">
        <v>783</v>
      </c>
      <c r="B787" s="218">
        <v>2010</v>
      </c>
      <c r="C787" s="219" t="s">
        <v>3403</v>
      </c>
      <c r="D787" s="231" t="s">
        <v>6319</v>
      </c>
      <c r="E787" s="226" t="s">
        <v>3404</v>
      </c>
      <c r="F787" s="222" t="s">
        <v>3405</v>
      </c>
      <c r="G787" s="218">
        <v>1</v>
      </c>
      <c r="H787" s="220" t="s">
        <v>3406</v>
      </c>
      <c r="I787" s="220" t="s">
        <v>990</v>
      </c>
      <c r="J787" s="220" t="s">
        <v>990</v>
      </c>
      <c r="K787" s="221" t="s">
        <v>3406</v>
      </c>
    </row>
    <row r="788" spans="1:11" ht="33" customHeight="1" x14ac:dyDescent="0.2">
      <c r="A788" s="217">
        <v>784</v>
      </c>
      <c r="B788" s="218">
        <v>2010</v>
      </c>
      <c r="C788" s="219" t="s">
        <v>3407</v>
      </c>
      <c r="D788" s="231" t="s">
        <v>6319</v>
      </c>
      <c r="E788" s="226" t="s">
        <v>3408</v>
      </c>
      <c r="F788" s="222" t="s">
        <v>3409</v>
      </c>
      <c r="G788" s="218">
        <v>1</v>
      </c>
      <c r="H788" s="220" t="s">
        <v>3410</v>
      </c>
      <c r="I788" s="220" t="s">
        <v>990</v>
      </c>
      <c r="J788" s="220" t="s">
        <v>990</v>
      </c>
      <c r="K788" s="221" t="s">
        <v>3410</v>
      </c>
    </row>
    <row r="789" spans="1:11" ht="33" customHeight="1" x14ac:dyDescent="0.2">
      <c r="A789" s="217">
        <v>785</v>
      </c>
      <c r="B789" s="218">
        <v>2010</v>
      </c>
      <c r="C789" s="219" t="s">
        <v>3411</v>
      </c>
      <c r="D789" s="231" t="s">
        <v>6319</v>
      </c>
      <c r="E789" s="226" t="s">
        <v>3412</v>
      </c>
      <c r="F789" s="222" t="s">
        <v>3413</v>
      </c>
      <c r="G789" s="218">
        <v>1</v>
      </c>
      <c r="H789" s="220" t="s">
        <v>3414</v>
      </c>
      <c r="I789" s="220" t="s">
        <v>990</v>
      </c>
      <c r="J789" s="220" t="s">
        <v>990</v>
      </c>
      <c r="K789" s="221" t="s">
        <v>3414</v>
      </c>
    </row>
    <row r="790" spans="1:11" ht="28.5" customHeight="1" x14ac:dyDescent="0.2">
      <c r="A790" s="217">
        <v>786</v>
      </c>
      <c r="B790" s="218">
        <v>2010</v>
      </c>
      <c r="C790" s="219" t="s">
        <v>3415</v>
      </c>
      <c r="D790" s="231" t="s">
        <v>6319</v>
      </c>
      <c r="E790" s="226" t="s">
        <v>3416</v>
      </c>
      <c r="F790" s="222" t="s">
        <v>2682</v>
      </c>
      <c r="G790" s="218">
        <v>1</v>
      </c>
      <c r="H790" s="220" t="s">
        <v>3417</v>
      </c>
      <c r="I790" s="220" t="s">
        <v>990</v>
      </c>
      <c r="J790" s="220" t="s">
        <v>990</v>
      </c>
      <c r="K790" s="221" t="s">
        <v>3417</v>
      </c>
    </row>
    <row r="791" spans="1:11" ht="28.5" customHeight="1" x14ac:dyDescent="0.2">
      <c r="A791" s="217">
        <v>787</v>
      </c>
      <c r="B791" s="218">
        <v>2010</v>
      </c>
      <c r="C791" s="219" t="s">
        <v>3418</v>
      </c>
      <c r="D791" s="231" t="s">
        <v>6319</v>
      </c>
      <c r="E791" s="226" t="s">
        <v>1115</v>
      </c>
      <c r="F791" s="222" t="s">
        <v>3419</v>
      </c>
      <c r="G791" s="218">
        <v>1</v>
      </c>
      <c r="H791" s="220" t="s">
        <v>3420</v>
      </c>
      <c r="I791" s="220" t="s">
        <v>990</v>
      </c>
      <c r="J791" s="220" t="s">
        <v>990</v>
      </c>
      <c r="K791" s="221" t="s">
        <v>3420</v>
      </c>
    </row>
    <row r="792" spans="1:11" ht="28.5" customHeight="1" x14ac:dyDescent="0.2">
      <c r="A792" s="217">
        <v>788</v>
      </c>
      <c r="B792" s="218">
        <v>2010</v>
      </c>
      <c r="C792" s="219" t="s">
        <v>3421</v>
      </c>
      <c r="D792" s="231" t="s">
        <v>6319</v>
      </c>
      <c r="E792" s="226" t="s">
        <v>1552</v>
      </c>
      <c r="F792" s="222" t="s">
        <v>3422</v>
      </c>
      <c r="G792" s="218">
        <v>1</v>
      </c>
      <c r="H792" s="220" t="s">
        <v>3423</v>
      </c>
      <c r="I792" s="220" t="s">
        <v>990</v>
      </c>
      <c r="J792" s="220" t="s">
        <v>990</v>
      </c>
      <c r="K792" s="221" t="s">
        <v>3423</v>
      </c>
    </row>
    <row r="793" spans="1:11" ht="28.5" customHeight="1" x14ac:dyDescent="0.2">
      <c r="A793" s="217">
        <v>789</v>
      </c>
      <c r="B793" s="218">
        <v>2010</v>
      </c>
      <c r="C793" s="219" t="s">
        <v>3424</v>
      </c>
      <c r="D793" s="231" t="s">
        <v>6319</v>
      </c>
      <c r="E793" s="226" t="s">
        <v>1427</v>
      </c>
      <c r="F793" s="222" t="s">
        <v>2963</v>
      </c>
      <c r="G793" s="218">
        <v>1</v>
      </c>
      <c r="H793" s="220" t="s">
        <v>3425</v>
      </c>
      <c r="I793" s="220" t="s">
        <v>990</v>
      </c>
      <c r="J793" s="220" t="s">
        <v>990</v>
      </c>
      <c r="K793" s="221" t="s">
        <v>3425</v>
      </c>
    </row>
    <row r="794" spans="1:11" ht="28.5" customHeight="1" x14ac:dyDescent="0.2">
      <c r="A794" s="217">
        <v>790</v>
      </c>
      <c r="B794" s="218">
        <v>2010</v>
      </c>
      <c r="C794" s="219" t="s">
        <v>3426</v>
      </c>
      <c r="D794" s="231" t="s">
        <v>6319</v>
      </c>
      <c r="E794" s="226" t="s">
        <v>1427</v>
      </c>
      <c r="F794" s="222" t="s">
        <v>2967</v>
      </c>
      <c r="G794" s="218">
        <v>1</v>
      </c>
      <c r="H794" s="220" t="s">
        <v>3427</v>
      </c>
      <c r="I794" s="220" t="s">
        <v>990</v>
      </c>
      <c r="J794" s="220" t="s">
        <v>990</v>
      </c>
      <c r="K794" s="221" t="s">
        <v>3427</v>
      </c>
    </row>
    <row r="795" spans="1:11" ht="28.5" customHeight="1" x14ac:dyDescent="0.2">
      <c r="A795" s="217">
        <v>791</v>
      </c>
      <c r="B795" s="218">
        <v>2010</v>
      </c>
      <c r="C795" s="219" t="s">
        <v>3428</v>
      </c>
      <c r="D795" s="231" t="s">
        <v>6319</v>
      </c>
      <c r="E795" s="226" t="s">
        <v>2477</v>
      </c>
      <c r="F795" s="222" t="s">
        <v>2696</v>
      </c>
      <c r="G795" s="218">
        <v>1</v>
      </c>
      <c r="H795" s="220" t="s">
        <v>3429</v>
      </c>
      <c r="I795" s="220" t="s">
        <v>990</v>
      </c>
      <c r="J795" s="220" t="s">
        <v>990</v>
      </c>
      <c r="K795" s="221" t="s">
        <v>3429</v>
      </c>
    </row>
    <row r="796" spans="1:11" ht="28.5" customHeight="1" x14ac:dyDescent="0.2">
      <c r="A796" s="217">
        <v>792</v>
      </c>
      <c r="B796" s="218">
        <v>2010</v>
      </c>
      <c r="C796" s="219" t="s">
        <v>3430</v>
      </c>
      <c r="D796" s="231" t="s">
        <v>6319</v>
      </c>
      <c r="E796" s="226" t="s">
        <v>2463</v>
      </c>
      <c r="F796" s="222" t="s">
        <v>2699</v>
      </c>
      <c r="G796" s="218">
        <v>1</v>
      </c>
      <c r="H796" s="220" t="s">
        <v>3431</v>
      </c>
      <c r="I796" s="220" t="s">
        <v>990</v>
      </c>
      <c r="J796" s="220" t="s">
        <v>990</v>
      </c>
      <c r="K796" s="221" t="s">
        <v>3431</v>
      </c>
    </row>
    <row r="797" spans="1:11" ht="28.5" customHeight="1" x14ac:dyDescent="0.2">
      <c r="A797" s="217">
        <v>793</v>
      </c>
      <c r="B797" s="218">
        <v>2010</v>
      </c>
      <c r="C797" s="219" t="s">
        <v>3432</v>
      </c>
      <c r="D797" s="231" t="s">
        <v>6319</v>
      </c>
      <c r="E797" s="226" t="s">
        <v>1678</v>
      </c>
      <c r="F797" s="222" t="s">
        <v>3433</v>
      </c>
      <c r="G797" s="218">
        <v>1</v>
      </c>
      <c r="H797" s="220" t="s">
        <v>3434</v>
      </c>
      <c r="I797" s="220" t="s">
        <v>990</v>
      </c>
      <c r="J797" s="220" t="s">
        <v>990</v>
      </c>
      <c r="K797" s="221" t="s">
        <v>3434</v>
      </c>
    </row>
    <row r="798" spans="1:11" ht="28.5" customHeight="1" x14ac:dyDescent="0.2">
      <c r="A798" s="217">
        <v>794</v>
      </c>
      <c r="B798" s="218">
        <v>2010</v>
      </c>
      <c r="C798" s="219" t="s">
        <v>3435</v>
      </c>
      <c r="D798" s="231" t="s">
        <v>6319</v>
      </c>
      <c r="E798" s="226" t="s">
        <v>2658</v>
      </c>
      <c r="F798" s="222" t="s">
        <v>3436</v>
      </c>
      <c r="G798" s="218">
        <v>2</v>
      </c>
      <c r="H798" s="220" t="s">
        <v>3437</v>
      </c>
      <c r="I798" s="220" t="s">
        <v>990</v>
      </c>
      <c r="J798" s="220" t="s">
        <v>990</v>
      </c>
      <c r="K798" s="221" t="s">
        <v>3437</v>
      </c>
    </row>
    <row r="799" spans="1:11" ht="28.5" customHeight="1" x14ac:dyDescent="0.2">
      <c r="A799" s="217">
        <v>795</v>
      </c>
      <c r="B799" s="218">
        <v>2010</v>
      </c>
      <c r="C799" s="219" t="s">
        <v>3438</v>
      </c>
      <c r="D799" s="231" t="s">
        <v>6319</v>
      </c>
      <c r="E799" s="226" t="s">
        <v>2447</v>
      </c>
      <c r="F799" s="222" t="s">
        <v>2615</v>
      </c>
      <c r="G799" s="218">
        <v>1</v>
      </c>
      <c r="H799" s="220" t="s">
        <v>3439</v>
      </c>
      <c r="I799" s="220" t="s">
        <v>990</v>
      </c>
      <c r="J799" s="220" t="s">
        <v>990</v>
      </c>
      <c r="K799" s="221" t="s">
        <v>3439</v>
      </c>
    </row>
    <row r="800" spans="1:11" ht="28.5" customHeight="1" x14ac:dyDescent="0.2">
      <c r="A800" s="217">
        <v>796</v>
      </c>
      <c r="B800" s="218">
        <v>2010</v>
      </c>
      <c r="C800" s="219" t="s">
        <v>3440</v>
      </c>
      <c r="D800" s="231" t="s">
        <v>6319</v>
      </c>
      <c r="E800" s="226" t="s">
        <v>2934</v>
      </c>
      <c r="F800" s="222" t="s">
        <v>2387</v>
      </c>
      <c r="G800" s="218">
        <v>2</v>
      </c>
      <c r="H800" s="220" t="s">
        <v>3441</v>
      </c>
      <c r="I800" s="220" t="s">
        <v>990</v>
      </c>
      <c r="J800" s="220" t="s">
        <v>990</v>
      </c>
      <c r="K800" s="221" t="s">
        <v>3441</v>
      </c>
    </row>
    <row r="801" spans="1:11" ht="28.5" customHeight="1" x14ac:dyDescent="0.2">
      <c r="A801" s="217">
        <v>797</v>
      </c>
      <c r="B801" s="218">
        <v>2010</v>
      </c>
      <c r="C801" s="219" t="s">
        <v>3442</v>
      </c>
      <c r="D801" s="231" t="s">
        <v>6319</v>
      </c>
      <c r="E801" s="226" t="s">
        <v>3352</v>
      </c>
      <c r="F801" s="222" t="s">
        <v>2718</v>
      </c>
      <c r="G801" s="218">
        <v>1</v>
      </c>
      <c r="H801" s="220" t="s">
        <v>3443</v>
      </c>
      <c r="I801" s="220" t="s">
        <v>990</v>
      </c>
      <c r="J801" s="220" t="s">
        <v>990</v>
      </c>
      <c r="K801" s="221" t="s">
        <v>3443</v>
      </c>
    </row>
    <row r="802" spans="1:11" ht="28.5" customHeight="1" x14ac:dyDescent="0.2">
      <c r="A802" s="217">
        <v>798</v>
      </c>
      <c r="B802" s="218">
        <v>2010</v>
      </c>
      <c r="C802" s="219" t="s">
        <v>3444</v>
      </c>
      <c r="D802" s="231" t="s">
        <v>6319</v>
      </c>
      <c r="E802" s="226" t="s">
        <v>1548</v>
      </c>
      <c r="F802" s="222" t="s">
        <v>2722</v>
      </c>
      <c r="G802" s="218">
        <v>1</v>
      </c>
      <c r="H802" s="220" t="s">
        <v>3445</v>
      </c>
      <c r="I802" s="220" t="s">
        <v>990</v>
      </c>
      <c r="J802" s="220" t="s">
        <v>990</v>
      </c>
      <c r="K802" s="221" t="s">
        <v>3445</v>
      </c>
    </row>
    <row r="803" spans="1:11" ht="28.5" customHeight="1" x14ac:dyDescent="0.2">
      <c r="A803" s="217">
        <v>799</v>
      </c>
      <c r="B803" s="218">
        <v>2010</v>
      </c>
      <c r="C803" s="219" t="s">
        <v>3446</v>
      </c>
      <c r="D803" s="231" t="s">
        <v>6319</v>
      </c>
      <c r="E803" s="226" t="s">
        <v>2313</v>
      </c>
      <c r="F803" s="222" t="s">
        <v>1281</v>
      </c>
      <c r="G803" s="218">
        <v>1</v>
      </c>
      <c r="H803" s="220" t="s">
        <v>3447</v>
      </c>
      <c r="I803" s="220" t="s">
        <v>990</v>
      </c>
      <c r="J803" s="220" t="s">
        <v>990</v>
      </c>
      <c r="K803" s="221" t="s">
        <v>3447</v>
      </c>
    </row>
    <row r="804" spans="1:11" ht="28.5" customHeight="1" x14ac:dyDescent="0.2">
      <c r="A804" s="217">
        <v>800</v>
      </c>
      <c r="B804" s="218">
        <v>2010</v>
      </c>
      <c r="C804" s="219" t="s">
        <v>3448</v>
      </c>
      <c r="D804" s="231" t="s">
        <v>6319</v>
      </c>
      <c r="E804" s="226" t="s">
        <v>1953</v>
      </c>
      <c r="F804" s="222" t="s">
        <v>2753</v>
      </c>
      <c r="G804" s="218">
        <v>1</v>
      </c>
      <c r="H804" s="220" t="s">
        <v>3449</v>
      </c>
      <c r="I804" s="220" t="s">
        <v>990</v>
      </c>
      <c r="J804" s="220" t="s">
        <v>990</v>
      </c>
      <c r="K804" s="221" t="s">
        <v>3449</v>
      </c>
    </row>
    <row r="805" spans="1:11" ht="28.5" customHeight="1" x14ac:dyDescent="0.2">
      <c r="A805" s="217">
        <v>801</v>
      </c>
      <c r="B805" s="218">
        <v>2010</v>
      </c>
      <c r="C805" s="219" t="s">
        <v>3450</v>
      </c>
      <c r="D805" s="231" t="s">
        <v>6319</v>
      </c>
      <c r="E805" s="226" t="s">
        <v>2430</v>
      </c>
      <c r="F805" s="222" t="s">
        <v>3451</v>
      </c>
      <c r="G805" s="218">
        <v>1</v>
      </c>
      <c r="H805" s="220" t="s">
        <v>3452</v>
      </c>
      <c r="I805" s="220" t="s">
        <v>990</v>
      </c>
      <c r="J805" s="220" t="s">
        <v>990</v>
      </c>
      <c r="K805" s="221" t="s">
        <v>3452</v>
      </c>
    </row>
    <row r="806" spans="1:11" ht="28.5" customHeight="1" x14ac:dyDescent="0.2">
      <c r="A806" s="217">
        <v>802</v>
      </c>
      <c r="B806" s="218">
        <v>2010</v>
      </c>
      <c r="C806" s="219" t="s">
        <v>3453</v>
      </c>
      <c r="D806" s="231" t="s">
        <v>6319</v>
      </c>
      <c r="E806" s="226" t="s">
        <v>2018</v>
      </c>
      <c r="F806" s="222" t="s">
        <v>3149</v>
      </c>
      <c r="G806" s="218">
        <v>1</v>
      </c>
      <c r="H806" s="220" t="s">
        <v>3454</v>
      </c>
      <c r="I806" s="220" t="s">
        <v>990</v>
      </c>
      <c r="J806" s="220" t="s">
        <v>990</v>
      </c>
      <c r="K806" s="221" t="s">
        <v>3454</v>
      </c>
    </row>
    <row r="807" spans="1:11" ht="28.5" customHeight="1" x14ac:dyDescent="0.2">
      <c r="A807" s="217">
        <v>803</v>
      </c>
      <c r="B807" s="218">
        <v>2010</v>
      </c>
      <c r="C807" s="219" t="s">
        <v>3455</v>
      </c>
      <c r="D807" s="231" t="s">
        <v>6319</v>
      </c>
      <c r="E807" s="226" t="s">
        <v>3456</v>
      </c>
      <c r="F807" s="222" t="s">
        <v>3457</v>
      </c>
      <c r="G807" s="218">
        <v>1</v>
      </c>
      <c r="H807" s="220" t="s">
        <v>3458</v>
      </c>
      <c r="I807" s="220" t="s">
        <v>990</v>
      </c>
      <c r="J807" s="220" t="s">
        <v>990</v>
      </c>
      <c r="K807" s="221" t="s">
        <v>3458</v>
      </c>
    </row>
    <row r="808" spans="1:11" ht="28.5" customHeight="1" x14ac:dyDescent="0.2">
      <c r="A808" s="217">
        <v>804</v>
      </c>
      <c r="B808" s="218">
        <v>2010</v>
      </c>
      <c r="C808" s="219" t="s">
        <v>3459</v>
      </c>
      <c r="D808" s="231" t="s">
        <v>6319</v>
      </c>
      <c r="E808" s="226" t="s">
        <v>1944</v>
      </c>
      <c r="F808" s="222" t="s">
        <v>3460</v>
      </c>
      <c r="G808" s="218">
        <v>1</v>
      </c>
      <c r="H808" s="220" t="s">
        <v>3461</v>
      </c>
      <c r="I808" s="220" t="s">
        <v>990</v>
      </c>
      <c r="J808" s="220" t="s">
        <v>990</v>
      </c>
      <c r="K808" s="221" t="s">
        <v>3461</v>
      </c>
    </row>
    <row r="809" spans="1:11" ht="28.5" customHeight="1" x14ac:dyDescent="0.2">
      <c r="A809" s="217">
        <v>805</v>
      </c>
      <c r="B809" s="218">
        <v>2010</v>
      </c>
      <c r="C809" s="219" t="s">
        <v>3462</v>
      </c>
      <c r="D809" s="231" t="s">
        <v>6319</v>
      </c>
      <c r="E809" s="226" t="s">
        <v>1742</v>
      </c>
      <c r="F809" s="222" t="s">
        <v>3463</v>
      </c>
      <c r="G809" s="218">
        <v>1</v>
      </c>
      <c r="H809" s="220" t="s">
        <v>3464</v>
      </c>
      <c r="I809" s="220" t="s">
        <v>990</v>
      </c>
      <c r="J809" s="220" t="s">
        <v>990</v>
      </c>
      <c r="K809" s="221" t="s">
        <v>3464</v>
      </c>
    </row>
    <row r="810" spans="1:11" ht="28.5" customHeight="1" x14ac:dyDescent="0.2">
      <c r="A810" s="217">
        <v>806</v>
      </c>
      <c r="B810" s="218">
        <v>2010</v>
      </c>
      <c r="C810" s="219" t="s">
        <v>3465</v>
      </c>
      <c r="D810" s="231" t="s">
        <v>6319</v>
      </c>
      <c r="E810" s="226" t="s">
        <v>2484</v>
      </c>
      <c r="F810" s="222" t="s">
        <v>3125</v>
      </c>
      <c r="G810" s="218">
        <v>1</v>
      </c>
      <c r="H810" s="220" t="s">
        <v>3466</v>
      </c>
      <c r="I810" s="220" t="s">
        <v>990</v>
      </c>
      <c r="J810" s="220" t="s">
        <v>990</v>
      </c>
      <c r="K810" s="221" t="s">
        <v>3466</v>
      </c>
    </row>
    <row r="811" spans="1:11" ht="28.5" customHeight="1" x14ac:dyDescent="0.2">
      <c r="A811" s="217">
        <v>807</v>
      </c>
      <c r="B811" s="218">
        <v>2010</v>
      </c>
      <c r="C811" s="219" t="s">
        <v>3467</v>
      </c>
      <c r="D811" s="231" t="s">
        <v>6319</v>
      </c>
      <c r="E811" s="226" t="s">
        <v>3242</v>
      </c>
      <c r="F811" s="222" t="s">
        <v>3012</v>
      </c>
      <c r="G811" s="218">
        <v>1</v>
      </c>
      <c r="H811" s="220" t="s">
        <v>3468</v>
      </c>
      <c r="I811" s="220" t="s">
        <v>990</v>
      </c>
      <c r="J811" s="220" t="s">
        <v>990</v>
      </c>
      <c r="K811" s="221" t="s">
        <v>3468</v>
      </c>
    </row>
    <row r="812" spans="1:11" ht="28.5" customHeight="1" x14ac:dyDescent="0.2">
      <c r="A812" s="217">
        <v>808</v>
      </c>
      <c r="B812" s="218">
        <v>2010</v>
      </c>
      <c r="C812" s="219" t="s">
        <v>3469</v>
      </c>
      <c r="D812" s="231" t="s">
        <v>6319</v>
      </c>
      <c r="E812" s="226" t="s">
        <v>2927</v>
      </c>
      <c r="F812" s="222" t="s">
        <v>3470</v>
      </c>
      <c r="G812" s="218">
        <v>1</v>
      </c>
      <c r="H812" s="220" t="s">
        <v>3471</v>
      </c>
      <c r="I812" s="220" t="s">
        <v>990</v>
      </c>
      <c r="J812" s="220" t="s">
        <v>990</v>
      </c>
      <c r="K812" s="221" t="s">
        <v>3471</v>
      </c>
    </row>
    <row r="813" spans="1:11" ht="28.5" customHeight="1" x14ac:dyDescent="0.2">
      <c r="A813" s="217">
        <v>809</v>
      </c>
      <c r="B813" s="218">
        <v>2010</v>
      </c>
      <c r="C813" s="219" t="s">
        <v>3472</v>
      </c>
      <c r="D813" s="231" t="s">
        <v>6319</v>
      </c>
      <c r="E813" s="226" t="s">
        <v>2934</v>
      </c>
      <c r="F813" s="222" t="s">
        <v>3473</v>
      </c>
      <c r="G813" s="218">
        <v>1</v>
      </c>
      <c r="H813" s="220" t="s">
        <v>3474</v>
      </c>
      <c r="I813" s="220" t="s">
        <v>990</v>
      </c>
      <c r="J813" s="220" t="s">
        <v>990</v>
      </c>
      <c r="K813" s="221" t="s">
        <v>3474</v>
      </c>
    </row>
    <row r="814" spans="1:11" ht="28.5" customHeight="1" x14ac:dyDescent="0.2">
      <c r="A814" s="217">
        <v>810</v>
      </c>
      <c r="B814" s="218">
        <v>2010</v>
      </c>
      <c r="C814" s="219" t="s">
        <v>3475</v>
      </c>
      <c r="D814" s="231" t="s">
        <v>6319</v>
      </c>
      <c r="E814" s="226" t="s">
        <v>7396</v>
      </c>
      <c r="F814" s="222" t="s">
        <v>2803</v>
      </c>
      <c r="G814" s="218">
        <v>1</v>
      </c>
      <c r="H814" s="220" t="s">
        <v>3476</v>
      </c>
      <c r="I814" s="220" t="s">
        <v>990</v>
      </c>
      <c r="J814" s="220" t="s">
        <v>990</v>
      </c>
      <c r="K814" s="221" t="s">
        <v>3476</v>
      </c>
    </row>
    <row r="815" spans="1:11" ht="28.5" customHeight="1" x14ac:dyDescent="0.2">
      <c r="A815" s="217">
        <v>811</v>
      </c>
      <c r="B815" s="218">
        <v>2010</v>
      </c>
      <c r="C815" s="219" t="s">
        <v>3477</v>
      </c>
      <c r="D815" s="231" t="s">
        <v>6319</v>
      </c>
      <c r="E815" s="226" t="s">
        <v>2817</v>
      </c>
      <c r="F815" s="222" t="s">
        <v>3478</v>
      </c>
      <c r="G815" s="218">
        <v>1</v>
      </c>
      <c r="H815" s="220" t="s">
        <v>3479</v>
      </c>
      <c r="I815" s="220" t="s">
        <v>990</v>
      </c>
      <c r="J815" s="220" t="s">
        <v>990</v>
      </c>
      <c r="K815" s="221" t="s">
        <v>3479</v>
      </c>
    </row>
    <row r="816" spans="1:11" ht="28.5" customHeight="1" x14ac:dyDescent="0.2">
      <c r="A816" s="217">
        <v>812</v>
      </c>
      <c r="B816" s="218">
        <v>2010</v>
      </c>
      <c r="C816" s="219" t="s">
        <v>3480</v>
      </c>
      <c r="D816" s="231" t="s">
        <v>6319</v>
      </c>
      <c r="E816" s="226" t="s">
        <v>2821</v>
      </c>
      <c r="F816" s="222" t="s">
        <v>3024</v>
      </c>
      <c r="G816" s="218">
        <v>1</v>
      </c>
      <c r="H816" s="220" t="s">
        <v>3481</v>
      </c>
      <c r="I816" s="220" t="s">
        <v>990</v>
      </c>
      <c r="J816" s="220" t="s">
        <v>990</v>
      </c>
      <c r="K816" s="221" t="s">
        <v>3481</v>
      </c>
    </row>
    <row r="817" spans="1:11" ht="28.5" customHeight="1" x14ac:dyDescent="0.2">
      <c r="A817" s="217">
        <v>813</v>
      </c>
      <c r="B817" s="218">
        <v>2010</v>
      </c>
      <c r="C817" s="219" t="s">
        <v>3482</v>
      </c>
      <c r="D817" s="231" t="s">
        <v>6319</v>
      </c>
      <c r="E817" s="226" t="s">
        <v>2313</v>
      </c>
      <c r="F817" s="222" t="s">
        <v>2799</v>
      </c>
      <c r="G817" s="218">
        <v>1</v>
      </c>
      <c r="H817" s="220" t="s">
        <v>3483</v>
      </c>
      <c r="I817" s="220" t="s">
        <v>990</v>
      </c>
      <c r="J817" s="220" t="s">
        <v>990</v>
      </c>
      <c r="K817" s="221" t="s">
        <v>3483</v>
      </c>
    </row>
    <row r="818" spans="1:11" ht="28.5" customHeight="1" x14ac:dyDescent="0.2">
      <c r="A818" s="217">
        <v>814</v>
      </c>
      <c r="B818" s="218">
        <v>2010</v>
      </c>
      <c r="C818" s="219" t="s">
        <v>3484</v>
      </c>
      <c r="D818" s="231" t="s">
        <v>6319</v>
      </c>
      <c r="E818" s="226" t="s">
        <v>3242</v>
      </c>
      <c r="F818" s="222" t="s">
        <v>1189</v>
      </c>
      <c r="G818" s="218">
        <v>1</v>
      </c>
      <c r="H818" s="220" t="s">
        <v>3485</v>
      </c>
      <c r="I818" s="220" t="s">
        <v>990</v>
      </c>
      <c r="J818" s="220" t="s">
        <v>990</v>
      </c>
      <c r="K818" s="221" t="s">
        <v>3485</v>
      </c>
    </row>
    <row r="819" spans="1:11" ht="28.5" customHeight="1" x14ac:dyDescent="0.2">
      <c r="A819" s="217">
        <v>815</v>
      </c>
      <c r="B819" s="218">
        <v>2010</v>
      </c>
      <c r="C819" s="219" t="s">
        <v>3486</v>
      </c>
      <c r="D819" s="231" t="s">
        <v>6319</v>
      </c>
      <c r="E819" s="226" t="s">
        <v>2934</v>
      </c>
      <c r="F819" s="222" t="s">
        <v>3487</v>
      </c>
      <c r="G819" s="218">
        <v>1</v>
      </c>
      <c r="H819" s="220" t="s">
        <v>3488</v>
      </c>
      <c r="I819" s="220" t="s">
        <v>990</v>
      </c>
      <c r="J819" s="220" t="s">
        <v>990</v>
      </c>
      <c r="K819" s="221" t="s">
        <v>3488</v>
      </c>
    </row>
    <row r="820" spans="1:11" ht="28.5" customHeight="1" x14ac:dyDescent="0.2">
      <c r="A820" s="217">
        <v>816</v>
      </c>
      <c r="B820" s="218">
        <v>2010</v>
      </c>
      <c r="C820" s="219" t="s">
        <v>3489</v>
      </c>
      <c r="D820" s="231" t="s">
        <v>6319</v>
      </c>
      <c r="E820" s="226" t="s">
        <v>2422</v>
      </c>
      <c r="F820" s="222" t="s">
        <v>3490</v>
      </c>
      <c r="G820" s="218">
        <v>1</v>
      </c>
      <c r="H820" s="220" t="s">
        <v>3491</v>
      </c>
      <c r="I820" s="220" t="s">
        <v>990</v>
      </c>
      <c r="J820" s="220" t="s">
        <v>990</v>
      </c>
      <c r="K820" s="221" t="s">
        <v>3491</v>
      </c>
    </row>
    <row r="821" spans="1:11" ht="28.5" customHeight="1" x14ac:dyDescent="0.2">
      <c r="A821" s="217">
        <v>817</v>
      </c>
      <c r="B821" s="218">
        <v>2010</v>
      </c>
      <c r="C821" s="219" t="s">
        <v>3492</v>
      </c>
      <c r="D821" s="231" t="s">
        <v>6319</v>
      </c>
      <c r="E821" s="226" t="s">
        <v>2658</v>
      </c>
      <c r="F821" s="222" t="s">
        <v>3493</v>
      </c>
      <c r="G821" s="218">
        <v>1</v>
      </c>
      <c r="H821" s="220" t="s">
        <v>3494</v>
      </c>
      <c r="I821" s="220" t="s">
        <v>990</v>
      </c>
      <c r="J821" s="220" t="s">
        <v>990</v>
      </c>
      <c r="K821" s="221" t="s">
        <v>3494</v>
      </c>
    </row>
    <row r="822" spans="1:11" ht="28.5" customHeight="1" x14ac:dyDescent="0.2">
      <c r="A822" s="217">
        <v>818</v>
      </c>
      <c r="B822" s="218">
        <v>2010</v>
      </c>
      <c r="C822" s="219" t="s">
        <v>3495</v>
      </c>
      <c r="D822" s="231" t="s">
        <v>6319</v>
      </c>
      <c r="E822" s="226" t="s">
        <v>1369</v>
      </c>
      <c r="F822" s="222" t="s">
        <v>3496</v>
      </c>
      <c r="G822" s="218">
        <v>2</v>
      </c>
      <c r="H822" s="220" t="s">
        <v>3497</v>
      </c>
      <c r="I822" s="220" t="s">
        <v>990</v>
      </c>
      <c r="J822" s="220" t="s">
        <v>990</v>
      </c>
      <c r="K822" s="221" t="s">
        <v>3497</v>
      </c>
    </row>
    <row r="823" spans="1:11" ht="28.5" customHeight="1" x14ac:dyDescent="0.2">
      <c r="A823" s="217">
        <v>819</v>
      </c>
      <c r="B823" s="218">
        <v>2010</v>
      </c>
      <c r="C823" s="219" t="s">
        <v>3498</v>
      </c>
      <c r="D823" s="231" t="s">
        <v>6319</v>
      </c>
      <c r="E823" s="226" t="s">
        <v>2675</v>
      </c>
      <c r="F823" s="222" t="s">
        <v>1108</v>
      </c>
      <c r="G823" s="218">
        <v>1</v>
      </c>
      <c r="H823" s="220" t="s">
        <v>3499</v>
      </c>
      <c r="I823" s="220" t="s">
        <v>990</v>
      </c>
      <c r="J823" s="220" t="s">
        <v>990</v>
      </c>
      <c r="K823" s="221" t="s">
        <v>3499</v>
      </c>
    </row>
    <row r="824" spans="1:11" ht="28.5" customHeight="1" x14ac:dyDescent="0.2">
      <c r="A824" s="217">
        <v>820</v>
      </c>
      <c r="B824" s="218">
        <v>2010</v>
      </c>
      <c r="C824" s="219" t="s">
        <v>3500</v>
      </c>
      <c r="D824" s="231" t="s">
        <v>6319</v>
      </c>
      <c r="E824" s="226" t="s">
        <v>3501</v>
      </c>
      <c r="F824" s="222" t="s">
        <v>2768</v>
      </c>
      <c r="G824" s="218">
        <v>2</v>
      </c>
      <c r="H824" s="220" t="s">
        <v>3502</v>
      </c>
      <c r="I824" s="220" t="s">
        <v>990</v>
      </c>
      <c r="J824" s="220" t="s">
        <v>990</v>
      </c>
      <c r="K824" s="221" t="s">
        <v>3502</v>
      </c>
    </row>
    <row r="825" spans="1:11" ht="28.5" customHeight="1" x14ac:dyDescent="0.2">
      <c r="A825" s="217">
        <v>821</v>
      </c>
      <c r="B825" s="218">
        <v>2010</v>
      </c>
      <c r="C825" s="219" t="s">
        <v>3503</v>
      </c>
      <c r="D825" s="231" t="s">
        <v>6319</v>
      </c>
      <c r="E825" s="226" t="s">
        <v>7390</v>
      </c>
      <c r="F825" s="222" t="s">
        <v>2765</v>
      </c>
      <c r="G825" s="218">
        <v>1</v>
      </c>
      <c r="H825" s="220" t="s">
        <v>3504</v>
      </c>
      <c r="I825" s="220" t="s">
        <v>990</v>
      </c>
      <c r="J825" s="220" t="s">
        <v>990</v>
      </c>
      <c r="K825" s="221" t="s">
        <v>3504</v>
      </c>
    </row>
    <row r="826" spans="1:11" ht="28.5" customHeight="1" x14ac:dyDescent="0.2">
      <c r="A826" s="217">
        <v>822</v>
      </c>
      <c r="B826" s="218">
        <v>2010</v>
      </c>
      <c r="C826" s="219" t="s">
        <v>3505</v>
      </c>
      <c r="D826" s="231" t="s">
        <v>6319</v>
      </c>
      <c r="E826" s="226" t="s">
        <v>3506</v>
      </c>
      <c r="F826" s="222" t="s">
        <v>2747</v>
      </c>
      <c r="G826" s="218">
        <v>1</v>
      </c>
      <c r="H826" s="220" t="s">
        <v>3507</v>
      </c>
      <c r="I826" s="220" t="s">
        <v>990</v>
      </c>
      <c r="J826" s="220" t="s">
        <v>990</v>
      </c>
      <c r="K826" s="221" t="s">
        <v>3507</v>
      </c>
    </row>
    <row r="827" spans="1:11" ht="28.5" customHeight="1" x14ac:dyDescent="0.2">
      <c r="A827" s="217">
        <v>823</v>
      </c>
      <c r="B827" s="218">
        <v>2010</v>
      </c>
      <c r="C827" s="219" t="s">
        <v>3508</v>
      </c>
      <c r="D827" s="231" t="s">
        <v>6319</v>
      </c>
      <c r="E827" s="226" t="s">
        <v>2337</v>
      </c>
      <c r="F827" s="222" t="s">
        <v>2740</v>
      </c>
      <c r="G827" s="218">
        <v>1</v>
      </c>
      <c r="H827" s="220" t="s">
        <v>3509</v>
      </c>
      <c r="I827" s="220" t="s">
        <v>990</v>
      </c>
      <c r="J827" s="220" t="s">
        <v>990</v>
      </c>
      <c r="K827" s="221" t="s">
        <v>3509</v>
      </c>
    </row>
    <row r="828" spans="1:11" ht="28.5" customHeight="1" x14ac:dyDescent="0.2">
      <c r="A828" s="217">
        <v>824</v>
      </c>
      <c r="B828" s="218">
        <v>2010</v>
      </c>
      <c r="C828" s="219" t="s">
        <v>3510</v>
      </c>
      <c r="D828" s="231" t="s">
        <v>6319</v>
      </c>
      <c r="E828" s="226" t="s">
        <v>3511</v>
      </c>
      <c r="F828" s="222" t="s">
        <v>3076</v>
      </c>
      <c r="G828" s="218">
        <v>1</v>
      </c>
      <c r="H828" s="220" t="s">
        <v>3512</v>
      </c>
      <c r="I828" s="220" t="s">
        <v>990</v>
      </c>
      <c r="J828" s="220" t="s">
        <v>990</v>
      </c>
      <c r="K828" s="221" t="s">
        <v>3512</v>
      </c>
    </row>
    <row r="829" spans="1:11" ht="28.5" customHeight="1" x14ac:dyDescent="0.2">
      <c r="A829" s="217">
        <v>825</v>
      </c>
      <c r="B829" s="218">
        <v>2010</v>
      </c>
      <c r="C829" s="219" t="s">
        <v>3513</v>
      </c>
      <c r="D829" s="231" t="s">
        <v>6319</v>
      </c>
      <c r="E829" s="226" t="s">
        <v>3514</v>
      </c>
      <c r="F829" s="222" t="s">
        <v>2771</v>
      </c>
      <c r="G829" s="218">
        <v>1</v>
      </c>
      <c r="H829" s="220" t="s">
        <v>3515</v>
      </c>
      <c r="I829" s="220" t="s">
        <v>990</v>
      </c>
      <c r="J829" s="220" t="s">
        <v>990</v>
      </c>
      <c r="K829" s="221" t="s">
        <v>3515</v>
      </c>
    </row>
    <row r="830" spans="1:11" ht="28.5" customHeight="1" x14ac:dyDescent="0.2">
      <c r="A830" s="217">
        <v>826</v>
      </c>
      <c r="B830" s="218">
        <v>2010</v>
      </c>
      <c r="C830" s="219" t="s">
        <v>3516</v>
      </c>
      <c r="D830" s="231" t="s">
        <v>6319</v>
      </c>
      <c r="E830" s="226" t="s">
        <v>7397</v>
      </c>
      <c r="F830" s="222" t="s">
        <v>3517</v>
      </c>
      <c r="G830" s="218">
        <v>1</v>
      </c>
      <c r="H830" s="220" t="s">
        <v>3518</v>
      </c>
      <c r="I830" s="220" t="s">
        <v>990</v>
      </c>
      <c r="J830" s="220" t="s">
        <v>990</v>
      </c>
      <c r="K830" s="221" t="s">
        <v>3518</v>
      </c>
    </row>
    <row r="831" spans="1:11" ht="28.5" customHeight="1" x14ac:dyDescent="0.2">
      <c r="A831" s="217">
        <v>827</v>
      </c>
      <c r="B831" s="218">
        <v>2010</v>
      </c>
      <c r="C831" s="219" t="s">
        <v>3519</v>
      </c>
      <c r="D831" s="231" t="s">
        <v>6319</v>
      </c>
      <c r="E831" s="226" t="s">
        <v>2707</v>
      </c>
      <c r="F831" s="222" t="s">
        <v>3520</v>
      </c>
      <c r="G831" s="218">
        <v>1</v>
      </c>
      <c r="H831" s="220" t="s">
        <v>3521</v>
      </c>
      <c r="I831" s="220" t="s">
        <v>990</v>
      </c>
      <c r="J831" s="220" t="s">
        <v>990</v>
      </c>
      <c r="K831" s="221" t="s">
        <v>3521</v>
      </c>
    </row>
    <row r="832" spans="1:11" ht="28.5" customHeight="1" x14ac:dyDescent="0.2">
      <c r="A832" s="217">
        <v>828</v>
      </c>
      <c r="B832" s="218">
        <v>2010</v>
      </c>
      <c r="C832" s="219" t="s">
        <v>3522</v>
      </c>
      <c r="D832" s="231" t="s">
        <v>6319</v>
      </c>
      <c r="E832" s="226" t="s">
        <v>1019</v>
      </c>
      <c r="F832" s="222" t="s">
        <v>1204</v>
      </c>
      <c r="G832" s="218">
        <v>2</v>
      </c>
      <c r="H832" s="220" t="s">
        <v>3523</v>
      </c>
      <c r="I832" s="220" t="s">
        <v>990</v>
      </c>
      <c r="J832" s="220" t="s">
        <v>990</v>
      </c>
      <c r="K832" s="221" t="s">
        <v>3523</v>
      </c>
    </row>
    <row r="833" spans="1:11" ht="28.5" customHeight="1" x14ac:dyDescent="0.2">
      <c r="A833" s="217">
        <v>829</v>
      </c>
      <c r="B833" s="218">
        <v>2010</v>
      </c>
      <c r="C833" s="219" t="s">
        <v>3524</v>
      </c>
      <c r="D833" s="231" t="s">
        <v>6319</v>
      </c>
      <c r="E833" s="226" t="s">
        <v>7390</v>
      </c>
      <c r="F833" s="222" t="s">
        <v>3525</v>
      </c>
      <c r="G833" s="218">
        <v>1</v>
      </c>
      <c r="H833" s="220" t="s">
        <v>3526</v>
      </c>
      <c r="I833" s="220" t="s">
        <v>990</v>
      </c>
      <c r="J833" s="220" t="s">
        <v>990</v>
      </c>
      <c r="K833" s="221" t="s">
        <v>3526</v>
      </c>
    </row>
    <row r="834" spans="1:11" ht="28.5" customHeight="1" x14ac:dyDescent="0.2">
      <c r="A834" s="217">
        <v>830</v>
      </c>
      <c r="B834" s="218">
        <v>2010</v>
      </c>
      <c r="C834" s="219" t="s">
        <v>3527</v>
      </c>
      <c r="D834" s="231" t="s">
        <v>6319</v>
      </c>
      <c r="E834" s="226" t="s">
        <v>2463</v>
      </c>
      <c r="F834" s="222" t="s">
        <v>2594</v>
      </c>
      <c r="G834" s="218">
        <v>1</v>
      </c>
      <c r="H834" s="220" t="s">
        <v>3528</v>
      </c>
      <c r="I834" s="220" t="s">
        <v>990</v>
      </c>
      <c r="J834" s="220" t="s">
        <v>990</v>
      </c>
      <c r="K834" s="221" t="s">
        <v>3528</v>
      </c>
    </row>
    <row r="835" spans="1:11" ht="28.5" customHeight="1" x14ac:dyDescent="0.2">
      <c r="A835" s="217">
        <v>831</v>
      </c>
      <c r="B835" s="218">
        <v>2010</v>
      </c>
      <c r="C835" s="219" t="s">
        <v>3529</v>
      </c>
      <c r="D835" s="231" t="s">
        <v>6319</v>
      </c>
      <c r="E835" s="226" t="s">
        <v>2647</v>
      </c>
      <c r="F835" s="222" t="s">
        <v>3530</v>
      </c>
      <c r="G835" s="218">
        <v>1</v>
      </c>
      <c r="H835" s="220" t="s">
        <v>3531</v>
      </c>
      <c r="I835" s="220" t="s">
        <v>990</v>
      </c>
      <c r="J835" s="220" t="s">
        <v>990</v>
      </c>
      <c r="K835" s="221" t="s">
        <v>3531</v>
      </c>
    </row>
    <row r="836" spans="1:11" ht="28.5" customHeight="1" x14ac:dyDescent="0.2">
      <c r="A836" s="217">
        <v>832</v>
      </c>
      <c r="B836" s="218">
        <v>2010</v>
      </c>
      <c r="C836" s="219" t="s">
        <v>3532</v>
      </c>
      <c r="D836" s="231" t="s">
        <v>6319</v>
      </c>
      <c r="E836" s="226" t="s">
        <v>1524</v>
      </c>
      <c r="F836" s="222" t="s">
        <v>2737</v>
      </c>
      <c r="G836" s="218">
        <v>1</v>
      </c>
      <c r="H836" s="220" t="s">
        <v>3533</v>
      </c>
      <c r="I836" s="220" t="s">
        <v>990</v>
      </c>
      <c r="J836" s="220" t="s">
        <v>990</v>
      </c>
      <c r="K836" s="221" t="s">
        <v>3533</v>
      </c>
    </row>
    <row r="837" spans="1:11" ht="28.5" customHeight="1" x14ac:dyDescent="0.2">
      <c r="A837" s="217">
        <v>833</v>
      </c>
      <c r="B837" s="218">
        <v>2010</v>
      </c>
      <c r="C837" s="219" t="s">
        <v>3534</v>
      </c>
      <c r="D837" s="231" t="s">
        <v>6319</v>
      </c>
      <c r="E837" s="226" t="s">
        <v>7398</v>
      </c>
      <c r="F837" s="222" t="s">
        <v>3535</v>
      </c>
      <c r="G837" s="218">
        <v>1</v>
      </c>
      <c r="H837" s="220" t="s">
        <v>3536</v>
      </c>
      <c r="I837" s="220" t="s">
        <v>990</v>
      </c>
      <c r="J837" s="220" t="s">
        <v>990</v>
      </c>
      <c r="K837" s="221" t="s">
        <v>3536</v>
      </c>
    </row>
    <row r="838" spans="1:11" ht="28.5" customHeight="1" x14ac:dyDescent="0.2">
      <c r="A838" s="217">
        <v>834</v>
      </c>
      <c r="B838" s="218">
        <v>2010</v>
      </c>
      <c r="C838" s="219" t="s">
        <v>3537</v>
      </c>
      <c r="D838" s="231" t="s">
        <v>6319</v>
      </c>
      <c r="E838" s="226" t="s">
        <v>2036</v>
      </c>
      <c r="F838" s="222" t="s">
        <v>2687</v>
      </c>
      <c r="G838" s="218">
        <v>1</v>
      </c>
      <c r="H838" s="220" t="s">
        <v>3538</v>
      </c>
      <c r="I838" s="220" t="s">
        <v>990</v>
      </c>
      <c r="J838" s="220" t="s">
        <v>990</v>
      </c>
      <c r="K838" s="221" t="s">
        <v>3538</v>
      </c>
    </row>
    <row r="839" spans="1:11" ht="28.5" customHeight="1" x14ac:dyDescent="0.2">
      <c r="A839" s="217">
        <v>835</v>
      </c>
      <c r="B839" s="218">
        <v>2010</v>
      </c>
      <c r="C839" s="219" t="s">
        <v>3539</v>
      </c>
      <c r="D839" s="231" t="s">
        <v>6319</v>
      </c>
      <c r="E839" s="226" t="s">
        <v>3540</v>
      </c>
      <c r="F839" s="222" t="s">
        <v>3541</v>
      </c>
      <c r="G839" s="218">
        <v>1</v>
      </c>
      <c r="H839" s="220" t="s">
        <v>3542</v>
      </c>
      <c r="I839" s="220" t="s">
        <v>990</v>
      </c>
      <c r="J839" s="220" t="s">
        <v>990</v>
      </c>
      <c r="K839" s="221" t="s">
        <v>3542</v>
      </c>
    </row>
    <row r="840" spans="1:11" ht="28.5" customHeight="1" x14ac:dyDescent="0.2">
      <c r="A840" s="217">
        <v>836</v>
      </c>
      <c r="B840" s="218">
        <v>2010</v>
      </c>
      <c r="C840" s="219" t="s">
        <v>3543</v>
      </c>
      <c r="D840" s="231" t="s">
        <v>6319</v>
      </c>
      <c r="E840" s="226" t="s">
        <v>1023</v>
      </c>
      <c r="F840" s="222" t="s">
        <v>2734</v>
      </c>
      <c r="G840" s="218">
        <v>1</v>
      </c>
      <c r="H840" s="220" t="s">
        <v>3544</v>
      </c>
      <c r="I840" s="220" t="s">
        <v>990</v>
      </c>
      <c r="J840" s="220" t="s">
        <v>990</v>
      </c>
      <c r="K840" s="221" t="s">
        <v>3544</v>
      </c>
    </row>
    <row r="841" spans="1:11" ht="28.5" customHeight="1" x14ac:dyDescent="0.2">
      <c r="A841" s="217">
        <v>837</v>
      </c>
      <c r="B841" s="218">
        <v>2010</v>
      </c>
      <c r="C841" s="219" t="s">
        <v>3545</v>
      </c>
      <c r="D841" s="231" t="s">
        <v>6319</v>
      </c>
      <c r="E841" s="226" t="s">
        <v>2675</v>
      </c>
      <c r="F841" s="222" t="s">
        <v>2194</v>
      </c>
      <c r="G841" s="218">
        <v>1</v>
      </c>
      <c r="H841" s="220" t="s">
        <v>3546</v>
      </c>
      <c r="I841" s="220" t="s">
        <v>990</v>
      </c>
      <c r="J841" s="220" t="s">
        <v>990</v>
      </c>
      <c r="K841" s="221" t="s">
        <v>3546</v>
      </c>
    </row>
    <row r="842" spans="1:11" ht="28.5" customHeight="1" x14ac:dyDescent="0.2">
      <c r="A842" s="217">
        <v>838</v>
      </c>
      <c r="B842" s="218">
        <v>2010</v>
      </c>
      <c r="C842" s="219" t="s">
        <v>3547</v>
      </c>
      <c r="D842" s="231" t="s">
        <v>6319</v>
      </c>
      <c r="E842" s="226" t="s">
        <v>3548</v>
      </c>
      <c r="F842" s="222" t="s">
        <v>3549</v>
      </c>
      <c r="G842" s="218">
        <v>1</v>
      </c>
      <c r="H842" s="220" t="s">
        <v>3550</v>
      </c>
      <c r="I842" s="220" t="s">
        <v>990</v>
      </c>
      <c r="J842" s="220" t="s">
        <v>990</v>
      </c>
      <c r="K842" s="221" t="s">
        <v>3550</v>
      </c>
    </row>
    <row r="843" spans="1:11" ht="28.5" customHeight="1" x14ac:dyDescent="0.2">
      <c r="A843" s="217">
        <v>839</v>
      </c>
      <c r="B843" s="218">
        <v>2010</v>
      </c>
      <c r="C843" s="219" t="s">
        <v>3551</v>
      </c>
      <c r="D843" s="231" t="s">
        <v>6319</v>
      </c>
      <c r="E843" s="226" t="s">
        <v>1323</v>
      </c>
      <c r="F843" s="222" t="s">
        <v>2971</v>
      </c>
      <c r="G843" s="218">
        <v>1</v>
      </c>
      <c r="H843" s="220" t="s">
        <v>3552</v>
      </c>
      <c r="I843" s="220" t="s">
        <v>990</v>
      </c>
      <c r="J843" s="220" t="s">
        <v>990</v>
      </c>
      <c r="K843" s="221" t="s">
        <v>3552</v>
      </c>
    </row>
    <row r="844" spans="1:11" ht="28.5" customHeight="1" x14ac:dyDescent="0.2">
      <c r="A844" s="217">
        <v>840</v>
      </c>
      <c r="B844" s="218">
        <v>2010</v>
      </c>
      <c r="C844" s="219" t="s">
        <v>3553</v>
      </c>
      <c r="D844" s="231" t="s">
        <v>6319</v>
      </c>
      <c r="E844" s="226" t="s">
        <v>1151</v>
      </c>
      <c r="F844" s="222" t="s">
        <v>3554</v>
      </c>
      <c r="G844" s="218">
        <v>1</v>
      </c>
      <c r="H844" s="220" t="s">
        <v>3555</v>
      </c>
      <c r="I844" s="220" t="s">
        <v>990</v>
      </c>
      <c r="J844" s="220" t="s">
        <v>990</v>
      </c>
      <c r="K844" s="221" t="s">
        <v>3555</v>
      </c>
    </row>
    <row r="845" spans="1:11" ht="28.5" customHeight="1" x14ac:dyDescent="0.2">
      <c r="A845" s="217">
        <v>841</v>
      </c>
      <c r="B845" s="218">
        <v>2010</v>
      </c>
      <c r="C845" s="219" t="s">
        <v>3556</v>
      </c>
      <c r="D845" s="231" t="s">
        <v>6319</v>
      </c>
      <c r="E845" s="226" t="s">
        <v>1825</v>
      </c>
      <c r="F845" s="222" t="s">
        <v>2831</v>
      </c>
      <c r="G845" s="218">
        <v>1</v>
      </c>
      <c r="H845" s="220" t="s">
        <v>3557</v>
      </c>
      <c r="I845" s="220" t="s">
        <v>990</v>
      </c>
      <c r="J845" s="220" t="s">
        <v>990</v>
      </c>
      <c r="K845" s="221" t="s">
        <v>3557</v>
      </c>
    </row>
    <row r="846" spans="1:11" ht="28.5" customHeight="1" x14ac:dyDescent="0.2">
      <c r="A846" s="217">
        <v>842</v>
      </c>
      <c r="B846" s="218">
        <v>2010</v>
      </c>
      <c r="C846" s="219" t="s">
        <v>3558</v>
      </c>
      <c r="D846" s="231" t="s">
        <v>6319</v>
      </c>
      <c r="E846" s="226" t="s">
        <v>1548</v>
      </c>
      <c r="F846" s="222" t="s">
        <v>3559</v>
      </c>
      <c r="G846" s="218">
        <v>1</v>
      </c>
      <c r="H846" s="220" t="s">
        <v>3560</v>
      </c>
      <c r="I846" s="220" t="s">
        <v>990</v>
      </c>
      <c r="J846" s="220" t="s">
        <v>990</v>
      </c>
      <c r="K846" s="221" t="s">
        <v>3560</v>
      </c>
    </row>
    <row r="847" spans="1:11" ht="28.5" customHeight="1" x14ac:dyDescent="0.2">
      <c r="A847" s="217">
        <v>843</v>
      </c>
      <c r="B847" s="218">
        <v>2010</v>
      </c>
      <c r="C847" s="219" t="s">
        <v>3561</v>
      </c>
      <c r="D847" s="231" t="s">
        <v>6319</v>
      </c>
      <c r="E847" s="226" t="s">
        <v>1673</v>
      </c>
      <c r="F847" s="222" t="s">
        <v>3562</v>
      </c>
      <c r="G847" s="218">
        <v>1</v>
      </c>
      <c r="H847" s="220" t="s">
        <v>3563</v>
      </c>
      <c r="I847" s="220" t="s">
        <v>990</v>
      </c>
      <c r="J847" s="220" t="s">
        <v>990</v>
      </c>
      <c r="K847" s="221" t="s">
        <v>3563</v>
      </c>
    </row>
    <row r="848" spans="1:11" ht="28.5" customHeight="1" x14ac:dyDescent="0.2">
      <c r="A848" s="217">
        <v>844</v>
      </c>
      <c r="B848" s="218">
        <v>2010</v>
      </c>
      <c r="C848" s="219" t="s">
        <v>3564</v>
      </c>
      <c r="D848" s="231" t="s">
        <v>6319</v>
      </c>
      <c r="E848" s="226" t="s">
        <v>3565</v>
      </c>
      <c r="F848" s="222" t="s">
        <v>2837</v>
      </c>
      <c r="G848" s="218">
        <v>1</v>
      </c>
      <c r="H848" s="220" t="s">
        <v>3566</v>
      </c>
      <c r="I848" s="220" t="s">
        <v>990</v>
      </c>
      <c r="J848" s="220" t="s">
        <v>990</v>
      </c>
      <c r="K848" s="221" t="s">
        <v>3566</v>
      </c>
    </row>
    <row r="849" spans="1:11" ht="28.5" customHeight="1" x14ac:dyDescent="0.2">
      <c r="A849" s="217">
        <v>845</v>
      </c>
      <c r="B849" s="218">
        <v>2010</v>
      </c>
      <c r="C849" s="219" t="s">
        <v>3567</v>
      </c>
      <c r="D849" s="231" t="s">
        <v>6319</v>
      </c>
      <c r="E849" s="226" t="s">
        <v>3568</v>
      </c>
      <c r="F849" s="222" t="s">
        <v>2840</v>
      </c>
      <c r="G849" s="218">
        <v>1</v>
      </c>
      <c r="H849" s="220" t="s">
        <v>3569</v>
      </c>
      <c r="I849" s="220" t="s">
        <v>990</v>
      </c>
      <c r="J849" s="220" t="s">
        <v>990</v>
      </c>
      <c r="K849" s="221" t="s">
        <v>3569</v>
      </c>
    </row>
    <row r="850" spans="1:11" ht="28.5" customHeight="1" x14ac:dyDescent="0.2">
      <c r="A850" s="217">
        <v>846</v>
      </c>
      <c r="B850" s="218">
        <v>2010</v>
      </c>
      <c r="C850" s="219" t="s">
        <v>3570</v>
      </c>
      <c r="D850" s="231" t="s">
        <v>6319</v>
      </c>
      <c r="E850" s="226" t="s">
        <v>3571</v>
      </c>
      <c r="F850" s="222" t="s">
        <v>3072</v>
      </c>
      <c r="G850" s="218">
        <v>1</v>
      </c>
      <c r="H850" s="220" t="s">
        <v>3572</v>
      </c>
      <c r="I850" s="220" t="s">
        <v>990</v>
      </c>
      <c r="J850" s="220" t="s">
        <v>990</v>
      </c>
      <c r="K850" s="221" t="s">
        <v>3572</v>
      </c>
    </row>
    <row r="851" spans="1:11" ht="28.5" customHeight="1" x14ac:dyDescent="0.2">
      <c r="A851" s="217">
        <v>847</v>
      </c>
      <c r="B851" s="218">
        <v>2010</v>
      </c>
      <c r="C851" s="219" t="s">
        <v>3573</v>
      </c>
      <c r="D851" s="231" t="s">
        <v>6319</v>
      </c>
      <c r="E851" s="226" t="s">
        <v>2436</v>
      </c>
      <c r="F851" s="222" t="s">
        <v>2843</v>
      </c>
      <c r="G851" s="218">
        <v>1</v>
      </c>
      <c r="H851" s="220" t="s">
        <v>3574</v>
      </c>
      <c r="I851" s="220" t="s">
        <v>990</v>
      </c>
      <c r="J851" s="220" t="s">
        <v>990</v>
      </c>
      <c r="K851" s="221" t="s">
        <v>3574</v>
      </c>
    </row>
    <row r="852" spans="1:11" ht="28.5" customHeight="1" x14ac:dyDescent="0.2">
      <c r="A852" s="217">
        <v>848</v>
      </c>
      <c r="B852" s="218">
        <v>2010</v>
      </c>
      <c r="C852" s="219" t="s">
        <v>3575</v>
      </c>
      <c r="D852" s="231" t="s">
        <v>6319</v>
      </c>
      <c r="E852" s="226" t="s">
        <v>1023</v>
      </c>
      <c r="F852" s="222" t="s">
        <v>2847</v>
      </c>
      <c r="G852" s="218">
        <v>1</v>
      </c>
      <c r="H852" s="220" t="s">
        <v>3576</v>
      </c>
      <c r="I852" s="220" t="s">
        <v>990</v>
      </c>
      <c r="J852" s="220" t="s">
        <v>990</v>
      </c>
      <c r="K852" s="221" t="s">
        <v>3576</v>
      </c>
    </row>
    <row r="853" spans="1:11" ht="28.5" customHeight="1" x14ac:dyDescent="0.2">
      <c r="A853" s="217">
        <v>849</v>
      </c>
      <c r="B853" s="218">
        <v>2010</v>
      </c>
      <c r="C853" s="219" t="s">
        <v>3577</v>
      </c>
      <c r="D853" s="231" t="s">
        <v>6319</v>
      </c>
      <c r="E853" s="226" t="s">
        <v>1011</v>
      </c>
      <c r="F853" s="222" t="s">
        <v>2851</v>
      </c>
      <c r="G853" s="218">
        <v>1</v>
      </c>
      <c r="H853" s="220" t="s">
        <v>3578</v>
      </c>
      <c r="I853" s="220" t="s">
        <v>990</v>
      </c>
      <c r="J853" s="220" t="s">
        <v>990</v>
      </c>
      <c r="K853" s="221" t="s">
        <v>3578</v>
      </c>
    </row>
    <row r="854" spans="1:11" ht="28.5" customHeight="1" x14ac:dyDescent="0.2">
      <c r="A854" s="217">
        <v>850</v>
      </c>
      <c r="B854" s="218">
        <v>2010</v>
      </c>
      <c r="C854" s="219" t="s">
        <v>3579</v>
      </c>
      <c r="D854" s="231" t="s">
        <v>6319</v>
      </c>
      <c r="E854" s="226" t="s">
        <v>7397</v>
      </c>
      <c r="F854" s="222" t="s">
        <v>2862</v>
      </c>
      <c r="G854" s="218">
        <v>1</v>
      </c>
      <c r="H854" s="220" t="s">
        <v>3580</v>
      </c>
      <c r="I854" s="220" t="s">
        <v>990</v>
      </c>
      <c r="J854" s="220" t="s">
        <v>990</v>
      </c>
      <c r="K854" s="221" t="s">
        <v>3580</v>
      </c>
    </row>
    <row r="855" spans="1:11" ht="28.5" customHeight="1" x14ac:dyDescent="0.2">
      <c r="A855" s="217">
        <v>851</v>
      </c>
      <c r="B855" s="218">
        <v>2010</v>
      </c>
      <c r="C855" s="219" t="s">
        <v>3581</v>
      </c>
      <c r="D855" s="231" t="s">
        <v>6319</v>
      </c>
      <c r="E855" s="226" t="s">
        <v>2817</v>
      </c>
      <c r="F855" s="222" t="s">
        <v>3582</v>
      </c>
      <c r="G855" s="218">
        <v>1</v>
      </c>
      <c r="H855" s="220" t="s">
        <v>3583</v>
      </c>
      <c r="I855" s="220" t="s">
        <v>990</v>
      </c>
      <c r="J855" s="220" t="s">
        <v>990</v>
      </c>
      <c r="K855" s="221" t="s">
        <v>3583</v>
      </c>
    </row>
    <row r="856" spans="1:11" ht="28.5" customHeight="1" x14ac:dyDescent="0.2">
      <c r="A856" s="217">
        <v>852</v>
      </c>
      <c r="B856" s="218">
        <v>2010</v>
      </c>
      <c r="C856" s="219" t="s">
        <v>3584</v>
      </c>
      <c r="D856" s="231" t="s">
        <v>6319</v>
      </c>
      <c r="E856" s="226" t="s">
        <v>1023</v>
      </c>
      <c r="F856" s="222" t="s">
        <v>2885</v>
      </c>
      <c r="G856" s="218">
        <v>1</v>
      </c>
      <c r="H856" s="220" t="s">
        <v>3585</v>
      </c>
      <c r="I856" s="220" t="s">
        <v>990</v>
      </c>
      <c r="J856" s="220" t="s">
        <v>990</v>
      </c>
      <c r="K856" s="221" t="s">
        <v>3585</v>
      </c>
    </row>
    <row r="857" spans="1:11" ht="28.5" customHeight="1" x14ac:dyDescent="0.2">
      <c r="A857" s="217">
        <v>853</v>
      </c>
      <c r="B857" s="218">
        <v>2010</v>
      </c>
      <c r="C857" s="219" t="s">
        <v>3586</v>
      </c>
      <c r="D857" s="231" t="s">
        <v>6319</v>
      </c>
      <c r="E857" s="226" t="s">
        <v>3587</v>
      </c>
      <c r="F857" s="222" t="s">
        <v>996</v>
      </c>
      <c r="G857" s="218">
        <v>1</v>
      </c>
      <c r="H857" s="220" t="s">
        <v>3588</v>
      </c>
      <c r="I857" s="220" t="s">
        <v>990</v>
      </c>
      <c r="J857" s="220" t="s">
        <v>990</v>
      </c>
      <c r="K857" s="221" t="s">
        <v>3588</v>
      </c>
    </row>
    <row r="858" spans="1:11" ht="28.5" customHeight="1" x14ac:dyDescent="0.2">
      <c r="A858" s="217">
        <v>854</v>
      </c>
      <c r="B858" s="218">
        <v>2010</v>
      </c>
      <c r="C858" s="219" t="s">
        <v>3589</v>
      </c>
      <c r="D858" s="231" t="s">
        <v>6319</v>
      </c>
      <c r="E858" s="226" t="s">
        <v>1839</v>
      </c>
      <c r="F858" s="222" t="s">
        <v>2877</v>
      </c>
      <c r="G858" s="218">
        <v>1</v>
      </c>
      <c r="H858" s="220" t="s">
        <v>3590</v>
      </c>
      <c r="I858" s="220" t="s">
        <v>990</v>
      </c>
      <c r="J858" s="220" t="s">
        <v>990</v>
      </c>
      <c r="K858" s="221" t="s">
        <v>3590</v>
      </c>
    </row>
    <row r="859" spans="1:11" ht="28.5" customHeight="1" x14ac:dyDescent="0.2">
      <c r="A859" s="217">
        <v>855</v>
      </c>
      <c r="B859" s="218">
        <v>2010</v>
      </c>
      <c r="C859" s="219" t="s">
        <v>3591</v>
      </c>
      <c r="D859" s="231" t="s">
        <v>6319</v>
      </c>
      <c r="E859" s="226" t="s">
        <v>3592</v>
      </c>
      <c r="F859" s="222" t="s">
        <v>3593</v>
      </c>
      <c r="G859" s="218">
        <v>1</v>
      </c>
      <c r="H859" s="220" t="s">
        <v>3594</v>
      </c>
      <c r="I859" s="220" t="s">
        <v>990</v>
      </c>
      <c r="J859" s="220" t="s">
        <v>990</v>
      </c>
      <c r="K859" s="221" t="s">
        <v>3594</v>
      </c>
    </row>
    <row r="860" spans="1:11" ht="28.5" customHeight="1" x14ac:dyDescent="0.2">
      <c r="A860" s="217">
        <v>856</v>
      </c>
      <c r="B860" s="218">
        <v>2010</v>
      </c>
      <c r="C860" s="219" t="s">
        <v>3595</v>
      </c>
      <c r="D860" s="231" t="s">
        <v>6319</v>
      </c>
      <c r="E860" s="226" t="s">
        <v>2647</v>
      </c>
      <c r="F860" s="222" t="s">
        <v>2881</v>
      </c>
      <c r="G860" s="218">
        <v>1</v>
      </c>
      <c r="H860" s="220" t="s">
        <v>3596</v>
      </c>
      <c r="I860" s="220" t="s">
        <v>990</v>
      </c>
      <c r="J860" s="220" t="s">
        <v>990</v>
      </c>
      <c r="K860" s="221" t="s">
        <v>3596</v>
      </c>
    </row>
    <row r="861" spans="1:11" ht="28.5" customHeight="1" x14ac:dyDescent="0.2">
      <c r="A861" s="217">
        <v>857</v>
      </c>
      <c r="B861" s="218">
        <v>2010</v>
      </c>
      <c r="C861" s="219" t="s">
        <v>3597</v>
      </c>
      <c r="D861" s="231" t="s">
        <v>6319</v>
      </c>
      <c r="E861" s="226" t="s">
        <v>1544</v>
      </c>
      <c r="F861" s="222" t="s">
        <v>3598</v>
      </c>
      <c r="G861" s="218">
        <v>1</v>
      </c>
      <c r="H861" s="220" t="s">
        <v>3599</v>
      </c>
      <c r="I861" s="220" t="s">
        <v>990</v>
      </c>
      <c r="J861" s="220" t="s">
        <v>990</v>
      </c>
      <c r="K861" s="221" t="s">
        <v>3599</v>
      </c>
    </row>
    <row r="862" spans="1:11" ht="28.5" customHeight="1" x14ac:dyDescent="0.2">
      <c r="A862" s="217">
        <v>858</v>
      </c>
      <c r="B862" s="218">
        <v>2010</v>
      </c>
      <c r="C862" s="219" t="s">
        <v>3600</v>
      </c>
      <c r="D862" s="231" t="s">
        <v>6319</v>
      </c>
      <c r="E862" s="226" t="s">
        <v>2496</v>
      </c>
      <c r="F862" s="222" t="s">
        <v>2912</v>
      </c>
      <c r="G862" s="218">
        <v>1</v>
      </c>
      <c r="H862" s="220" t="s">
        <v>3601</v>
      </c>
      <c r="I862" s="220" t="s">
        <v>990</v>
      </c>
      <c r="J862" s="220" t="s">
        <v>990</v>
      </c>
      <c r="K862" s="221" t="s">
        <v>3601</v>
      </c>
    </row>
    <row r="863" spans="1:11" ht="28.5" customHeight="1" x14ac:dyDescent="0.2">
      <c r="A863" s="217">
        <v>859</v>
      </c>
      <c r="B863" s="218">
        <v>2010</v>
      </c>
      <c r="C863" s="219" t="s">
        <v>3602</v>
      </c>
      <c r="D863" s="231" t="s">
        <v>6319</v>
      </c>
      <c r="E863" s="226" t="s">
        <v>999</v>
      </c>
      <c r="F863" s="222" t="s">
        <v>3137</v>
      </c>
      <c r="G863" s="218">
        <v>1</v>
      </c>
      <c r="H863" s="220" t="s">
        <v>3603</v>
      </c>
      <c r="I863" s="220" t="s">
        <v>990</v>
      </c>
      <c r="J863" s="220" t="s">
        <v>990</v>
      </c>
      <c r="K863" s="221" t="s">
        <v>3603</v>
      </c>
    </row>
    <row r="864" spans="1:11" ht="28.5" customHeight="1" x14ac:dyDescent="0.2">
      <c r="A864" s="217">
        <v>860</v>
      </c>
      <c r="B864" s="218">
        <v>2010</v>
      </c>
      <c r="C864" s="219" t="s">
        <v>3604</v>
      </c>
      <c r="D864" s="231" t="s">
        <v>6319</v>
      </c>
      <c r="E864" s="226" t="s">
        <v>2647</v>
      </c>
      <c r="F864" s="222" t="s">
        <v>2892</v>
      </c>
      <c r="G864" s="218">
        <v>2</v>
      </c>
      <c r="H864" s="220" t="s">
        <v>3605</v>
      </c>
      <c r="I864" s="220" t="s">
        <v>990</v>
      </c>
      <c r="J864" s="220" t="s">
        <v>990</v>
      </c>
      <c r="K864" s="221" t="s">
        <v>3605</v>
      </c>
    </row>
    <row r="865" spans="1:11" ht="28.5" customHeight="1" x14ac:dyDescent="0.2">
      <c r="A865" s="217">
        <v>861</v>
      </c>
      <c r="B865" s="218">
        <v>2010</v>
      </c>
      <c r="C865" s="219" t="s">
        <v>3606</v>
      </c>
      <c r="D865" s="231" t="s">
        <v>6319</v>
      </c>
      <c r="E865" s="226" t="s">
        <v>2658</v>
      </c>
      <c r="F865" s="222" t="s">
        <v>2896</v>
      </c>
      <c r="G865" s="218">
        <v>1</v>
      </c>
      <c r="H865" s="220" t="s">
        <v>3607</v>
      </c>
      <c r="I865" s="220" t="s">
        <v>990</v>
      </c>
      <c r="J865" s="220" t="s">
        <v>990</v>
      </c>
      <c r="K865" s="221" t="s">
        <v>3607</v>
      </c>
    </row>
    <row r="866" spans="1:11" ht="28.5" customHeight="1" x14ac:dyDescent="0.2">
      <c r="A866" s="217">
        <v>862</v>
      </c>
      <c r="B866" s="218">
        <v>2010</v>
      </c>
      <c r="C866" s="219" t="s">
        <v>3608</v>
      </c>
      <c r="D866" s="231" t="s">
        <v>6319</v>
      </c>
      <c r="E866" s="226" t="s">
        <v>2802</v>
      </c>
      <c r="F866" s="222" t="s">
        <v>3609</v>
      </c>
      <c r="G866" s="218">
        <v>1</v>
      </c>
      <c r="H866" s="220" t="s">
        <v>3610</v>
      </c>
      <c r="I866" s="220" t="s">
        <v>990</v>
      </c>
      <c r="J866" s="220" t="s">
        <v>990</v>
      </c>
      <c r="K866" s="221" t="s">
        <v>3610</v>
      </c>
    </row>
    <row r="867" spans="1:11" ht="28.5" customHeight="1" x14ac:dyDescent="0.2">
      <c r="A867" s="217">
        <v>863</v>
      </c>
      <c r="B867" s="218">
        <v>2010</v>
      </c>
      <c r="C867" s="219" t="s">
        <v>3611</v>
      </c>
      <c r="D867" s="231" t="s">
        <v>6319</v>
      </c>
      <c r="E867" s="226" t="s">
        <v>2303</v>
      </c>
      <c r="F867" s="222" t="s">
        <v>3188</v>
      </c>
      <c r="G867" s="218">
        <v>1</v>
      </c>
      <c r="H867" s="220" t="s">
        <v>3612</v>
      </c>
      <c r="I867" s="220" t="s">
        <v>990</v>
      </c>
      <c r="J867" s="220" t="s">
        <v>990</v>
      </c>
      <c r="K867" s="221" t="s">
        <v>3612</v>
      </c>
    </row>
    <row r="868" spans="1:11" ht="28.5" customHeight="1" x14ac:dyDescent="0.2">
      <c r="A868" s="217">
        <v>864</v>
      </c>
      <c r="B868" s="218">
        <v>2010</v>
      </c>
      <c r="C868" s="219" t="s">
        <v>3613</v>
      </c>
      <c r="D868" s="231" t="s">
        <v>6319</v>
      </c>
      <c r="E868" s="226" t="s">
        <v>2798</v>
      </c>
      <c r="F868" s="222" t="s">
        <v>3121</v>
      </c>
      <c r="G868" s="218">
        <v>1</v>
      </c>
      <c r="H868" s="220" t="s">
        <v>3614</v>
      </c>
      <c r="I868" s="220" t="s">
        <v>990</v>
      </c>
      <c r="J868" s="220" t="s">
        <v>990</v>
      </c>
      <c r="K868" s="221" t="s">
        <v>3614</v>
      </c>
    </row>
    <row r="869" spans="1:11" ht="28.5" customHeight="1" x14ac:dyDescent="0.2">
      <c r="A869" s="217">
        <v>865</v>
      </c>
      <c r="B869" s="218">
        <v>2010</v>
      </c>
      <c r="C869" s="219" t="s">
        <v>3615</v>
      </c>
      <c r="D869" s="231" t="s">
        <v>6319</v>
      </c>
      <c r="E869" s="226" t="s">
        <v>1151</v>
      </c>
      <c r="F869" s="222" t="s">
        <v>2900</v>
      </c>
      <c r="G869" s="218">
        <v>1</v>
      </c>
      <c r="H869" s="220" t="s">
        <v>3616</v>
      </c>
      <c r="I869" s="220" t="s">
        <v>990</v>
      </c>
      <c r="J869" s="220" t="s">
        <v>990</v>
      </c>
      <c r="K869" s="221" t="s">
        <v>3616</v>
      </c>
    </row>
    <row r="870" spans="1:11" ht="28.5" customHeight="1" x14ac:dyDescent="0.2">
      <c r="A870" s="217">
        <v>866</v>
      </c>
      <c r="B870" s="218">
        <v>2010</v>
      </c>
      <c r="C870" s="219" t="s">
        <v>3617</v>
      </c>
      <c r="D870" s="231" t="s">
        <v>6319</v>
      </c>
      <c r="E870" s="226" t="s">
        <v>1151</v>
      </c>
      <c r="F870" s="222" t="s">
        <v>3618</v>
      </c>
      <c r="G870" s="218">
        <v>1</v>
      </c>
      <c r="H870" s="220" t="s">
        <v>3619</v>
      </c>
      <c r="I870" s="220" t="s">
        <v>990</v>
      </c>
      <c r="J870" s="220" t="s">
        <v>990</v>
      </c>
      <c r="K870" s="221" t="s">
        <v>3619</v>
      </c>
    </row>
    <row r="871" spans="1:11" ht="28.5" customHeight="1" x14ac:dyDescent="0.2">
      <c r="A871" s="217">
        <v>867</v>
      </c>
      <c r="B871" s="218">
        <v>2010</v>
      </c>
      <c r="C871" s="219" t="s">
        <v>3620</v>
      </c>
      <c r="D871" s="231" t="s">
        <v>6319</v>
      </c>
      <c r="E871" s="226" t="s">
        <v>1151</v>
      </c>
      <c r="F871" s="222" t="s">
        <v>2908</v>
      </c>
      <c r="G871" s="218">
        <v>1</v>
      </c>
      <c r="H871" s="220" t="s">
        <v>3621</v>
      </c>
      <c r="I871" s="220" t="s">
        <v>990</v>
      </c>
      <c r="J871" s="220" t="s">
        <v>990</v>
      </c>
      <c r="K871" s="221" t="s">
        <v>3621</v>
      </c>
    </row>
    <row r="872" spans="1:11" ht="28.5" customHeight="1" x14ac:dyDescent="0.2">
      <c r="A872" s="217">
        <v>868</v>
      </c>
      <c r="B872" s="218">
        <v>2010</v>
      </c>
      <c r="C872" s="219" t="s">
        <v>3622</v>
      </c>
      <c r="D872" s="231" t="s">
        <v>6319</v>
      </c>
      <c r="E872" s="226" t="s">
        <v>3249</v>
      </c>
      <c r="F872" s="222" t="s">
        <v>1509</v>
      </c>
      <c r="G872" s="218">
        <v>1</v>
      </c>
      <c r="H872" s="220" t="s">
        <v>3623</v>
      </c>
      <c r="I872" s="220" t="s">
        <v>990</v>
      </c>
      <c r="J872" s="220" t="s">
        <v>990</v>
      </c>
      <c r="K872" s="221" t="s">
        <v>3623</v>
      </c>
    </row>
    <row r="873" spans="1:11" ht="28.5" customHeight="1" x14ac:dyDescent="0.2">
      <c r="A873" s="217">
        <v>869</v>
      </c>
      <c r="B873" s="218">
        <v>2010</v>
      </c>
      <c r="C873" s="219" t="s">
        <v>3624</v>
      </c>
      <c r="D873" s="231" t="s">
        <v>6319</v>
      </c>
      <c r="E873" s="226" t="s">
        <v>3625</v>
      </c>
      <c r="F873" s="222" t="s">
        <v>3626</v>
      </c>
      <c r="G873" s="218">
        <v>1</v>
      </c>
      <c r="H873" s="220" t="s">
        <v>3627</v>
      </c>
      <c r="I873" s="220" t="s">
        <v>990</v>
      </c>
      <c r="J873" s="220" t="s">
        <v>990</v>
      </c>
      <c r="K873" s="221" t="s">
        <v>3627</v>
      </c>
    </row>
    <row r="874" spans="1:11" ht="28.5" customHeight="1" x14ac:dyDescent="0.2">
      <c r="A874" s="217">
        <v>870</v>
      </c>
      <c r="B874" s="218">
        <v>2010</v>
      </c>
      <c r="C874" s="219" t="s">
        <v>3628</v>
      </c>
      <c r="D874" s="231" t="s">
        <v>6319</v>
      </c>
      <c r="E874" s="226" t="s">
        <v>2477</v>
      </c>
      <c r="F874" s="222" t="s">
        <v>2931</v>
      </c>
      <c r="G874" s="218">
        <v>1</v>
      </c>
      <c r="H874" s="220" t="s">
        <v>3629</v>
      </c>
      <c r="I874" s="220" t="s">
        <v>990</v>
      </c>
      <c r="J874" s="220" t="s">
        <v>990</v>
      </c>
      <c r="K874" s="221" t="s">
        <v>3629</v>
      </c>
    </row>
    <row r="875" spans="1:11" ht="28.5" customHeight="1" x14ac:dyDescent="0.2">
      <c r="A875" s="217">
        <v>871</v>
      </c>
      <c r="B875" s="218">
        <v>2010</v>
      </c>
      <c r="C875" s="219" t="s">
        <v>3630</v>
      </c>
      <c r="D875" s="231" t="s">
        <v>6319</v>
      </c>
      <c r="E875" s="226" t="s">
        <v>2477</v>
      </c>
      <c r="F875" s="222" t="s">
        <v>2935</v>
      </c>
      <c r="G875" s="218">
        <v>1</v>
      </c>
      <c r="H875" s="220" t="s">
        <v>3631</v>
      </c>
      <c r="I875" s="220" t="s">
        <v>990</v>
      </c>
      <c r="J875" s="220" t="s">
        <v>990</v>
      </c>
      <c r="K875" s="221" t="s">
        <v>3631</v>
      </c>
    </row>
    <row r="876" spans="1:11" ht="28.5" customHeight="1" x14ac:dyDescent="0.2">
      <c r="A876" s="217">
        <v>872</v>
      </c>
      <c r="B876" s="218">
        <v>2010</v>
      </c>
      <c r="C876" s="219" t="s">
        <v>3632</v>
      </c>
      <c r="D876" s="231" t="s">
        <v>6319</v>
      </c>
      <c r="E876" s="226" t="s">
        <v>1494</v>
      </c>
      <c r="F876" s="222" t="s">
        <v>2731</v>
      </c>
      <c r="G876" s="218">
        <v>1</v>
      </c>
      <c r="H876" s="220" t="s">
        <v>3633</v>
      </c>
      <c r="I876" s="220" t="s">
        <v>990</v>
      </c>
      <c r="J876" s="220" t="s">
        <v>990</v>
      </c>
      <c r="K876" s="221" t="s">
        <v>3633</v>
      </c>
    </row>
    <row r="877" spans="1:11" ht="28.5" customHeight="1" x14ac:dyDescent="0.2">
      <c r="A877" s="217">
        <v>873</v>
      </c>
      <c r="B877" s="218">
        <v>2010</v>
      </c>
      <c r="C877" s="219" t="s">
        <v>3634</v>
      </c>
      <c r="D877" s="231" t="s">
        <v>6319</v>
      </c>
      <c r="E877" s="226" t="s">
        <v>1423</v>
      </c>
      <c r="F877" s="222" t="s">
        <v>1443</v>
      </c>
      <c r="G877" s="218">
        <v>2</v>
      </c>
      <c r="H877" s="220" t="s">
        <v>3635</v>
      </c>
      <c r="I877" s="220" t="s">
        <v>990</v>
      </c>
      <c r="J877" s="220" t="s">
        <v>990</v>
      </c>
      <c r="K877" s="221" t="s">
        <v>3635</v>
      </c>
    </row>
    <row r="878" spans="1:11" ht="28.5" customHeight="1" x14ac:dyDescent="0.2">
      <c r="A878" s="217">
        <v>874</v>
      </c>
      <c r="B878" s="218">
        <v>2010</v>
      </c>
      <c r="C878" s="219" t="s">
        <v>3636</v>
      </c>
      <c r="D878" s="231" t="s">
        <v>6319</v>
      </c>
      <c r="E878" s="226" t="s">
        <v>1502</v>
      </c>
      <c r="F878" s="222" t="s">
        <v>2959</v>
      </c>
      <c r="G878" s="218">
        <v>1</v>
      </c>
      <c r="H878" s="220" t="s">
        <v>3637</v>
      </c>
      <c r="I878" s="220" t="s">
        <v>990</v>
      </c>
      <c r="J878" s="220" t="s">
        <v>990</v>
      </c>
      <c r="K878" s="221" t="s">
        <v>3637</v>
      </c>
    </row>
    <row r="879" spans="1:11" ht="28.5" customHeight="1" x14ac:dyDescent="0.2">
      <c r="A879" s="217">
        <v>875</v>
      </c>
      <c r="B879" s="218">
        <v>2010</v>
      </c>
      <c r="C879" s="219" t="s">
        <v>3638</v>
      </c>
      <c r="D879" s="231" t="s">
        <v>6319</v>
      </c>
      <c r="E879" s="226" t="s">
        <v>2463</v>
      </c>
      <c r="F879" s="222" t="s">
        <v>3639</v>
      </c>
      <c r="G879" s="218">
        <v>1</v>
      </c>
      <c r="H879" s="220" t="s">
        <v>3640</v>
      </c>
      <c r="I879" s="220" t="s">
        <v>990</v>
      </c>
      <c r="J879" s="220" t="s">
        <v>990</v>
      </c>
      <c r="K879" s="221" t="s">
        <v>3640</v>
      </c>
    </row>
    <row r="880" spans="1:11" ht="28.5" customHeight="1" x14ac:dyDescent="0.2">
      <c r="A880" s="217">
        <v>876</v>
      </c>
      <c r="B880" s="218">
        <v>2010</v>
      </c>
      <c r="C880" s="219" t="s">
        <v>3641</v>
      </c>
      <c r="D880" s="231" t="s">
        <v>6319</v>
      </c>
      <c r="E880" s="226" t="s">
        <v>2463</v>
      </c>
      <c r="F880" s="222" t="s">
        <v>3642</v>
      </c>
      <c r="G880" s="218">
        <v>1</v>
      </c>
      <c r="H880" s="220" t="s">
        <v>3643</v>
      </c>
      <c r="I880" s="220" t="s">
        <v>990</v>
      </c>
      <c r="J880" s="220" t="s">
        <v>990</v>
      </c>
      <c r="K880" s="221" t="s">
        <v>3643</v>
      </c>
    </row>
    <row r="881" spans="1:11" ht="28.5" customHeight="1" x14ac:dyDescent="0.2">
      <c r="A881" s="217">
        <v>877</v>
      </c>
      <c r="B881" s="218">
        <v>2010</v>
      </c>
      <c r="C881" s="219" t="s">
        <v>3644</v>
      </c>
      <c r="D881" s="231" t="s">
        <v>6319</v>
      </c>
      <c r="E881" s="226" t="s">
        <v>2484</v>
      </c>
      <c r="F881" s="222" t="s">
        <v>3129</v>
      </c>
      <c r="G881" s="218">
        <v>1</v>
      </c>
      <c r="H881" s="220" t="s">
        <v>3645</v>
      </c>
      <c r="I881" s="220" t="s">
        <v>990</v>
      </c>
      <c r="J881" s="220" t="s">
        <v>990</v>
      </c>
      <c r="K881" s="221" t="s">
        <v>3645</v>
      </c>
    </row>
    <row r="882" spans="1:11" ht="28.5" customHeight="1" x14ac:dyDescent="0.2">
      <c r="A882" s="217">
        <v>878</v>
      </c>
      <c r="B882" s="218">
        <v>2010</v>
      </c>
      <c r="C882" s="219" t="s">
        <v>3646</v>
      </c>
      <c r="D882" s="231" t="s">
        <v>6319</v>
      </c>
      <c r="E882" s="226" t="s">
        <v>2009</v>
      </c>
      <c r="F882" s="222" t="s">
        <v>3647</v>
      </c>
      <c r="G882" s="218">
        <v>1</v>
      </c>
      <c r="H882" s="220" t="s">
        <v>3648</v>
      </c>
      <c r="I882" s="220" t="s">
        <v>990</v>
      </c>
      <c r="J882" s="220" t="s">
        <v>990</v>
      </c>
      <c r="K882" s="221" t="s">
        <v>3648</v>
      </c>
    </row>
    <row r="883" spans="1:11" ht="28.5" customHeight="1" x14ac:dyDescent="0.2">
      <c r="A883" s="217">
        <v>879</v>
      </c>
      <c r="B883" s="218">
        <v>2010</v>
      </c>
      <c r="C883" s="219" t="s">
        <v>3649</v>
      </c>
      <c r="D883" s="231" t="s">
        <v>6319</v>
      </c>
      <c r="E883" s="226" t="s">
        <v>1976</v>
      </c>
      <c r="F883" s="222" t="s">
        <v>3008</v>
      </c>
      <c r="G883" s="218">
        <v>1</v>
      </c>
      <c r="H883" s="220" t="s">
        <v>3650</v>
      </c>
      <c r="I883" s="220" t="s">
        <v>990</v>
      </c>
      <c r="J883" s="220" t="s">
        <v>990</v>
      </c>
      <c r="K883" s="221" t="s">
        <v>3650</v>
      </c>
    </row>
    <row r="884" spans="1:11" ht="28.5" customHeight="1" x14ac:dyDescent="0.2">
      <c r="A884" s="217">
        <v>880</v>
      </c>
      <c r="B884" s="218">
        <v>2010</v>
      </c>
      <c r="C884" s="219" t="s">
        <v>3651</v>
      </c>
      <c r="D884" s="231" t="s">
        <v>6319</v>
      </c>
      <c r="E884" s="226" t="s">
        <v>2009</v>
      </c>
      <c r="F884" s="222" t="s">
        <v>2780</v>
      </c>
      <c r="G884" s="218">
        <v>1</v>
      </c>
      <c r="H884" s="220" t="s">
        <v>3652</v>
      </c>
      <c r="I884" s="220" t="s">
        <v>990</v>
      </c>
      <c r="J884" s="220" t="s">
        <v>990</v>
      </c>
      <c r="K884" s="221" t="s">
        <v>3652</v>
      </c>
    </row>
    <row r="885" spans="1:11" ht="28.5" customHeight="1" x14ac:dyDescent="0.2">
      <c r="A885" s="217">
        <v>881</v>
      </c>
      <c r="B885" s="218">
        <v>2010</v>
      </c>
      <c r="C885" s="219" t="s">
        <v>3653</v>
      </c>
      <c r="D885" s="231" t="s">
        <v>6319</v>
      </c>
      <c r="E885" s="226" t="s">
        <v>1748</v>
      </c>
      <c r="F885" s="222" t="s">
        <v>2679</v>
      </c>
      <c r="G885" s="218">
        <v>1</v>
      </c>
      <c r="H885" s="220" t="s">
        <v>3654</v>
      </c>
      <c r="I885" s="220" t="s">
        <v>990</v>
      </c>
      <c r="J885" s="220" t="s">
        <v>990</v>
      </c>
      <c r="K885" s="221" t="s">
        <v>3654</v>
      </c>
    </row>
    <row r="886" spans="1:11" ht="28.5" customHeight="1" x14ac:dyDescent="0.2">
      <c r="A886" s="217">
        <v>882</v>
      </c>
      <c r="B886" s="218">
        <v>2010</v>
      </c>
      <c r="C886" s="219" t="s">
        <v>3655</v>
      </c>
      <c r="D886" s="231" t="s">
        <v>6319</v>
      </c>
      <c r="E886" s="226" t="s">
        <v>2425</v>
      </c>
      <c r="F886" s="222" t="s">
        <v>2993</v>
      </c>
      <c r="G886" s="218">
        <v>1</v>
      </c>
      <c r="H886" s="220" t="s">
        <v>3656</v>
      </c>
      <c r="I886" s="220" t="s">
        <v>990</v>
      </c>
      <c r="J886" s="220" t="s">
        <v>990</v>
      </c>
      <c r="K886" s="221" t="s">
        <v>3656</v>
      </c>
    </row>
    <row r="887" spans="1:11" ht="28.5" customHeight="1" x14ac:dyDescent="0.2">
      <c r="A887" s="217">
        <v>883</v>
      </c>
      <c r="B887" s="218">
        <v>2010</v>
      </c>
      <c r="C887" s="219" t="s">
        <v>3657</v>
      </c>
      <c r="D887" s="231" t="s">
        <v>6319</v>
      </c>
      <c r="E887" s="226" t="s">
        <v>2419</v>
      </c>
      <c r="F887" s="222" t="s">
        <v>3658</v>
      </c>
      <c r="G887" s="218">
        <v>1</v>
      </c>
      <c r="H887" s="220" t="s">
        <v>3659</v>
      </c>
      <c r="I887" s="220" t="s">
        <v>990</v>
      </c>
      <c r="J887" s="220" t="s">
        <v>990</v>
      </c>
      <c r="K887" s="221" t="s">
        <v>3659</v>
      </c>
    </row>
    <row r="888" spans="1:11" ht="28.5" customHeight="1" x14ac:dyDescent="0.2">
      <c r="A888" s="217">
        <v>884</v>
      </c>
      <c r="B888" s="218">
        <v>2010</v>
      </c>
      <c r="C888" s="219" t="s">
        <v>3660</v>
      </c>
      <c r="D888" s="231" t="s">
        <v>6319</v>
      </c>
      <c r="E888" s="226" t="s">
        <v>2359</v>
      </c>
      <c r="F888" s="222" t="s">
        <v>2997</v>
      </c>
      <c r="G888" s="218">
        <v>1</v>
      </c>
      <c r="H888" s="220" t="s">
        <v>3661</v>
      </c>
      <c r="I888" s="220" t="s">
        <v>990</v>
      </c>
      <c r="J888" s="220" t="s">
        <v>990</v>
      </c>
      <c r="K888" s="221" t="s">
        <v>3661</v>
      </c>
    </row>
    <row r="889" spans="1:11" ht="28.5" customHeight="1" x14ac:dyDescent="0.2">
      <c r="A889" s="217">
        <v>885</v>
      </c>
      <c r="B889" s="218">
        <v>2010</v>
      </c>
      <c r="C889" s="219" t="s">
        <v>3662</v>
      </c>
      <c r="D889" s="231" t="s">
        <v>6319</v>
      </c>
      <c r="E889" s="226" t="s">
        <v>3663</v>
      </c>
      <c r="F889" s="222" t="s">
        <v>3642</v>
      </c>
      <c r="G889" s="218">
        <v>1</v>
      </c>
      <c r="H889" s="220" t="s">
        <v>3664</v>
      </c>
      <c r="I889" s="220" t="s">
        <v>990</v>
      </c>
      <c r="J889" s="220" t="s">
        <v>990</v>
      </c>
      <c r="K889" s="221" t="s">
        <v>3664</v>
      </c>
    </row>
    <row r="890" spans="1:11" ht="28.5" customHeight="1" x14ac:dyDescent="0.2">
      <c r="A890" s="217">
        <v>886</v>
      </c>
      <c r="B890" s="218">
        <v>2010</v>
      </c>
      <c r="C890" s="219" t="s">
        <v>3665</v>
      </c>
      <c r="D890" s="231" t="s">
        <v>6319</v>
      </c>
      <c r="E890" s="226" t="s">
        <v>3568</v>
      </c>
      <c r="F890" s="222" t="s">
        <v>3666</v>
      </c>
      <c r="G890" s="218">
        <v>1</v>
      </c>
      <c r="H890" s="220" t="s">
        <v>3667</v>
      </c>
      <c r="I890" s="220" t="s">
        <v>990</v>
      </c>
      <c r="J890" s="220" t="s">
        <v>990</v>
      </c>
      <c r="K890" s="221" t="s">
        <v>3667</v>
      </c>
    </row>
    <row r="891" spans="1:11" ht="28.5" customHeight="1" x14ac:dyDescent="0.2">
      <c r="A891" s="217">
        <v>887</v>
      </c>
      <c r="B891" s="218">
        <v>2010</v>
      </c>
      <c r="C891" s="219" t="s">
        <v>3668</v>
      </c>
      <c r="D891" s="231" t="s">
        <v>6319</v>
      </c>
      <c r="E891" s="226" t="s">
        <v>1308</v>
      </c>
      <c r="F891" s="222" t="s">
        <v>3669</v>
      </c>
      <c r="G891" s="218">
        <v>1</v>
      </c>
      <c r="H891" s="220" t="s">
        <v>3670</v>
      </c>
      <c r="I891" s="220" t="s">
        <v>990</v>
      </c>
      <c r="J891" s="220" t="s">
        <v>990</v>
      </c>
      <c r="K891" s="221" t="s">
        <v>3670</v>
      </c>
    </row>
    <row r="892" spans="1:11" ht="28.5" customHeight="1" x14ac:dyDescent="0.2">
      <c r="A892" s="217">
        <v>888</v>
      </c>
      <c r="B892" s="218">
        <v>2010</v>
      </c>
      <c r="C892" s="219" t="s">
        <v>3671</v>
      </c>
      <c r="D892" s="231" t="s">
        <v>6319</v>
      </c>
      <c r="E892" s="226" t="s">
        <v>2528</v>
      </c>
      <c r="F892" s="222" t="s">
        <v>2963</v>
      </c>
      <c r="G892" s="218">
        <v>1</v>
      </c>
      <c r="H892" s="220" t="s">
        <v>3672</v>
      </c>
      <c r="I892" s="220" t="s">
        <v>990</v>
      </c>
      <c r="J892" s="220" t="s">
        <v>990</v>
      </c>
      <c r="K892" s="221" t="s">
        <v>3672</v>
      </c>
    </row>
    <row r="893" spans="1:11" ht="28.5" customHeight="1" x14ac:dyDescent="0.2">
      <c r="A893" s="217">
        <v>889</v>
      </c>
      <c r="B893" s="218">
        <v>2010</v>
      </c>
      <c r="C893" s="219" t="s">
        <v>3673</v>
      </c>
      <c r="D893" s="231" t="s">
        <v>6319</v>
      </c>
      <c r="E893" s="226" t="s">
        <v>2528</v>
      </c>
      <c r="F893" s="222" t="s">
        <v>3020</v>
      </c>
      <c r="G893" s="218">
        <v>1</v>
      </c>
      <c r="H893" s="220" t="s">
        <v>3674</v>
      </c>
      <c r="I893" s="220" t="s">
        <v>990</v>
      </c>
      <c r="J893" s="220" t="s">
        <v>990</v>
      </c>
      <c r="K893" s="221" t="s">
        <v>3674</v>
      </c>
    </row>
    <row r="894" spans="1:11" ht="28.5" customHeight="1" x14ac:dyDescent="0.2">
      <c r="A894" s="217">
        <v>890</v>
      </c>
      <c r="B894" s="218">
        <v>2010</v>
      </c>
      <c r="C894" s="219" t="s">
        <v>3675</v>
      </c>
      <c r="D894" s="231" t="s">
        <v>6319</v>
      </c>
      <c r="E894" s="226" t="s">
        <v>3676</v>
      </c>
      <c r="F894" s="222" t="s">
        <v>2943</v>
      </c>
      <c r="G894" s="218">
        <v>1</v>
      </c>
      <c r="H894" s="220" t="s">
        <v>3677</v>
      </c>
      <c r="I894" s="220" t="s">
        <v>990</v>
      </c>
      <c r="J894" s="220" t="s">
        <v>990</v>
      </c>
      <c r="K894" s="221" t="s">
        <v>3677</v>
      </c>
    </row>
    <row r="895" spans="1:11" ht="28.5" customHeight="1" x14ac:dyDescent="0.2">
      <c r="A895" s="217">
        <v>891</v>
      </c>
      <c r="B895" s="218">
        <v>2010</v>
      </c>
      <c r="C895" s="219" t="s">
        <v>3678</v>
      </c>
      <c r="D895" s="231" t="s">
        <v>6319</v>
      </c>
      <c r="E895" s="226" t="s">
        <v>3679</v>
      </c>
      <c r="F895" s="222" t="s">
        <v>3680</v>
      </c>
      <c r="G895" s="218">
        <v>2</v>
      </c>
      <c r="H895" s="220" t="s">
        <v>3681</v>
      </c>
      <c r="I895" s="220" t="s">
        <v>990</v>
      </c>
      <c r="J895" s="220" t="s">
        <v>990</v>
      </c>
      <c r="K895" s="221" t="s">
        <v>3681</v>
      </c>
    </row>
    <row r="896" spans="1:11" ht="28.5" customHeight="1" x14ac:dyDescent="0.2">
      <c r="A896" s="217">
        <v>892</v>
      </c>
      <c r="B896" s="218">
        <v>2010</v>
      </c>
      <c r="C896" s="219" t="s">
        <v>3682</v>
      </c>
      <c r="D896" s="231" t="s">
        <v>6319</v>
      </c>
      <c r="E896" s="226" t="s">
        <v>3683</v>
      </c>
      <c r="F896" s="222" t="s">
        <v>3231</v>
      </c>
      <c r="G896" s="218">
        <v>1</v>
      </c>
      <c r="H896" s="220" t="s">
        <v>3684</v>
      </c>
      <c r="I896" s="220" t="s">
        <v>990</v>
      </c>
      <c r="J896" s="220" t="s">
        <v>990</v>
      </c>
      <c r="K896" s="221" t="s">
        <v>3684</v>
      </c>
    </row>
    <row r="897" spans="1:11" ht="28.5" customHeight="1" x14ac:dyDescent="0.2">
      <c r="A897" s="217">
        <v>893</v>
      </c>
      <c r="B897" s="218">
        <v>2010</v>
      </c>
      <c r="C897" s="219" t="s">
        <v>3685</v>
      </c>
      <c r="D897" s="231" t="s">
        <v>6319</v>
      </c>
      <c r="E897" s="226" t="s">
        <v>1397</v>
      </c>
      <c r="F897" s="222" t="s">
        <v>3243</v>
      </c>
      <c r="G897" s="218">
        <v>1</v>
      </c>
      <c r="H897" s="220" t="s">
        <v>3686</v>
      </c>
      <c r="I897" s="220" t="s">
        <v>990</v>
      </c>
      <c r="J897" s="220" t="s">
        <v>990</v>
      </c>
      <c r="K897" s="221" t="s">
        <v>3686</v>
      </c>
    </row>
    <row r="898" spans="1:11" ht="28.5" customHeight="1" x14ac:dyDescent="0.2">
      <c r="A898" s="217">
        <v>894</v>
      </c>
      <c r="B898" s="218">
        <v>2010</v>
      </c>
      <c r="C898" s="219" t="s">
        <v>3687</v>
      </c>
      <c r="D898" s="231" t="s">
        <v>6319</v>
      </c>
      <c r="E898" s="226" t="s">
        <v>2452</v>
      </c>
      <c r="F898" s="222" t="s">
        <v>3196</v>
      </c>
      <c r="G898" s="218">
        <v>1</v>
      </c>
      <c r="H898" s="220" t="s">
        <v>3688</v>
      </c>
      <c r="I898" s="220" t="s">
        <v>990</v>
      </c>
      <c r="J898" s="220" t="s">
        <v>990</v>
      </c>
      <c r="K898" s="221" t="s">
        <v>3688</v>
      </c>
    </row>
    <row r="899" spans="1:11" ht="28.5" customHeight="1" x14ac:dyDescent="0.2">
      <c r="A899" s="217">
        <v>895</v>
      </c>
      <c r="B899" s="218">
        <v>2010</v>
      </c>
      <c r="C899" s="219" t="s">
        <v>3689</v>
      </c>
      <c r="D899" s="231" t="s">
        <v>6319</v>
      </c>
      <c r="E899" s="226" t="s">
        <v>2484</v>
      </c>
      <c r="F899" s="222" t="s">
        <v>3690</v>
      </c>
      <c r="G899" s="218">
        <v>1</v>
      </c>
      <c r="H899" s="220" t="s">
        <v>3691</v>
      </c>
      <c r="I899" s="220" t="s">
        <v>990</v>
      </c>
      <c r="J899" s="220" t="s">
        <v>990</v>
      </c>
      <c r="K899" s="221" t="s">
        <v>3691</v>
      </c>
    </row>
    <row r="900" spans="1:11" ht="28.5" customHeight="1" x14ac:dyDescent="0.2">
      <c r="A900" s="217">
        <v>896</v>
      </c>
      <c r="B900" s="218">
        <v>2010</v>
      </c>
      <c r="C900" s="219" t="s">
        <v>3692</v>
      </c>
      <c r="D900" s="231" t="s">
        <v>6319</v>
      </c>
      <c r="E900" s="226" t="s">
        <v>2409</v>
      </c>
      <c r="F900" s="222" t="s">
        <v>3044</v>
      </c>
      <c r="G900" s="218">
        <v>1</v>
      </c>
      <c r="H900" s="220" t="s">
        <v>3693</v>
      </c>
      <c r="I900" s="220" t="s">
        <v>990</v>
      </c>
      <c r="J900" s="220" t="s">
        <v>990</v>
      </c>
      <c r="K900" s="221" t="s">
        <v>3693</v>
      </c>
    </row>
    <row r="901" spans="1:11" ht="28.5" customHeight="1" x14ac:dyDescent="0.2">
      <c r="A901" s="217">
        <v>897</v>
      </c>
      <c r="B901" s="218">
        <v>2010</v>
      </c>
      <c r="C901" s="219" t="s">
        <v>3694</v>
      </c>
      <c r="D901" s="231" t="s">
        <v>6319</v>
      </c>
      <c r="E901" s="226" t="s">
        <v>2658</v>
      </c>
      <c r="F901" s="222" t="s">
        <v>3048</v>
      </c>
      <c r="G901" s="218">
        <v>1</v>
      </c>
      <c r="H901" s="220" t="s">
        <v>3695</v>
      </c>
      <c r="I901" s="220" t="s">
        <v>990</v>
      </c>
      <c r="J901" s="220" t="s">
        <v>990</v>
      </c>
      <c r="K901" s="221" t="s">
        <v>3695</v>
      </c>
    </row>
    <row r="902" spans="1:11" ht="28.5" customHeight="1" x14ac:dyDescent="0.2">
      <c r="A902" s="217">
        <v>898</v>
      </c>
      <c r="B902" s="218">
        <v>2010</v>
      </c>
      <c r="C902" s="219" t="s">
        <v>3696</v>
      </c>
      <c r="D902" s="231" t="s">
        <v>6319</v>
      </c>
      <c r="E902" s="226" t="s">
        <v>2665</v>
      </c>
      <c r="F902" s="222" t="s">
        <v>3164</v>
      </c>
      <c r="G902" s="218">
        <v>1</v>
      </c>
      <c r="H902" s="220" t="s">
        <v>3697</v>
      </c>
      <c r="I902" s="220" t="s">
        <v>990</v>
      </c>
      <c r="J902" s="220" t="s">
        <v>990</v>
      </c>
      <c r="K902" s="221" t="s">
        <v>3697</v>
      </c>
    </row>
    <row r="903" spans="1:11" ht="28.5" customHeight="1" x14ac:dyDescent="0.2">
      <c r="A903" s="217">
        <v>899</v>
      </c>
      <c r="B903" s="218">
        <v>2010</v>
      </c>
      <c r="C903" s="219" t="s">
        <v>3698</v>
      </c>
      <c r="D903" s="231" t="s">
        <v>6319</v>
      </c>
      <c r="E903" s="226" t="s">
        <v>1015</v>
      </c>
      <c r="F903" s="222" t="s">
        <v>3056</v>
      </c>
      <c r="G903" s="218">
        <v>2</v>
      </c>
      <c r="H903" s="220" t="s">
        <v>3699</v>
      </c>
      <c r="I903" s="220" t="s">
        <v>990</v>
      </c>
      <c r="J903" s="220" t="s">
        <v>990</v>
      </c>
      <c r="K903" s="221" t="s">
        <v>3699</v>
      </c>
    </row>
    <row r="904" spans="1:11" ht="28.5" customHeight="1" x14ac:dyDescent="0.2">
      <c r="A904" s="217">
        <v>900</v>
      </c>
      <c r="B904" s="218">
        <v>2010</v>
      </c>
      <c r="C904" s="219" t="s">
        <v>3700</v>
      </c>
      <c r="D904" s="231" t="s">
        <v>6319</v>
      </c>
      <c r="E904" s="226" t="s">
        <v>2447</v>
      </c>
      <c r="F904" s="222" t="s">
        <v>3157</v>
      </c>
      <c r="G904" s="218">
        <v>1</v>
      </c>
      <c r="H904" s="220" t="s">
        <v>3701</v>
      </c>
      <c r="I904" s="220" t="s">
        <v>990</v>
      </c>
      <c r="J904" s="220" t="s">
        <v>990</v>
      </c>
      <c r="K904" s="221" t="s">
        <v>3701</v>
      </c>
    </row>
    <row r="905" spans="1:11" ht="28.5" customHeight="1" x14ac:dyDescent="0.2">
      <c r="A905" s="217">
        <v>901</v>
      </c>
      <c r="B905" s="218">
        <v>2010</v>
      </c>
      <c r="C905" s="219" t="s">
        <v>3702</v>
      </c>
      <c r="D905" s="231" t="s">
        <v>6319</v>
      </c>
      <c r="E905" s="226" t="s">
        <v>7390</v>
      </c>
      <c r="F905" s="222" t="s">
        <v>3200</v>
      </c>
      <c r="G905" s="218">
        <v>1</v>
      </c>
      <c r="H905" s="220" t="s">
        <v>3703</v>
      </c>
      <c r="I905" s="220" t="s">
        <v>990</v>
      </c>
      <c r="J905" s="220" t="s">
        <v>990</v>
      </c>
      <c r="K905" s="221" t="s">
        <v>3703</v>
      </c>
    </row>
    <row r="906" spans="1:11" ht="28.5" customHeight="1" x14ac:dyDescent="0.2">
      <c r="A906" s="217">
        <v>902</v>
      </c>
      <c r="B906" s="218">
        <v>2010</v>
      </c>
      <c r="C906" s="219" t="s">
        <v>3704</v>
      </c>
      <c r="D906" s="231" t="s">
        <v>6319</v>
      </c>
      <c r="E906" s="226" t="s">
        <v>1923</v>
      </c>
      <c r="F906" s="222" t="s">
        <v>2743</v>
      </c>
      <c r="G906" s="218">
        <v>2</v>
      </c>
      <c r="H906" s="220" t="s">
        <v>3705</v>
      </c>
      <c r="I906" s="220" t="s">
        <v>990</v>
      </c>
      <c r="J906" s="220" t="s">
        <v>990</v>
      </c>
      <c r="K906" s="221" t="s">
        <v>3705</v>
      </c>
    </row>
    <row r="907" spans="1:11" ht="28.5" customHeight="1" x14ac:dyDescent="0.2">
      <c r="A907" s="217">
        <v>903</v>
      </c>
      <c r="B907" s="218">
        <v>2010</v>
      </c>
      <c r="C907" s="219" t="s">
        <v>3706</v>
      </c>
      <c r="D907" s="231" t="s">
        <v>6319</v>
      </c>
      <c r="E907" s="226" t="s">
        <v>1427</v>
      </c>
      <c r="F907" s="222" t="s">
        <v>3004</v>
      </c>
      <c r="G907" s="218">
        <v>1</v>
      </c>
      <c r="H907" s="220" t="s">
        <v>3707</v>
      </c>
      <c r="I907" s="220" t="s">
        <v>990</v>
      </c>
      <c r="J907" s="220" t="s">
        <v>990</v>
      </c>
      <c r="K907" s="221" t="s">
        <v>3707</v>
      </c>
    </row>
    <row r="908" spans="1:11" ht="28.5" customHeight="1" x14ac:dyDescent="0.2">
      <c r="A908" s="217">
        <v>904</v>
      </c>
      <c r="B908" s="218">
        <v>2010</v>
      </c>
      <c r="C908" s="219" t="s">
        <v>3708</v>
      </c>
      <c r="D908" s="231" t="s">
        <v>6319</v>
      </c>
      <c r="E908" s="226" t="s">
        <v>1830</v>
      </c>
      <c r="F908" s="222" t="s">
        <v>2599</v>
      </c>
      <c r="G908" s="218">
        <v>1</v>
      </c>
      <c r="H908" s="220" t="s">
        <v>3709</v>
      </c>
      <c r="I908" s="220" t="s">
        <v>990</v>
      </c>
      <c r="J908" s="220" t="s">
        <v>990</v>
      </c>
      <c r="K908" s="221" t="s">
        <v>3709</v>
      </c>
    </row>
    <row r="909" spans="1:11" ht="28.5" customHeight="1" x14ac:dyDescent="0.2">
      <c r="A909" s="217">
        <v>905</v>
      </c>
      <c r="B909" s="218">
        <v>2010</v>
      </c>
      <c r="C909" s="219" t="s">
        <v>3710</v>
      </c>
      <c r="D909" s="231" t="s">
        <v>6319</v>
      </c>
      <c r="E909" s="226" t="s">
        <v>2463</v>
      </c>
      <c r="F909" s="222" t="s">
        <v>3133</v>
      </c>
      <c r="G909" s="218">
        <v>1</v>
      </c>
      <c r="H909" s="220" t="s">
        <v>3711</v>
      </c>
      <c r="I909" s="220" t="s">
        <v>990</v>
      </c>
      <c r="J909" s="220" t="s">
        <v>990</v>
      </c>
      <c r="K909" s="221" t="s">
        <v>3711</v>
      </c>
    </row>
    <row r="910" spans="1:11" ht="28.5" customHeight="1" x14ac:dyDescent="0.2">
      <c r="A910" s="217">
        <v>906</v>
      </c>
      <c r="B910" s="218">
        <v>2010</v>
      </c>
      <c r="C910" s="219" t="s">
        <v>3712</v>
      </c>
      <c r="D910" s="231" t="s">
        <v>6319</v>
      </c>
      <c r="E910" s="226" t="s">
        <v>2029</v>
      </c>
      <c r="F910" s="222" t="s">
        <v>3080</v>
      </c>
      <c r="G910" s="218">
        <v>1</v>
      </c>
      <c r="H910" s="220" t="s">
        <v>3713</v>
      </c>
      <c r="I910" s="220" t="s">
        <v>990</v>
      </c>
      <c r="J910" s="220" t="s">
        <v>990</v>
      </c>
      <c r="K910" s="221" t="s">
        <v>3713</v>
      </c>
    </row>
    <row r="911" spans="1:11" ht="28.5" customHeight="1" x14ac:dyDescent="0.2">
      <c r="A911" s="217">
        <v>907</v>
      </c>
      <c r="B911" s="218">
        <v>2010</v>
      </c>
      <c r="C911" s="219" t="s">
        <v>3714</v>
      </c>
      <c r="D911" s="231" t="s">
        <v>6319</v>
      </c>
      <c r="E911" s="226" t="s">
        <v>2029</v>
      </c>
      <c r="F911" s="222" t="s">
        <v>3084</v>
      </c>
      <c r="G911" s="218">
        <v>1</v>
      </c>
      <c r="H911" s="220" t="s">
        <v>3715</v>
      </c>
      <c r="I911" s="220" t="s">
        <v>990</v>
      </c>
      <c r="J911" s="220" t="s">
        <v>990</v>
      </c>
      <c r="K911" s="221" t="s">
        <v>3715</v>
      </c>
    </row>
    <row r="912" spans="1:11" ht="28.5" customHeight="1" x14ac:dyDescent="0.2">
      <c r="A912" s="217">
        <v>908</v>
      </c>
      <c r="B912" s="218">
        <v>2010</v>
      </c>
      <c r="C912" s="219" t="s">
        <v>3716</v>
      </c>
      <c r="D912" s="231" t="s">
        <v>6319</v>
      </c>
      <c r="E912" s="226" t="s">
        <v>2029</v>
      </c>
      <c r="F912" s="222" t="s">
        <v>3092</v>
      </c>
      <c r="G912" s="218">
        <v>1</v>
      </c>
      <c r="H912" s="220" t="s">
        <v>3717</v>
      </c>
      <c r="I912" s="220" t="s">
        <v>990</v>
      </c>
      <c r="J912" s="220" t="s">
        <v>990</v>
      </c>
      <c r="K912" s="221" t="s">
        <v>3717</v>
      </c>
    </row>
    <row r="913" spans="1:11" ht="28.5" customHeight="1" x14ac:dyDescent="0.2">
      <c r="A913" s="217">
        <v>909</v>
      </c>
      <c r="B913" s="218">
        <v>2010</v>
      </c>
      <c r="C913" s="219" t="s">
        <v>3718</v>
      </c>
      <c r="D913" s="231" t="s">
        <v>6319</v>
      </c>
      <c r="E913" s="226" t="s">
        <v>2029</v>
      </c>
      <c r="F913" s="222" t="s">
        <v>3096</v>
      </c>
      <c r="G913" s="218">
        <v>1</v>
      </c>
      <c r="H913" s="220" t="s">
        <v>3719</v>
      </c>
      <c r="I913" s="220" t="s">
        <v>990</v>
      </c>
      <c r="J913" s="220" t="s">
        <v>990</v>
      </c>
      <c r="K913" s="221" t="s">
        <v>3719</v>
      </c>
    </row>
    <row r="914" spans="1:11" ht="28.5" customHeight="1" x14ac:dyDescent="0.2">
      <c r="A914" s="217">
        <v>910</v>
      </c>
      <c r="B914" s="218">
        <v>2010</v>
      </c>
      <c r="C914" s="219" t="s">
        <v>3720</v>
      </c>
      <c r="D914" s="231" t="s">
        <v>6319</v>
      </c>
      <c r="E914" s="226" t="s">
        <v>2029</v>
      </c>
      <c r="F914" s="222" t="s">
        <v>3100</v>
      </c>
      <c r="G914" s="218">
        <v>1</v>
      </c>
      <c r="H914" s="220" t="s">
        <v>3721</v>
      </c>
      <c r="I914" s="220" t="s">
        <v>990</v>
      </c>
      <c r="J914" s="220" t="s">
        <v>990</v>
      </c>
      <c r="K914" s="221" t="s">
        <v>3721</v>
      </c>
    </row>
    <row r="915" spans="1:11" ht="28.5" customHeight="1" x14ac:dyDescent="0.2">
      <c r="A915" s="217">
        <v>911</v>
      </c>
      <c r="B915" s="218">
        <v>2010</v>
      </c>
      <c r="C915" s="219" t="s">
        <v>3722</v>
      </c>
      <c r="D915" s="231" t="s">
        <v>6319</v>
      </c>
      <c r="E915" s="226" t="s">
        <v>2029</v>
      </c>
      <c r="F915" s="222" t="s">
        <v>3104</v>
      </c>
      <c r="G915" s="218">
        <v>1</v>
      </c>
      <c r="H915" s="220" t="s">
        <v>3723</v>
      </c>
      <c r="I915" s="220" t="s">
        <v>990</v>
      </c>
      <c r="J915" s="220" t="s">
        <v>990</v>
      </c>
      <c r="K915" s="221" t="s">
        <v>3723</v>
      </c>
    </row>
    <row r="916" spans="1:11" ht="28.5" customHeight="1" x14ac:dyDescent="0.2">
      <c r="A916" s="217">
        <v>912</v>
      </c>
      <c r="B916" s="218">
        <v>2010</v>
      </c>
      <c r="C916" s="219" t="s">
        <v>3724</v>
      </c>
      <c r="D916" s="231" t="s">
        <v>6319</v>
      </c>
      <c r="E916" s="226" t="s">
        <v>2029</v>
      </c>
      <c r="F916" s="222" t="s">
        <v>3108</v>
      </c>
      <c r="G916" s="218">
        <v>1</v>
      </c>
      <c r="H916" s="220" t="s">
        <v>3725</v>
      </c>
      <c r="I916" s="220" t="s">
        <v>990</v>
      </c>
      <c r="J916" s="220" t="s">
        <v>990</v>
      </c>
      <c r="K916" s="221" t="s">
        <v>3725</v>
      </c>
    </row>
    <row r="917" spans="1:11" ht="28.5" customHeight="1" x14ac:dyDescent="0.2">
      <c r="A917" s="217">
        <v>913</v>
      </c>
      <c r="B917" s="218">
        <v>2010</v>
      </c>
      <c r="C917" s="219" t="s">
        <v>3726</v>
      </c>
      <c r="D917" s="231" t="s">
        <v>6319</v>
      </c>
      <c r="E917" s="226" t="s">
        <v>2707</v>
      </c>
      <c r="F917" s="222" t="s">
        <v>3258</v>
      </c>
      <c r="G917" s="218">
        <v>3</v>
      </c>
      <c r="H917" s="220" t="s">
        <v>3727</v>
      </c>
      <c r="I917" s="220" t="s">
        <v>990</v>
      </c>
      <c r="J917" s="220" t="s">
        <v>990</v>
      </c>
      <c r="K917" s="221" t="s">
        <v>3727</v>
      </c>
    </row>
    <row r="918" spans="1:11" ht="28.5" customHeight="1" x14ac:dyDescent="0.2">
      <c r="A918" s="217">
        <v>914</v>
      </c>
      <c r="B918" s="218">
        <v>2010</v>
      </c>
      <c r="C918" s="219" t="s">
        <v>3728</v>
      </c>
      <c r="D918" s="231" t="s">
        <v>6319</v>
      </c>
      <c r="E918" s="226" t="s">
        <v>3663</v>
      </c>
      <c r="F918" s="222" t="s">
        <v>3262</v>
      </c>
      <c r="G918" s="218">
        <v>1</v>
      </c>
      <c r="H918" s="220" t="s">
        <v>3729</v>
      </c>
      <c r="I918" s="220" t="s">
        <v>990</v>
      </c>
      <c r="J918" s="220" t="s">
        <v>990</v>
      </c>
      <c r="K918" s="221" t="s">
        <v>3729</v>
      </c>
    </row>
    <row r="919" spans="1:11" ht="28.5" customHeight="1" x14ac:dyDescent="0.2">
      <c r="A919" s="217">
        <v>915</v>
      </c>
      <c r="B919" s="218">
        <v>2010</v>
      </c>
      <c r="C919" s="219" t="s">
        <v>3730</v>
      </c>
      <c r="D919" s="231" t="s">
        <v>6319</v>
      </c>
      <c r="E919" s="226" t="s">
        <v>2299</v>
      </c>
      <c r="F919" s="222" t="s">
        <v>2916</v>
      </c>
      <c r="G919" s="218">
        <v>2</v>
      </c>
      <c r="H919" s="220" t="s">
        <v>3731</v>
      </c>
      <c r="I919" s="220" t="s">
        <v>990</v>
      </c>
      <c r="J919" s="220" t="s">
        <v>990</v>
      </c>
      <c r="K919" s="221" t="s">
        <v>3731</v>
      </c>
    </row>
    <row r="920" spans="1:11" ht="28.5" customHeight="1" x14ac:dyDescent="0.2">
      <c r="A920" s="217">
        <v>916</v>
      </c>
      <c r="B920" s="218">
        <v>2010</v>
      </c>
      <c r="C920" s="219" t="s">
        <v>3732</v>
      </c>
      <c r="D920" s="231" t="s">
        <v>6319</v>
      </c>
      <c r="E920" s="226" t="s">
        <v>1423</v>
      </c>
      <c r="F920" s="222" t="s">
        <v>1156</v>
      </c>
      <c r="G920" s="218">
        <v>2</v>
      </c>
      <c r="H920" s="220" t="s">
        <v>3733</v>
      </c>
      <c r="I920" s="220" t="s">
        <v>990</v>
      </c>
      <c r="J920" s="220" t="s">
        <v>990</v>
      </c>
      <c r="K920" s="221" t="s">
        <v>3733</v>
      </c>
    </row>
    <row r="921" spans="1:11" ht="28.5" customHeight="1" x14ac:dyDescent="0.2">
      <c r="A921" s="217">
        <v>917</v>
      </c>
      <c r="B921" s="218">
        <v>2010</v>
      </c>
      <c r="C921" s="219" t="s">
        <v>3734</v>
      </c>
      <c r="D921" s="231" t="s">
        <v>6319</v>
      </c>
      <c r="E921" s="226" t="s">
        <v>3735</v>
      </c>
      <c r="F921" s="222" t="s">
        <v>3736</v>
      </c>
      <c r="G921" s="218">
        <v>2</v>
      </c>
      <c r="H921" s="220" t="s">
        <v>3737</v>
      </c>
      <c r="I921" s="220" t="s">
        <v>990</v>
      </c>
      <c r="J921" s="220" t="s">
        <v>990</v>
      </c>
      <c r="K921" s="221" t="s">
        <v>3737</v>
      </c>
    </row>
    <row r="922" spans="1:11" ht="28.5" customHeight="1" x14ac:dyDescent="0.2">
      <c r="A922" s="217">
        <v>918</v>
      </c>
      <c r="B922" s="218">
        <v>2010</v>
      </c>
      <c r="C922" s="219" t="s">
        <v>3738</v>
      </c>
      <c r="D922" s="231" t="s">
        <v>6319</v>
      </c>
      <c r="E922" s="226" t="s">
        <v>3735</v>
      </c>
      <c r="F922" s="222" t="s">
        <v>1525</v>
      </c>
      <c r="G922" s="218">
        <v>2</v>
      </c>
      <c r="H922" s="220" t="s">
        <v>3739</v>
      </c>
      <c r="I922" s="220" t="s">
        <v>990</v>
      </c>
      <c r="J922" s="220" t="s">
        <v>990</v>
      </c>
      <c r="K922" s="221" t="s">
        <v>3739</v>
      </c>
    </row>
    <row r="923" spans="1:11" ht="28.5" customHeight="1" x14ac:dyDescent="0.2">
      <c r="A923" s="217">
        <v>919</v>
      </c>
      <c r="B923" s="218">
        <v>2010</v>
      </c>
      <c r="C923" s="219" t="s">
        <v>3740</v>
      </c>
      <c r="D923" s="231" t="s">
        <v>6319</v>
      </c>
      <c r="E923" s="226" t="s">
        <v>2658</v>
      </c>
      <c r="F923" s="222" t="s">
        <v>2931</v>
      </c>
      <c r="G923" s="218">
        <v>1</v>
      </c>
      <c r="H923" s="220" t="s">
        <v>3741</v>
      </c>
      <c r="I923" s="220" t="s">
        <v>990</v>
      </c>
      <c r="J923" s="220" t="s">
        <v>990</v>
      </c>
      <c r="K923" s="221" t="s">
        <v>3741</v>
      </c>
    </row>
    <row r="924" spans="1:11" ht="28.5" customHeight="1" x14ac:dyDescent="0.2">
      <c r="A924" s="217">
        <v>920</v>
      </c>
      <c r="B924" s="218">
        <v>2010</v>
      </c>
      <c r="C924" s="219" t="s">
        <v>3742</v>
      </c>
      <c r="D924" s="231" t="s">
        <v>6319</v>
      </c>
      <c r="E924" s="226" t="s">
        <v>1397</v>
      </c>
      <c r="F924" s="222" t="s">
        <v>2605</v>
      </c>
      <c r="G924" s="218">
        <v>1</v>
      </c>
      <c r="H924" s="220" t="s">
        <v>3743</v>
      </c>
      <c r="I924" s="220" t="s">
        <v>990</v>
      </c>
      <c r="J924" s="220" t="s">
        <v>990</v>
      </c>
      <c r="K924" s="221" t="s">
        <v>3743</v>
      </c>
    </row>
    <row r="925" spans="1:11" ht="28.5" customHeight="1" x14ac:dyDescent="0.2">
      <c r="A925" s="217">
        <v>921</v>
      </c>
      <c r="B925" s="218">
        <v>2010</v>
      </c>
      <c r="C925" s="219" t="s">
        <v>3744</v>
      </c>
      <c r="D925" s="231" t="s">
        <v>6319</v>
      </c>
      <c r="E925" s="226" t="s">
        <v>7390</v>
      </c>
      <c r="F925" s="222" t="s">
        <v>992</v>
      </c>
      <c r="G925" s="218">
        <v>2</v>
      </c>
      <c r="H925" s="220" t="s">
        <v>3745</v>
      </c>
      <c r="I925" s="220" t="s">
        <v>990</v>
      </c>
      <c r="J925" s="220" t="s">
        <v>990</v>
      </c>
      <c r="K925" s="221" t="s">
        <v>3745</v>
      </c>
    </row>
    <row r="926" spans="1:11" ht="28.5" customHeight="1" x14ac:dyDescent="0.2">
      <c r="A926" s="217">
        <v>922</v>
      </c>
      <c r="B926" s="218">
        <v>2010</v>
      </c>
      <c r="C926" s="219" t="s">
        <v>3746</v>
      </c>
      <c r="D926" s="231" t="s">
        <v>6319</v>
      </c>
      <c r="E926" s="226" t="s">
        <v>2477</v>
      </c>
      <c r="F926" s="222" t="s">
        <v>2985</v>
      </c>
      <c r="G926" s="218">
        <v>1</v>
      </c>
      <c r="H926" s="220" t="s">
        <v>3747</v>
      </c>
      <c r="I926" s="220" t="s">
        <v>990</v>
      </c>
      <c r="J926" s="220" t="s">
        <v>990</v>
      </c>
      <c r="K926" s="221" t="s">
        <v>3747</v>
      </c>
    </row>
    <row r="927" spans="1:11" ht="28.5" customHeight="1" x14ac:dyDescent="0.2">
      <c r="A927" s="217">
        <v>923</v>
      </c>
      <c r="B927" s="218">
        <v>2010</v>
      </c>
      <c r="C927" s="219" t="s">
        <v>3748</v>
      </c>
      <c r="D927" s="231" t="s">
        <v>6319</v>
      </c>
      <c r="E927" s="226" t="s">
        <v>2808</v>
      </c>
      <c r="F927" s="222" t="s">
        <v>3749</v>
      </c>
      <c r="G927" s="218">
        <v>1</v>
      </c>
      <c r="H927" s="220" t="s">
        <v>3750</v>
      </c>
      <c r="I927" s="220" t="s">
        <v>990</v>
      </c>
      <c r="J927" s="220" t="s">
        <v>990</v>
      </c>
      <c r="K927" s="221" t="s">
        <v>3750</v>
      </c>
    </row>
    <row r="928" spans="1:11" ht="28.5" customHeight="1" x14ac:dyDescent="0.2">
      <c r="A928" s="217">
        <v>924</v>
      </c>
      <c r="B928" s="218">
        <v>2010</v>
      </c>
      <c r="C928" s="219" t="s">
        <v>3751</v>
      </c>
      <c r="D928" s="231" t="s">
        <v>6319</v>
      </c>
      <c r="E928" s="226" t="s">
        <v>2430</v>
      </c>
      <c r="F928" s="222" t="s">
        <v>3270</v>
      </c>
      <c r="G928" s="218">
        <v>1</v>
      </c>
      <c r="H928" s="220" t="s">
        <v>3752</v>
      </c>
      <c r="I928" s="220" t="s">
        <v>990</v>
      </c>
      <c r="J928" s="220" t="s">
        <v>990</v>
      </c>
      <c r="K928" s="221" t="s">
        <v>3752</v>
      </c>
    </row>
    <row r="929" spans="1:11" ht="28.5" customHeight="1" x14ac:dyDescent="0.2">
      <c r="A929" s="217">
        <v>925</v>
      </c>
      <c r="B929" s="218">
        <v>2010</v>
      </c>
      <c r="C929" s="219" t="s">
        <v>3753</v>
      </c>
      <c r="D929" s="231" t="s">
        <v>6319</v>
      </c>
      <c r="E929" s="226" t="s">
        <v>2412</v>
      </c>
      <c r="F929" s="222" t="s">
        <v>3754</v>
      </c>
      <c r="G929" s="218">
        <v>1</v>
      </c>
      <c r="H929" s="220" t="s">
        <v>3755</v>
      </c>
      <c r="I929" s="220" t="s">
        <v>990</v>
      </c>
      <c r="J929" s="220" t="s">
        <v>990</v>
      </c>
      <c r="K929" s="221" t="s">
        <v>3755</v>
      </c>
    </row>
    <row r="930" spans="1:11" ht="28.5" customHeight="1" x14ac:dyDescent="0.2">
      <c r="A930" s="217">
        <v>926</v>
      </c>
      <c r="B930" s="218">
        <v>2010</v>
      </c>
      <c r="C930" s="219" t="s">
        <v>3756</v>
      </c>
      <c r="D930" s="231" t="s">
        <v>6319</v>
      </c>
      <c r="E930" s="226" t="s">
        <v>1787</v>
      </c>
      <c r="F930" s="222" t="s">
        <v>3757</v>
      </c>
      <c r="G930" s="218">
        <v>1</v>
      </c>
      <c r="H930" s="220" t="s">
        <v>3758</v>
      </c>
      <c r="I930" s="220" t="s">
        <v>990</v>
      </c>
      <c r="J930" s="220" t="s">
        <v>990</v>
      </c>
      <c r="K930" s="221" t="s">
        <v>3758</v>
      </c>
    </row>
    <row r="931" spans="1:11" ht="28.5" customHeight="1" x14ac:dyDescent="0.2">
      <c r="A931" s="217">
        <v>927</v>
      </c>
      <c r="B931" s="218">
        <v>2010</v>
      </c>
      <c r="C931" s="219" t="s">
        <v>3759</v>
      </c>
      <c r="D931" s="231" t="s">
        <v>6319</v>
      </c>
      <c r="E931" s="226" t="s">
        <v>1806</v>
      </c>
      <c r="F931" s="222" t="s">
        <v>2855</v>
      </c>
      <c r="G931" s="218">
        <v>1</v>
      </c>
      <c r="H931" s="220" t="s">
        <v>3760</v>
      </c>
      <c r="I931" s="220" t="s">
        <v>990</v>
      </c>
      <c r="J931" s="220" t="s">
        <v>990</v>
      </c>
      <c r="K931" s="221" t="s">
        <v>3760</v>
      </c>
    </row>
    <row r="932" spans="1:11" ht="28.5" customHeight="1" x14ac:dyDescent="0.2">
      <c r="A932" s="217">
        <v>928</v>
      </c>
      <c r="B932" s="218">
        <v>2010</v>
      </c>
      <c r="C932" s="219" t="s">
        <v>3761</v>
      </c>
      <c r="D932" s="231" t="s">
        <v>6319</v>
      </c>
      <c r="E932" s="226" t="s">
        <v>7398</v>
      </c>
      <c r="F932" s="222" t="s">
        <v>3762</v>
      </c>
      <c r="G932" s="218">
        <v>1</v>
      </c>
      <c r="H932" s="220" t="s">
        <v>3763</v>
      </c>
      <c r="I932" s="220" t="s">
        <v>990</v>
      </c>
      <c r="J932" s="220" t="s">
        <v>990</v>
      </c>
      <c r="K932" s="221" t="s">
        <v>3763</v>
      </c>
    </row>
    <row r="933" spans="1:11" ht="28.5" customHeight="1" x14ac:dyDescent="0.2">
      <c r="A933" s="217">
        <v>929</v>
      </c>
      <c r="B933" s="218">
        <v>2010</v>
      </c>
      <c r="C933" s="219" t="s">
        <v>3764</v>
      </c>
      <c r="D933" s="231" t="s">
        <v>6319</v>
      </c>
      <c r="E933" s="226" t="s">
        <v>1019</v>
      </c>
      <c r="F933" s="222" t="s">
        <v>1148</v>
      </c>
      <c r="G933" s="218">
        <v>2</v>
      </c>
      <c r="H933" s="220" t="s">
        <v>3765</v>
      </c>
      <c r="I933" s="220" t="s">
        <v>990</v>
      </c>
      <c r="J933" s="220" t="s">
        <v>990</v>
      </c>
      <c r="K933" s="221" t="s">
        <v>3765</v>
      </c>
    </row>
    <row r="934" spans="1:11" ht="28.5" customHeight="1" x14ac:dyDescent="0.2">
      <c r="A934" s="217">
        <v>930</v>
      </c>
      <c r="B934" s="218">
        <v>2010</v>
      </c>
      <c r="C934" s="219" t="s">
        <v>3766</v>
      </c>
      <c r="D934" s="231" t="s">
        <v>6319</v>
      </c>
      <c r="E934" s="226" t="s">
        <v>3767</v>
      </c>
      <c r="F934" s="222" t="s">
        <v>3768</v>
      </c>
      <c r="G934" s="218">
        <v>2</v>
      </c>
      <c r="H934" s="220" t="s">
        <v>3769</v>
      </c>
      <c r="I934" s="220" t="s">
        <v>990</v>
      </c>
      <c r="J934" s="220" t="s">
        <v>990</v>
      </c>
      <c r="K934" s="221" t="s">
        <v>3769</v>
      </c>
    </row>
    <row r="935" spans="1:11" ht="28.5" customHeight="1" x14ac:dyDescent="0.2">
      <c r="A935" s="217">
        <v>931</v>
      </c>
      <c r="B935" s="218">
        <v>2010</v>
      </c>
      <c r="C935" s="219" t="s">
        <v>3770</v>
      </c>
      <c r="D935" s="231" t="s">
        <v>6319</v>
      </c>
      <c r="E935" s="226" t="s">
        <v>3767</v>
      </c>
      <c r="F935" s="222" t="s">
        <v>3771</v>
      </c>
      <c r="G935" s="218">
        <v>2</v>
      </c>
      <c r="H935" s="220" t="s">
        <v>3772</v>
      </c>
      <c r="I935" s="220" t="s">
        <v>990</v>
      </c>
      <c r="J935" s="220" t="s">
        <v>990</v>
      </c>
      <c r="K935" s="221" t="s">
        <v>3772</v>
      </c>
    </row>
    <row r="936" spans="1:11" ht="28.5" customHeight="1" x14ac:dyDescent="0.2">
      <c r="A936" s="217">
        <v>932</v>
      </c>
      <c r="B936" s="218">
        <v>2010</v>
      </c>
      <c r="C936" s="219" t="s">
        <v>3773</v>
      </c>
      <c r="D936" s="231" t="s">
        <v>6319</v>
      </c>
      <c r="E936" s="226" t="s">
        <v>2516</v>
      </c>
      <c r="F936" s="222" t="s">
        <v>2006</v>
      </c>
      <c r="G936" s="218">
        <v>1</v>
      </c>
      <c r="H936" s="220" t="s">
        <v>3774</v>
      </c>
      <c r="I936" s="220" t="s">
        <v>990</v>
      </c>
      <c r="J936" s="220" t="s">
        <v>990</v>
      </c>
      <c r="K936" s="221" t="s">
        <v>3774</v>
      </c>
    </row>
    <row r="937" spans="1:11" ht="28.5" customHeight="1" x14ac:dyDescent="0.2">
      <c r="A937" s="217">
        <v>933</v>
      </c>
      <c r="B937" s="218">
        <v>2010</v>
      </c>
      <c r="C937" s="219" t="s">
        <v>3775</v>
      </c>
      <c r="D937" s="231" t="s">
        <v>6319</v>
      </c>
      <c r="E937" s="226" t="s">
        <v>2309</v>
      </c>
      <c r="F937" s="222" t="s">
        <v>2862</v>
      </c>
      <c r="G937" s="218">
        <v>1</v>
      </c>
      <c r="H937" s="220" t="s">
        <v>3776</v>
      </c>
      <c r="I937" s="220" t="s">
        <v>990</v>
      </c>
      <c r="J937" s="220" t="s">
        <v>990</v>
      </c>
      <c r="K937" s="221" t="s">
        <v>3776</v>
      </c>
    </row>
    <row r="938" spans="1:11" ht="28.5" customHeight="1" x14ac:dyDescent="0.2">
      <c r="A938" s="217">
        <v>934</v>
      </c>
      <c r="B938" s="218">
        <v>2010</v>
      </c>
      <c r="C938" s="219" t="s">
        <v>3777</v>
      </c>
      <c r="D938" s="231" t="s">
        <v>6319</v>
      </c>
      <c r="E938" s="226" t="s">
        <v>3778</v>
      </c>
      <c r="F938" s="222" t="s">
        <v>1008</v>
      </c>
      <c r="G938" s="218">
        <v>2</v>
      </c>
      <c r="H938" s="220" t="s">
        <v>3779</v>
      </c>
      <c r="I938" s="220" t="s">
        <v>990</v>
      </c>
      <c r="J938" s="220" t="s">
        <v>990</v>
      </c>
      <c r="K938" s="221" t="s">
        <v>3779</v>
      </c>
    </row>
    <row r="939" spans="1:11" ht="28.5" customHeight="1" x14ac:dyDescent="0.2">
      <c r="A939" s="217">
        <v>935</v>
      </c>
      <c r="B939" s="218">
        <v>2010</v>
      </c>
      <c r="C939" s="219" t="s">
        <v>3780</v>
      </c>
      <c r="D939" s="231" t="s">
        <v>6319</v>
      </c>
      <c r="E939" s="226" t="s">
        <v>3781</v>
      </c>
      <c r="F939" s="222" t="s">
        <v>3289</v>
      </c>
      <c r="G939" s="218">
        <v>1</v>
      </c>
      <c r="H939" s="220" t="s">
        <v>3782</v>
      </c>
      <c r="I939" s="220" t="s">
        <v>990</v>
      </c>
      <c r="J939" s="220" t="s">
        <v>990</v>
      </c>
      <c r="K939" s="221" t="s">
        <v>3782</v>
      </c>
    </row>
    <row r="940" spans="1:11" ht="28.5" customHeight="1" x14ac:dyDescent="0.2">
      <c r="A940" s="217">
        <v>936</v>
      </c>
      <c r="B940" s="218">
        <v>2010</v>
      </c>
      <c r="C940" s="219" t="s">
        <v>3783</v>
      </c>
      <c r="D940" s="231" t="s">
        <v>6319</v>
      </c>
      <c r="E940" s="226" t="s">
        <v>2477</v>
      </c>
      <c r="F940" s="222" t="s">
        <v>2989</v>
      </c>
      <c r="G940" s="218">
        <v>1</v>
      </c>
      <c r="H940" s="220" t="s">
        <v>3784</v>
      </c>
      <c r="I940" s="220" t="s">
        <v>990</v>
      </c>
      <c r="J940" s="220" t="s">
        <v>990</v>
      </c>
      <c r="K940" s="221" t="s">
        <v>3784</v>
      </c>
    </row>
    <row r="941" spans="1:11" ht="29.25" customHeight="1" x14ac:dyDescent="0.2">
      <c r="A941" s="217">
        <v>937</v>
      </c>
      <c r="B941" s="218">
        <v>2010</v>
      </c>
      <c r="C941" s="219" t="s">
        <v>3785</v>
      </c>
      <c r="D941" s="231" t="s">
        <v>6319</v>
      </c>
      <c r="E941" s="226" t="s">
        <v>3786</v>
      </c>
      <c r="F941" s="222" t="s">
        <v>1097</v>
      </c>
      <c r="G941" s="218">
        <v>1</v>
      </c>
      <c r="H941" s="220" t="s">
        <v>3787</v>
      </c>
      <c r="I941" s="220" t="s">
        <v>990</v>
      </c>
      <c r="J941" s="220" t="s">
        <v>990</v>
      </c>
      <c r="K941" s="221" t="s">
        <v>3787</v>
      </c>
    </row>
    <row r="942" spans="1:11" ht="29.25" customHeight="1" x14ac:dyDescent="0.2">
      <c r="A942" s="217">
        <v>938</v>
      </c>
      <c r="B942" s="218">
        <v>2010</v>
      </c>
      <c r="C942" s="219" t="s">
        <v>3788</v>
      </c>
      <c r="D942" s="231" t="s">
        <v>6319</v>
      </c>
      <c r="E942" s="226" t="s">
        <v>2496</v>
      </c>
      <c r="F942" s="222" t="s">
        <v>3789</v>
      </c>
      <c r="G942" s="218">
        <v>1</v>
      </c>
      <c r="H942" s="220" t="s">
        <v>3790</v>
      </c>
      <c r="I942" s="220" t="s">
        <v>990</v>
      </c>
      <c r="J942" s="220" t="s">
        <v>990</v>
      </c>
      <c r="K942" s="221" t="s">
        <v>3790</v>
      </c>
    </row>
    <row r="943" spans="1:11" ht="29.25" customHeight="1" x14ac:dyDescent="0.2">
      <c r="A943" s="217">
        <v>939</v>
      </c>
      <c r="B943" s="218">
        <v>2010</v>
      </c>
      <c r="C943" s="219" t="s">
        <v>3791</v>
      </c>
      <c r="D943" s="231" t="s">
        <v>6319</v>
      </c>
      <c r="E943" s="226" t="s">
        <v>1759</v>
      </c>
      <c r="F943" s="222" t="s">
        <v>3792</v>
      </c>
      <c r="G943" s="218">
        <v>3</v>
      </c>
      <c r="H943" s="220" t="s">
        <v>3793</v>
      </c>
      <c r="I943" s="220" t="s">
        <v>990</v>
      </c>
      <c r="J943" s="220" t="s">
        <v>990</v>
      </c>
      <c r="K943" s="221" t="s">
        <v>3793</v>
      </c>
    </row>
    <row r="944" spans="1:11" ht="29.25" customHeight="1" x14ac:dyDescent="0.2">
      <c r="A944" s="217">
        <v>940</v>
      </c>
      <c r="B944" s="218">
        <v>2010</v>
      </c>
      <c r="C944" s="219" t="s">
        <v>3794</v>
      </c>
      <c r="D944" s="231" t="s">
        <v>6319</v>
      </c>
      <c r="E944" s="226" t="s">
        <v>2452</v>
      </c>
      <c r="F944" s="222" t="s">
        <v>3297</v>
      </c>
      <c r="G944" s="218">
        <v>1</v>
      </c>
      <c r="H944" s="220" t="s">
        <v>3795</v>
      </c>
      <c r="I944" s="220" t="s">
        <v>990</v>
      </c>
      <c r="J944" s="220" t="s">
        <v>990</v>
      </c>
      <c r="K944" s="221" t="s">
        <v>3795</v>
      </c>
    </row>
    <row r="945" spans="1:11" ht="29.25" customHeight="1" x14ac:dyDescent="0.2">
      <c r="A945" s="217">
        <v>941</v>
      </c>
      <c r="B945" s="218">
        <v>2010</v>
      </c>
      <c r="C945" s="219" t="s">
        <v>3796</v>
      </c>
      <c r="D945" s="231" t="s">
        <v>6319</v>
      </c>
      <c r="E945" s="226" t="s">
        <v>2484</v>
      </c>
      <c r="F945" s="222" t="s">
        <v>3301</v>
      </c>
      <c r="G945" s="218">
        <v>1</v>
      </c>
      <c r="H945" s="220" t="s">
        <v>3797</v>
      </c>
      <c r="I945" s="220" t="s">
        <v>990</v>
      </c>
      <c r="J945" s="220" t="s">
        <v>990</v>
      </c>
      <c r="K945" s="221" t="s">
        <v>3797</v>
      </c>
    </row>
    <row r="946" spans="1:11" ht="29.25" customHeight="1" x14ac:dyDescent="0.2">
      <c r="A946" s="217">
        <v>942</v>
      </c>
      <c r="B946" s="218">
        <v>2010</v>
      </c>
      <c r="C946" s="219" t="s">
        <v>3798</v>
      </c>
      <c r="D946" s="231" t="s">
        <v>6319</v>
      </c>
      <c r="E946" s="226" t="s">
        <v>2320</v>
      </c>
      <c r="F946" s="222" t="s">
        <v>1152</v>
      </c>
      <c r="G946" s="218">
        <v>1</v>
      </c>
      <c r="H946" s="220" t="s">
        <v>3799</v>
      </c>
      <c r="I946" s="220" t="s">
        <v>990</v>
      </c>
      <c r="J946" s="220" t="s">
        <v>990</v>
      </c>
      <c r="K946" s="221" t="s">
        <v>3799</v>
      </c>
    </row>
    <row r="947" spans="1:11" ht="29.25" customHeight="1" x14ac:dyDescent="0.2">
      <c r="A947" s="217">
        <v>943</v>
      </c>
      <c r="B947" s="218">
        <v>2010</v>
      </c>
      <c r="C947" s="219" t="s">
        <v>3800</v>
      </c>
      <c r="D947" s="231" t="s">
        <v>6319</v>
      </c>
      <c r="E947" s="226" t="s">
        <v>3801</v>
      </c>
      <c r="F947" s="222" t="s">
        <v>1140</v>
      </c>
      <c r="G947" s="218">
        <v>1</v>
      </c>
      <c r="H947" s="220" t="s">
        <v>3802</v>
      </c>
      <c r="I947" s="220" t="s">
        <v>990</v>
      </c>
      <c r="J947" s="220" t="s">
        <v>990</v>
      </c>
      <c r="K947" s="221" t="s">
        <v>3802</v>
      </c>
    </row>
    <row r="948" spans="1:11" ht="29.25" customHeight="1" x14ac:dyDescent="0.2">
      <c r="A948" s="217">
        <v>944</v>
      </c>
      <c r="B948" s="218">
        <v>2010</v>
      </c>
      <c r="C948" s="219" t="s">
        <v>3803</v>
      </c>
      <c r="D948" s="231" t="s">
        <v>6319</v>
      </c>
      <c r="E948" s="226" t="s">
        <v>2484</v>
      </c>
      <c r="F948" s="222" t="s">
        <v>3305</v>
      </c>
      <c r="G948" s="218">
        <v>1</v>
      </c>
      <c r="H948" s="220" t="s">
        <v>3804</v>
      </c>
      <c r="I948" s="220" t="s">
        <v>990</v>
      </c>
      <c r="J948" s="220" t="s">
        <v>990</v>
      </c>
      <c r="K948" s="221" t="s">
        <v>3804</v>
      </c>
    </row>
    <row r="949" spans="1:11" ht="29.25" customHeight="1" x14ac:dyDescent="0.2">
      <c r="A949" s="217">
        <v>945</v>
      </c>
      <c r="B949" s="218">
        <v>2010</v>
      </c>
      <c r="C949" s="219" t="s">
        <v>3805</v>
      </c>
      <c r="D949" s="231" t="s">
        <v>6319</v>
      </c>
      <c r="E949" s="226" t="s">
        <v>2029</v>
      </c>
      <c r="F949" s="222" t="s">
        <v>3806</v>
      </c>
      <c r="G949" s="218">
        <v>1</v>
      </c>
      <c r="H949" s="220" t="s">
        <v>3807</v>
      </c>
      <c r="I949" s="220" t="s">
        <v>990</v>
      </c>
      <c r="J949" s="220" t="s">
        <v>990</v>
      </c>
      <c r="K949" s="221" t="s">
        <v>3807</v>
      </c>
    </row>
    <row r="950" spans="1:11" ht="29.25" customHeight="1" x14ac:dyDescent="0.2">
      <c r="A950" s="217">
        <v>946</v>
      </c>
      <c r="B950" s="218">
        <v>2010</v>
      </c>
      <c r="C950" s="219" t="s">
        <v>3808</v>
      </c>
      <c r="D950" s="231" t="s">
        <v>6319</v>
      </c>
      <c r="E950" s="226" t="s">
        <v>2707</v>
      </c>
      <c r="F950" s="222" t="s">
        <v>3809</v>
      </c>
      <c r="G950" s="218">
        <v>1</v>
      </c>
      <c r="H950" s="220" t="s">
        <v>3810</v>
      </c>
      <c r="I950" s="220" t="s">
        <v>990</v>
      </c>
      <c r="J950" s="220" t="s">
        <v>990</v>
      </c>
      <c r="K950" s="221" t="s">
        <v>3810</v>
      </c>
    </row>
    <row r="951" spans="1:11" ht="29.25" customHeight="1" x14ac:dyDescent="0.2">
      <c r="A951" s="217">
        <v>947</v>
      </c>
      <c r="B951" s="218">
        <v>2010</v>
      </c>
      <c r="C951" s="219" t="s">
        <v>3811</v>
      </c>
      <c r="D951" s="231" t="s">
        <v>6319</v>
      </c>
      <c r="E951" s="226" t="s">
        <v>1200</v>
      </c>
      <c r="F951" s="222" t="s">
        <v>3812</v>
      </c>
      <c r="G951" s="218">
        <v>2</v>
      </c>
      <c r="H951" s="220" t="s">
        <v>3813</v>
      </c>
      <c r="I951" s="220" t="s">
        <v>990</v>
      </c>
      <c r="J951" s="220" t="s">
        <v>990</v>
      </c>
      <c r="K951" s="221" t="s">
        <v>3813</v>
      </c>
    </row>
    <row r="952" spans="1:11" ht="29.25" customHeight="1" x14ac:dyDescent="0.2">
      <c r="A952" s="217">
        <v>948</v>
      </c>
      <c r="B952" s="218">
        <v>2010</v>
      </c>
      <c r="C952" s="219" t="s">
        <v>3814</v>
      </c>
      <c r="D952" s="231" t="s">
        <v>6319</v>
      </c>
      <c r="E952" s="226" t="s">
        <v>2658</v>
      </c>
      <c r="F952" s="222" t="s">
        <v>3223</v>
      </c>
      <c r="G952" s="218">
        <v>1</v>
      </c>
      <c r="H952" s="220" t="s">
        <v>3815</v>
      </c>
      <c r="I952" s="220" t="s">
        <v>990</v>
      </c>
      <c r="J952" s="220" t="s">
        <v>990</v>
      </c>
      <c r="K952" s="221" t="s">
        <v>3815</v>
      </c>
    </row>
    <row r="953" spans="1:11" ht="29.25" customHeight="1" x14ac:dyDescent="0.2">
      <c r="A953" s="217">
        <v>949</v>
      </c>
      <c r="B953" s="218">
        <v>2010</v>
      </c>
      <c r="C953" s="219" t="s">
        <v>3816</v>
      </c>
      <c r="D953" s="231" t="s">
        <v>6319</v>
      </c>
      <c r="E953" s="226" t="s">
        <v>2658</v>
      </c>
      <c r="F953" s="222" t="s">
        <v>992</v>
      </c>
      <c r="G953" s="218">
        <v>1</v>
      </c>
      <c r="H953" s="220" t="s">
        <v>3817</v>
      </c>
      <c r="I953" s="220" t="s">
        <v>990</v>
      </c>
      <c r="J953" s="220" t="s">
        <v>990</v>
      </c>
      <c r="K953" s="221" t="s">
        <v>3817</v>
      </c>
    </row>
    <row r="954" spans="1:11" ht="29.25" customHeight="1" x14ac:dyDescent="0.2">
      <c r="A954" s="217">
        <v>950</v>
      </c>
      <c r="B954" s="218">
        <v>2010</v>
      </c>
      <c r="C954" s="219" t="s">
        <v>3818</v>
      </c>
      <c r="D954" s="231" t="s">
        <v>6319</v>
      </c>
      <c r="E954" s="226" t="s">
        <v>1423</v>
      </c>
      <c r="F954" s="222" t="s">
        <v>1197</v>
      </c>
      <c r="G954" s="218">
        <v>2</v>
      </c>
      <c r="H954" s="220" t="s">
        <v>3819</v>
      </c>
      <c r="I954" s="220" t="s">
        <v>990</v>
      </c>
      <c r="J954" s="220" t="s">
        <v>990</v>
      </c>
      <c r="K954" s="221" t="s">
        <v>3819</v>
      </c>
    </row>
    <row r="955" spans="1:11" ht="29.25" customHeight="1" x14ac:dyDescent="0.2">
      <c r="A955" s="217">
        <v>951</v>
      </c>
      <c r="B955" s="218">
        <v>2010</v>
      </c>
      <c r="C955" s="219" t="s">
        <v>3820</v>
      </c>
      <c r="D955" s="231" t="s">
        <v>6319</v>
      </c>
      <c r="E955" s="226" t="s">
        <v>2447</v>
      </c>
      <c r="F955" s="222" t="s">
        <v>3821</v>
      </c>
      <c r="G955" s="218">
        <v>1</v>
      </c>
      <c r="H955" s="220" t="s">
        <v>3822</v>
      </c>
      <c r="I955" s="220" t="s">
        <v>990</v>
      </c>
      <c r="J955" s="220" t="s">
        <v>990</v>
      </c>
      <c r="K955" s="221" t="s">
        <v>3822</v>
      </c>
    </row>
    <row r="956" spans="1:11" ht="29.25" customHeight="1" x14ac:dyDescent="0.2">
      <c r="A956" s="217">
        <v>952</v>
      </c>
      <c r="B956" s="218">
        <v>2010</v>
      </c>
      <c r="C956" s="219" t="s">
        <v>3823</v>
      </c>
      <c r="D956" s="231" t="s">
        <v>6319</v>
      </c>
      <c r="E956" s="226" t="s">
        <v>1839</v>
      </c>
      <c r="F956" s="222" t="s">
        <v>3669</v>
      </c>
      <c r="G956" s="218">
        <v>3</v>
      </c>
      <c r="H956" s="220" t="s">
        <v>3824</v>
      </c>
      <c r="I956" s="220" t="s">
        <v>990</v>
      </c>
      <c r="J956" s="220" t="s">
        <v>990</v>
      </c>
      <c r="K956" s="221" t="s">
        <v>3824</v>
      </c>
    </row>
    <row r="957" spans="1:11" ht="29.25" customHeight="1" x14ac:dyDescent="0.2">
      <c r="A957" s="217">
        <v>953</v>
      </c>
      <c r="B957" s="218">
        <v>2010</v>
      </c>
      <c r="C957" s="219" t="s">
        <v>3825</v>
      </c>
      <c r="D957" s="231" t="s">
        <v>6319</v>
      </c>
      <c r="E957" s="226" t="s">
        <v>3826</v>
      </c>
      <c r="F957" s="222" t="s">
        <v>3658</v>
      </c>
      <c r="G957" s="218">
        <v>3</v>
      </c>
      <c r="H957" s="220" t="s">
        <v>3827</v>
      </c>
      <c r="I957" s="220" t="s">
        <v>990</v>
      </c>
      <c r="J957" s="220" t="s">
        <v>990</v>
      </c>
      <c r="K957" s="221" t="s">
        <v>3827</v>
      </c>
    </row>
    <row r="958" spans="1:11" ht="29.25" customHeight="1" x14ac:dyDescent="0.2">
      <c r="A958" s="217">
        <v>954</v>
      </c>
      <c r="B958" s="218">
        <v>2010</v>
      </c>
      <c r="C958" s="219" t="s">
        <v>3828</v>
      </c>
      <c r="D958" s="231" t="s">
        <v>6319</v>
      </c>
      <c r="E958" s="226" t="s">
        <v>1842</v>
      </c>
      <c r="F958" s="222" t="s">
        <v>2951</v>
      </c>
      <c r="G958" s="218">
        <v>1</v>
      </c>
      <c r="H958" s="220" t="s">
        <v>3829</v>
      </c>
      <c r="I958" s="220" t="s">
        <v>990</v>
      </c>
      <c r="J958" s="220" t="s">
        <v>990</v>
      </c>
      <c r="K958" s="221" t="s">
        <v>3829</v>
      </c>
    </row>
    <row r="959" spans="1:11" ht="29.25" customHeight="1" x14ac:dyDescent="0.2">
      <c r="A959" s="217">
        <v>955</v>
      </c>
      <c r="B959" s="218">
        <v>2010</v>
      </c>
      <c r="C959" s="219" t="s">
        <v>3830</v>
      </c>
      <c r="D959" s="231" t="s">
        <v>6319</v>
      </c>
      <c r="E959" s="226" t="s">
        <v>3587</v>
      </c>
      <c r="F959" s="222" t="s">
        <v>3618</v>
      </c>
      <c r="G959" s="218">
        <v>1</v>
      </c>
      <c r="H959" s="220" t="s">
        <v>3831</v>
      </c>
      <c r="I959" s="220" t="s">
        <v>990</v>
      </c>
      <c r="J959" s="220" t="s">
        <v>990</v>
      </c>
      <c r="K959" s="221" t="s">
        <v>3831</v>
      </c>
    </row>
    <row r="960" spans="1:11" ht="29.25" customHeight="1" x14ac:dyDescent="0.2">
      <c r="A960" s="217">
        <v>956</v>
      </c>
      <c r="B960" s="218">
        <v>2010</v>
      </c>
      <c r="C960" s="219" t="s">
        <v>3832</v>
      </c>
      <c r="D960" s="231" t="s">
        <v>6319</v>
      </c>
      <c r="E960" s="226" t="s">
        <v>2643</v>
      </c>
      <c r="F960" s="222" t="s">
        <v>1420</v>
      </c>
      <c r="G960" s="218">
        <v>2</v>
      </c>
      <c r="H960" s="220" t="s">
        <v>3833</v>
      </c>
      <c r="I960" s="220" t="s">
        <v>990</v>
      </c>
      <c r="J960" s="220" t="s">
        <v>990</v>
      </c>
      <c r="K960" s="221" t="s">
        <v>3833</v>
      </c>
    </row>
    <row r="961" spans="1:11" ht="29.25" customHeight="1" x14ac:dyDescent="0.2">
      <c r="A961" s="217">
        <v>957</v>
      </c>
      <c r="B961" s="218">
        <v>2010</v>
      </c>
      <c r="C961" s="219" t="s">
        <v>3834</v>
      </c>
      <c r="D961" s="231" t="s">
        <v>6319</v>
      </c>
      <c r="E961" s="226" t="s">
        <v>2359</v>
      </c>
      <c r="F961" s="222" t="s">
        <v>3835</v>
      </c>
      <c r="G961" s="218">
        <v>1</v>
      </c>
      <c r="H961" s="220" t="s">
        <v>3836</v>
      </c>
      <c r="I961" s="220" t="s">
        <v>990</v>
      </c>
      <c r="J961" s="220" t="s">
        <v>990</v>
      </c>
      <c r="K961" s="221" t="s">
        <v>3836</v>
      </c>
    </row>
    <row r="962" spans="1:11" ht="29.25" customHeight="1" x14ac:dyDescent="0.2">
      <c r="A962" s="217">
        <v>958</v>
      </c>
      <c r="B962" s="218">
        <v>2010</v>
      </c>
      <c r="C962" s="219" t="s">
        <v>3837</v>
      </c>
      <c r="D962" s="231" t="s">
        <v>6319</v>
      </c>
      <c r="E962" s="226" t="s">
        <v>1779</v>
      </c>
      <c r="F962" s="222" t="s">
        <v>3838</v>
      </c>
      <c r="G962" s="218">
        <v>2</v>
      </c>
      <c r="H962" s="220" t="s">
        <v>3839</v>
      </c>
      <c r="I962" s="220" t="s">
        <v>990</v>
      </c>
      <c r="J962" s="220" t="s">
        <v>990</v>
      </c>
      <c r="K962" s="221" t="s">
        <v>3839</v>
      </c>
    </row>
    <row r="963" spans="1:11" ht="29.25" customHeight="1" x14ac:dyDescent="0.2">
      <c r="A963" s="217">
        <v>959</v>
      </c>
      <c r="B963" s="218">
        <v>2010</v>
      </c>
      <c r="C963" s="219" t="s">
        <v>3840</v>
      </c>
      <c r="D963" s="231" t="s">
        <v>6319</v>
      </c>
      <c r="E963" s="226" t="s">
        <v>3841</v>
      </c>
      <c r="F963" s="222" t="s">
        <v>3842</v>
      </c>
      <c r="G963" s="218">
        <v>2</v>
      </c>
      <c r="H963" s="220" t="s">
        <v>3843</v>
      </c>
      <c r="I963" s="220" t="s">
        <v>990</v>
      </c>
      <c r="J963" s="220" t="s">
        <v>990</v>
      </c>
      <c r="K963" s="221" t="s">
        <v>3843</v>
      </c>
    </row>
    <row r="964" spans="1:11" ht="29.25" customHeight="1" x14ac:dyDescent="0.2">
      <c r="A964" s="217">
        <v>960</v>
      </c>
      <c r="B964" s="218">
        <v>2010</v>
      </c>
      <c r="C964" s="219" t="s">
        <v>3844</v>
      </c>
      <c r="D964" s="231" t="s">
        <v>6319</v>
      </c>
      <c r="E964" s="226" t="s">
        <v>1446</v>
      </c>
      <c r="F964" s="222" t="s">
        <v>3845</v>
      </c>
      <c r="G964" s="218">
        <v>2</v>
      </c>
      <c r="H964" s="220" t="s">
        <v>3846</v>
      </c>
      <c r="I964" s="220" t="s">
        <v>990</v>
      </c>
      <c r="J964" s="220" t="s">
        <v>990</v>
      </c>
      <c r="K964" s="221" t="s">
        <v>3846</v>
      </c>
    </row>
    <row r="965" spans="1:11" ht="29.25" customHeight="1" x14ac:dyDescent="0.2">
      <c r="A965" s="217">
        <v>961</v>
      </c>
      <c r="B965" s="218">
        <v>2010</v>
      </c>
      <c r="C965" s="219" t="s">
        <v>3847</v>
      </c>
      <c r="D965" s="231" t="s">
        <v>6319</v>
      </c>
      <c r="E965" s="226" t="s">
        <v>1839</v>
      </c>
      <c r="F965" s="222" t="s">
        <v>1132</v>
      </c>
      <c r="G965" s="218">
        <v>1</v>
      </c>
      <c r="H965" s="220" t="s">
        <v>3848</v>
      </c>
      <c r="I965" s="220" t="s">
        <v>990</v>
      </c>
      <c r="J965" s="220" t="s">
        <v>990</v>
      </c>
      <c r="K965" s="221" t="s">
        <v>3848</v>
      </c>
    </row>
    <row r="966" spans="1:11" ht="29.25" customHeight="1" x14ac:dyDescent="0.2">
      <c r="A966" s="217">
        <v>962</v>
      </c>
      <c r="B966" s="218">
        <v>2010</v>
      </c>
      <c r="C966" s="219" t="s">
        <v>3849</v>
      </c>
      <c r="D966" s="231" t="s">
        <v>6319</v>
      </c>
      <c r="E966" s="226" t="s">
        <v>2658</v>
      </c>
      <c r="F966" s="222" t="s">
        <v>3160</v>
      </c>
      <c r="G966" s="218">
        <v>1</v>
      </c>
      <c r="H966" s="220" t="s">
        <v>3850</v>
      </c>
      <c r="I966" s="220" t="s">
        <v>990</v>
      </c>
      <c r="J966" s="220" t="s">
        <v>990</v>
      </c>
      <c r="K966" s="221" t="s">
        <v>3850</v>
      </c>
    </row>
    <row r="967" spans="1:11" ht="29.25" customHeight="1" x14ac:dyDescent="0.2">
      <c r="A967" s="217">
        <v>963</v>
      </c>
      <c r="B967" s="218">
        <v>2010</v>
      </c>
      <c r="C967" s="219" t="s">
        <v>3851</v>
      </c>
      <c r="D967" s="231" t="s">
        <v>6319</v>
      </c>
      <c r="E967" s="226" t="s">
        <v>2647</v>
      </c>
      <c r="F967" s="222" t="s">
        <v>3852</v>
      </c>
      <c r="G967" s="218">
        <v>1</v>
      </c>
      <c r="H967" s="220" t="s">
        <v>3853</v>
      </c>
      <c r="I967" s="220" t="s">
        <v>990</v>
      </c>
      <c r="J967" s="220" t="s">
        <v>990</v>
      </c>
      <c r="K967" s="221" t="s">
        <v>3853</v>
      </c>
    </row>
    <row r="968" spans="1:11" ht="29.25" customHeight="1" x14ac:dyDescent="0.2">
      <c r="A968" s="217">
        <v>964</v>
      </c>
      <c r="B968" s="218">
        <v>2010</v>
      </c>
      <c r="C968" s="219" t="s">
        <v>3854</v>
      </c>
      <c r="D968" s="231" t="s">
        <v>6319</v>
      </c>
      <c r="E968" s="226" t="s">
        <v>2477</v>
      </c>
      <c r="F968" s="222" t="s">
        <v>3172</v>
      </c>
      <c r="G968" s="218">
        <v>1</v>
      </c>
      <c r="H968" s="220" t="s">
        <v>3855</v>
      </c>
      <c r="I968" s="220" t="s">
        <v>990</v>
      </c>
      <c r="J968" s="220" t="s">
        <v>990</v>
      </c>
      <c r="K968" s="221" t="s">
        <v>3855</v>
      </c>
    </row>
    <row r="969" spans="1:11" ht="29.25" customHeight="1" x14ac:dyDescent="0.2">
      <c r="A969" s="217">
        <v>965</v>
      </c>
      <c r="B969" s="218">
        <v>2010</v>
      </c>
      <c r="C969" s="219" t="s">
        <v>3856</v>
      </c>
      <c r="D969" s="231" t="s">
        <v>6319</v>
      </c>
      <c r="E969" s="226" t="s">
        <v>2337</v>
      </c>
      <c r="F969" s="222" t="s">
        <v>3857</v>
      </c>
      <c r="G969" s="218">
        <v>1</v>
      </c>
      <c r="H969" s="220" t="s">
        <v>3858</v>
      </c>
      <c r="I969" s="220" t="s">
        <v>990</v>
      </c>
      <c r="J969" s="220" t="s">
        <v>990</v>
      </c>
      <c r="K969" s="221" t="s">
        <v>3858</v>
      </c>
    </row>
    <row r="970" spans="1:11" ht="29.25" customHeight="1" x14ac:dyDescent="0.2">
      <c r="A970" s="217">
        <v>966</v>
      </c>
      <c r="B970" s="218">
        <v>2010</v>
      </c>
      <c r="C970" s="219" t="s">
        <v>3859</v>
      </c>
      <c r="D970" s="231" t="s">
        <v>6319</v>
      </c>
      <c r="E970" s="226" t="s">
        <v>1678</v>
      </c>
      <c r="F970" s="222" t="s">
        <v>1020</v>
      </c>
      <c r="G970" s="218">
        <v>1</v>
      </c>
      <c r="H970" s="220" t="s">
        <v>3860</v>
      </c>
      <c r="I970" s="220" t="s">
        <v>990</v>
      </c>
      <c r="J970" s="220" t="s">
        <v>990</v>
      </c>
      <c r="K970" s="221" t="s">
        <v>3860</v>
      </c>
    </row>
    <row r="971" spans="1:11" ht="29.25" customHeight="1" x14ac:dyDescent="0.2">
      <c r="A971" s="217">
        <v>967</v>
      </c>
      <c r="B971" s="218">
        <v>2010</v>
      </c>
      <c r="C971" s="219" t="s">
        <v>3861</v>
      </c>
      <c r="D971" s="231" t="s">
        <v>6319</v>
      </c>
      <c r="E971" s="226" t="s">
        <v>3767</v>
      </c>
      <c r="F971" s="222" t="s">
        <v>3862</v>
      </c>
      <c r="G971" s="218">
        <v>2</v>
      </c>
      <c r="H971" s="220" t="s">
        <v>3863</v>
      </c>
      <c r="I971" s="220" t="s">
        <v>990</v>
      </c>
      <c r="J971" s="220" t="s">
        <v>990</v>
      </c>
      <c r="K971" s="221" t="s">
        <v>3863</v>
      </c>
    </row>
    <row r="972" spans="1:11" ht="29.25" customHeight="1" x14ac:dyDescent="0.2">
      <c r="A972" s="217">
        <v>968</v>
      </c>
      <c r="B972" s="218">
        <v>2010</v>
      </c>
      <c r="C972" s="219" t="s">
        <v>3864</v>
      </c>
      <c r="D972" s="231" t="s">
        <v>6319</v>
      </c>
      <c r="E972" s="226" t="s">
        <v>1308</v>
      </c>
      <c r="F972" s="222" t="s">
        <v>2464</v>
      </c>
      <c r="G972" s="218">
        <v>2</v>
      </c>
      <c r="H972" s="220" t="s">
        <v>3865</v>
      </c>
      <c r="I972" s="220" t="s">
        <v>990</v>
      </c>
      <c r="J972" s="220" t="s">
        <v>990</v>
      </c>
      <c r="K972" s="221" t="s">
        <v>3865</v>
      </c>
    </row>
    <row r="973" spans="1:11" ht="29.25" customHeight="1" x14ac:dyDescent="0.2">
      <c r="A973" s="217">
        <v>969</v>
      </c>
      <c r="B973" s="218">
        <v>2010</v>
      </c>
      <c r="C973" s="219" t="s">
        <v>3866</v>
      </c>
      <c r="D973" s="231" t="s">
        <v>6319</v>
      </c>
      <c r="E973" s="226" t="s">
        <v>999</v>
      </c>
      <c r="F973" s="222" t="s">
        <v>3867</v>
      </c>
      <c r="G973" s="218">
        <v>2</v>
      </c>
      <c r="H973" s="220" t="s">
        <v>3868</v>
      </c>
      <c r="I973" s="220" t="s">
        <v>990</v>
      </c>
      <c r="J973" s="220" t="s">
        <v>990</v>
      </c>
      <c r="K973" s="221" t="s">
        <v>3868</v>
      </c>
    </row>
    <row r="974" spans="1:11" ht="29.25" customHeight="1" x14ac:dyDescent="0.2">
      <c r="A974" s="217">
        <v>970</v>
      </c>
      <c r="B974" s="218">
        <v>2010</v>
      </c>
      <c r="C974" s="219" t="s">
        <v>3869</v>
      </c>
      <c r="D974" s="231" t="s">
        <v>6319</v>
      </c>
      <c r="E974" s="226" t="s">
        <v>1833</v>
      </c>
      <c r="F974" s="222" t="s">
        <v>2799</v>
      </c>
      <c r="G974" s="218">
        <v>1</v>
      </c>
      <c r="H974" s="220" t="s">
        <v>3870</v>
      </c>
      <c r="I974" s="220" t="s">
        <v>990</v>
      </c>
      <c r="J974" s="220" t="s">
        <v>990</v>
      </c>
      <c r="K974" s="221" t="s">
        <v>3870</v>
      </c>
    </row>
    <row r="975" spans="1:11" ht="29.25" customHeight="1" x14ac:dyDescent="0.2">
      <c r="A975" s="217">
        <v>971</v>
      </c>
      <c r="B975" s="218">
        <v>2010</v>
      </c>
      <c r="C975" s="219" t="s">
        <v>3871</v>
      </c>
      <c r="D975" s="231" t="s">
        <v>6319</v>
      </c>
      <c r="E975" s="226" t="s">
        <v>1976</v>
      </c>
      <c r="F975" s="222" t="s">
        <v>3227</v>
      </c>
      <c r="G975" s="218">
        <v>1</v>
      </c>
      <c r="H975" s="220" t="s">
        <v>3872</v>
      </c>
      <c r="I975" s="220" t="s">
        <v>990</v>
      </c>
      <c r="J975" s="220" t="s">
        <v>990</v>
      </c>
      <c r="K975" s="221" t="s">
        <v>3872</v>
      </c>
    </row>
    <row r="976" spans="1:11" ht="29.25" customHeight="1" x14ac:dyDescent="0.2">
      <c r="A976" s="217">
        <v>972</v>
      </c>
      <c r="B976" s="218">
        <v>2010</v>
      </c>
      <c r="C976" s="219" t="s">
        <v>3873</v>
      </c>
      <c r="D976" s="231" t="s">
        <v>6319</v>
      </c>
      <c r="E976" s="226" t="s">
        <v>1151</v>
      </c>
      <c r="F976" s="222" t="s">
        <v>3874</v>
      </c>
      <c r="G976" s="218">
        <v>1</v>
      </c>
      <c r="H976" s="220" t="s">
        <v>3875</v>
      </c>
      <c r="I976" s="220" t="s">
        <v>990</v>
      </c>
      <c r="J976" s="220" t="s">
        <v>990</v>
      </c>
      <c r="K976" s="221" t="s">
        <v>3875</v>
      </c>
    </row>
    <row r="977" spans="1:11" ht="29.25" customHeight="1" x14ac:dyDescent="0.2">
      <c r="A977" s="217">
        <v>973</v>
      </c>
      <c r="B977" s="218">
        <v>2010</v>
      </c>
      <c r="C977" s="219" t="s">
        <v>3876</v>
      </c>
      <c r="D977" s="231" t="s">
        <v>6319</v>
      </c>
      <c r="E977" s="226" t="s">
        <v>3501</v>
      </c>
      <c r="F977" s="222" t="s">
        <v>3192</v>
      </c>
      <c r="G977" s="218">
        <v>2</v>
      </c>
      <c r="H977" s="220" t="s">
        <v>3877</v>
      </c>
      <c r="I977" s="220" t="s">
        <v>990</v>
      </c>
      <c r="J977" s="220" t="s">
        <v>990</v>
      </c>
      <c r="K977" s="221" t="s">
        <v>3877</v>
      </c>
    </row>
    <row r="978" spans="1:11" ht="29.25" customHeight="1" x14ac:dyDescent="0.2">
      <c r="A978" s="217">
        <v>974</v>
      </c>
      <c r="B978" s="218">
        <v>2010</v>
      </c>
      <c r="C978" s="219" t="s">
        <v>3878</v>
      </c>
      <c r="D978" s="231" t="s">
        <v>6319</v>
      </c>
      <c r="E978" s="226" t="s">
        <v>3879</v>
      </c>
      <c r="F978" s="222" t="s">
        <v>2442</v>
      </c>
      <c r="G978" s="218">
        <v>1</v>
      </c>
      <c r="H978" s="220" t="s">
        <v>3880</v>
      </c>
      <c r="I978" s="220" t="s">
        <v>990</v>
      </c>
      <c r="J978" s="220" t="s">
        <v>990</v>
      </c>
      <c r="K978" s="221" t="s">
        <v>3880</v>
      </c>
    </row>
    <row r="979" spans="1:11" ht="29.25" customHeight="1" x14ac:dyDescent="0.2">
      <c r="A979" s="217">
        <v>975</v>
      </c>
      <c r="B979" s="218">
        <v>2010</v>
      </c>
      <c r="C979" s="219" t="s">
        <v>3881</v>
      </c>
      <c r="D979" s="231" t="s">
        <v>6319</v>
      </c>
      <c r="E979" s="226" t="s">
        <v>3683</v>
      </c>
      <c r="F979" s="222" t="s">
        <v>1012</v>
      </c>
      <c r="G979" s="218">
        <v>1</v>
      </c>
      <c r="H979" s="220" t="s">
        <v>3882</v>
      </c>
      <c r="I979" s="220" t="s">
        <v>990</v>
      </c>
      <c r="J979" s="220" t="s">
        <v>990</v>
      </c>
      <c r="K979" s="221" t="s">
        <v>3882</v>
      </c>
    </row>
    <row r="980" spans="1:11" ht="29.25" customHeight="1" x14ac:dyDescent="0.2">
      <c r="A980" s="217">
        <v>976</v>
      </c>
      <c r="B980" s="218">
        <v>2010</v>
      </c>
      <c r="C980" s="219" t="s">
        <v>3883</v>
      </c>
      <c r="D980" s="231" t="s">
        <v>6319</v>
      </c>
      <c r="E980" s="226" t="s">
        <v>3587</v>
      </c>
      <c r="F980" s="222" t="s">
        <v>2828</v>
      </c>
      <c r="G980" s="218">
        <v>1</v>
      </c>
      <c r="H980" s="220" t="s">
        <v>3884</v>
      </c>
      <c r="I980" s="220" t="s">
        <v>990</v>
      </c>
      <c r="J980" s="220" t="s">
        <v>990</v>
      </c>
      <c r="K980" s="221" t="s">
        <v>3884</v>
      </c>
    </row>
    <row r="981" spans="1:11" ht="29.25" customHeight="1" x14ac:dyDescent="0.2">
      <c r="A981" s="217">
        <v>977</v>
      </c>
      <c r="B981" s="218">
        <v>2010</v>
      </c>
      <c r="C981" s="219" t="s">
        <v>3885</v>
      </c>
      <c r="D981" s="231" t="s">
        <v>6319</v>
      </c>
      <c r="E981" s="226" t="s">
        <v>2320</v>
      </c>
      <c r="F981" s="222" t="s">
        <v>3312</v>
      </c>
      <c r="G981" s="218">
        <v>1</v>
      </c>
      <c r="H981" s="220" t="s">
        <v>3886</v>
      </c>
      <c r="I981" s="220" t="s">
        <v>990</v>
      </c>
      <c r="J981" s="220" t="s">
        <v>990</v>
      </c>
      <c r="K981" s="221" t="s">
        <v>3886</v>
      </c>
    </row>
    <row r="982" spans="1:11" ht="29.25" customHeight="1" x14ac:dyDescent="0.2">
      <c r="A982" s="217">
        <v>978</v>
      </c>
      <c r="B982" s="218">
        <v>2010</v>
      </c>
      <c r="C982" s="219" t="s">
        <v>3887</v>
      </c>
      <c r="D982" s="231" t="s">
        <v>6319</v>
      </c>
      <c r="E982" s="226" t="s">
        <v>2355</v>
      </c>
      <c r="F982" s="222" t="s">
        <v>2184</v>
      </c>
      <c r="G982" s="218">
        <v>1</v>
      </c>
      <c r="H982" s="220" t="s">
        <v>3888</v>
      </c>
      <c r="I982" s="220" t="s">
        <v>990</v>
      </c>
      <c r="J982" s="220" t="s">
        <v>990</v>
      </c>
      <c r="K982" s="221" t="s">
        <v>3888</v>
      </c>
    </row>
    <row r="983" spans="1:11" ht="29.25" customHeight="1" x14ac:dyDescent="0.2">
      <c r="A983" s="217">
        <v>979</v>
      </c>
      <c r="B983" s="218">
        <v>2010</v>
      </c>
      <c r="C983" s="219" t="s">
        <v>3889</v>
      </c>
      <c r="D983" s="231" t="s">
        <v>6319</v>
      </c>
      <c r="E983" s="226" t="s">
        <v>1702</v>
      </c>
      <c r="F983" s="222" t="s">
        <v>3890</v>
      </c>
      <c r="G983" s="218">
        <v>1</v>
      </c>
      <c r="H983" s="220" t="s">
        <v>3891</v>
      </c>
      <c r="I983" s="220" t="s">
        <v>990</v>
      </c>
      <c r="J983" s="220" t="s">
        <v>990</v>
      </c>
      <c r="K983" s="221" t="s">
        <v>3891</v>
      </c>
    </row>
    <row r="984" spans="1:11" ht="29.25" customHeight="1" x14ac:dyDescent="0.2">
      <c r="A984" s="217">
        <v>980</v>
      </c>
      <c r="B984" s="218">
        <v>2010</v>
      </c>
      <c r="C984" s="219" t="s">
        <v>3892</v>
      </c>
      <c r="D984" s="231" t="s">
        <v>6319</v>
      </c>
      <c r="E984" s="226" t="s">
        <v>1166</v>
      </c>
      <c r="F984" s="222" t="s">
        <v>3208</v>
      </c>
      <c r="G984" s="218">
        <v>1</v>
      </c>
      <c r="H984" s="220" t="s">
        <v>3893</v>
      </c>
      <c r="I984" s="220" t="s">
        <v>990</v>
      </c>
      <c r="J984" s="220" t="s">
        <v>990</v>
      </c>
      <c r="K984" s="221" t="s">
        <v>3893</v>
      </c>
    </row>
    <row r="985" spans="1:11" ht="29.25" customHeight="1" x14ac:dyDescent="0.2">
      <c r="A985" s="217">
        <v>981</v>
      </c>
      <c r="B985" s="218">
        <v>2010</v>
      </c>
      <c r="C985" s="219" t="s">
        <v>3894</v>
      </c>
      <c r="D985" s="231" t="s">
        <v>6319</v>
      </c>
      <c r="E985" s="226" t="s">
        <v>7390</v>
      </c>
      <c r="F985" s="222" t="s">
        <v>3250</v>
      </c>
      <c r="G985" s="218">
        <v>1</v>
      </c>
      <c r="H985" s="220" t="s">
        <v>3895</v>
      </c>
      <c r="I985" s="220" t="s">
        <v>990</v>
      </c>
      <c r="J985" s="220" t="s">
        <v>990</v>
      </c>
      <c r="K985" s="221" t="s">
        <v>3895</v>
      </c>
    </row>
    <row r="986" spans="1:11" ht="29.25" customHeight="1" x14ac:dyDescent="0.2">
      <c r="A986" s="217">
        <v>982</v>
      </c>
      <c r="B986" s="218">
        <v>2010</v>
      </c>
      <c r="C986" s="219" t="s">
        <v>3896</v>
      </c>
      <c r="D986" s="231" t="s">
        <v>6319</v>
      </c>
      <c r="E986" s="226" t="s">
        <v>1096</v>
      </c>
      <c r="F986" s="222" t="s">
        <v>2619</v>
      </c>
      <c r="G986" s="218">
        <v>1</v>
      </c>
      <c r="H986" s="220" t="s">
        <v>3897</v>
      </c>
      <c r="I986" s="220" t="s">
        <v>990</v>
      </c>
      <c r="J986" s="220" t="s">
        <v>990</v>
      </c>
      <c r="K986" s="221" t="s">
        <v>3897</v>
      </c>
    </row>
    <row r="987" spans="1:11" ht="29.25" customHeight="1" x14ac:dyDescent="0.2">
      <c r="A987" s="217">
        <v>983</v>
      </c>
      <c r="B987" s="218">
        <v>2010</v>
      </c>
      <c r="C987" s="219" t="s">
        <v>3898</v>
      </c>
      <c r="D987" s="231" t="s">
        <v>6319</v>
      </c>
      <c r="E987" s="226" t="s">
        <v>3801</v>
      </c>
      <c r="F987" s="222" t="s">
        <v>3324</v>
      </c>
      <c r="G987" s="218">
        <v>1</v>
      </c>
      <c r="H987" s="220" t="s">
        <v>3899</v>
      </c>
      <c r="I987" s="220" t="s">
        <v>990</v>
      </c>
      <c r="J987" s="220" t="s">
        <v>990</v>
      </c>
      <c r="K987" s="221" t="s">
        <v>3899</v>
      </c>
    </row>
    <row r="988" spans="1:11" ht="29.25" customHeight="1" x14ac:dyDescent="0.2">
      <c r="A988" s="217">
        <v>984</v>
      </c>
      <c r="B988" s="218">
        <v>2010</v>
      </c>
      <c r="C988" s="219" t="s">
        <v>3900</v>
      </c>
      <c r="D988" s="231" t="s">
        <v>6319</v>
      </c>
      <c r="E988" s="226" t="s">
        <v>3826</v>
      </c>
      <c r="F988" s="222" t="s">
        <v>2997</v>
      </c>
      <c r="G988" s="218">
        <v>1</v>
      </c>
      <c r="H988" s="220" t="s">
        <v>3901</v>
      </c>
      <c r="I988" s="220" t="s">
        <v>990</v>
      </c>
      <c r="J988" s="220" t="s">
        <v>990</v>
      </c>
      <c r="K988" s="221" t="s">
        <v>3901</v>
      </c>
    </row>
    <row r="989" spans="1:11" ht="32.25" customHeight="1" x14ac:dyDescent="0.2">
      <c r="A989" s="217">
        <v>985</v>
      </c>
      <c r="B989" s="218">
        <v>2010</v>
      </c>
      <c r="C989" s="219" t="s">
        <v>3902</v>
      </c>
      <c r="D989" s="231" t="s">
        <v>6319</v>
      </c>
      <c r="E989" s="226" t="s">
        <v>1839</v>
      </c>
      <c r="F989" s="222" t="s">
        <v>1703</v>
      </c>
      <c r="G989" s="218">
        <v>1</v>
      </c>
      <c r="H989" s="220" t="s">
        <v>3903</v>
      </c>
      <c r="I989" s="220" t="s">
        <v>990</v>
      </c>
      <c r="J989" s="220" t="s">
        <v>990</v>
      </c>
      <c r="K989" s="221" t="s">
        <v>3903</v>
      </c>
    </row>
    <row r="990" spans="1:11" ht="32.25" customHeight="1" x14ac:dyDescent="0.2">
      <c r="A990" s="217">
        <v>986</v>
      </c>
      <c r="B990" s="218">
        <v>2010</v>
      </c>
      <c r="C990" s="219" t="s">
        <v>3904</v>
      </c>
      <c r="D990" s="231" t="s">
        <v>6319</v>
      </c>
      <c r="E990" s="226" t="s">
        <v>3905</v>
      </c>
      <c r="F990" s="222" t="s">
        <v>2289</v>
      </c>
      <c r="G990" s="218">
        <v>1</v>
      </c>
      <c r="H990" s="220" t="s">
        <v>3906</v>
      </c>
      <c r="I990" s="220" t="s">
        <v>990</v>
      </c>
      <c r="J990" s="220" t="s">
        <v>990</v>
      </c>
      <c r="K990" s="221" t="s">
        <v>3906</v>
      </c>
    </row>
    <row r="991" spans="1:11" ht="32.25" customHeight="1" x14ac:dyDescent="0.2">
      <c r="A991" s="217">
        <v>987</v>
      </c>
      <c r="B991" s="218">
        <v>2010</v>
      </c>
      <c r="C991" s="219" t="s">
        <v>3907</v>
      </c>
      <c r="D991" s="231" t="s">
        <v>6319</v>
      </c>
      <c r="E991" s="226" t="s">
        <v>7399</v>
      </c>
      <c r="F991" s="222" t="s">
        <v>2881</v>
      </c>
      <c r="G991" s="218">
        <v>1</v>
      </c>
      <c r="H991" s="220" t="s">
        <v>3908</v>
      </c>
      <c r="I991" s="220" t="s">
        <v>990</v>
      </c>
      <c r="J991" s="220" t="s">
        <v>990</v>
      </c>
      <c r="K991" s="221" t="s">
        <v>3908</v>
      </c>
    </row>
    <row r="992" spans="1:11" ht="32.25" customHeight="1" x14ac:dyDescent="0.2">
      <c r="A992" s="217">
        <v>988</v>
      </c>
      <c r="B992" s="218">
        <v>2010</v>
      </c>
      <c r="C992" s="219" t="s">
        <v>3909</v>
      </c>
      <c r="D992" s="231" t="s">
        <v>6319</v>
      </c>
      <c r="E992" s="226" t="s">
        <v>3910</v>
      </c>
      <c r="F992" s="222" t="s">
        <v>2870</v>
      </c>
      <c r="G992" s="218">
        <v>1</v>
      </c>
      <c r="H992" s="220" t="s">
        <v>3911</v>
      </c>
      <c r="I992" s="220" t="s">
        <v>990</v>
      </c>
      <c r="J992" s="220" t="s">
        <v>990</v>
      </c>
      <c r="K992" s="221" t="s">
        <v>3911</v>
      </c>
    </row>
    <row r="993" spans="1:11" ht="32.25" customHeight="1" x14ac:dyDescent="0.2">
      <c r="A993" s="217">
        <v>989</v>
      </c>
      <c r="B993" s="218">
        <v>2010</v>
      </c>
      <c r="C993" s="219" t="s">
        <v>3912</v>
      </c>
      <c r="D993" s="231" t="s">
        <v>6319</v>
      </c>
      <c r="E993" s="226" t="s">
        <v>2707</v>
      </c>
      <c r="F993" s="222" t="s">
        <v>1250</v>
      </c>
      <c r="G993" s="218">
        <v>1</v>
      </c>
      <c r="H993" s="220" t="s">
        <v>3913</v>
      </c>
      <c r="I993" s="220" t="s">
        <v>990</v>
      </c>
      <c r="J993" s="220" t="s">
        <v>990</v>
      </c>
      <c r="K993" s="221" t="s">
        <v>3913</v>
      </c>
    </row>
    <row r="994" spans="1:11" ht="32.25" customHeight="1" x14ac:dyDescent="0.2">
      <c r="A994" s="217">
        <v>990</v>
      </c>
      <c r="B994" s="218">
        <v>2010</v>
      </c>
      <c r="C994" s="219" t="s">
        <v>3914</v>
      </c>
      <c r="D994" s="231" t="s">
        <v>6319</v>
      </c>
      <c r="E994" s="226" t="s">
        <v>2647</v>
      </c>
      <c r="F994" s="222" t="s">
        <v>3874</v>
      </c>
      <c r="G994" s="218">
        <v>3</v>
      </c>
      <c r="H994" s="220" t="s">
        <v>3915</v>
      </c>
      <c r="I994" s="220" t="s">
        <v>990</v>
      </c>
      <c r="J994" s="220" t="s">
        <v>990</v>
      </c>
      <c r="K994" s="221" t="s">
        <v>3915</v>
      </c>
    </row>
    <row r="995" spans="1:11" ht="32.25" customHeight="1" x14ac:dyDescent="0.2">
      <c r="A995" s="217">
        <v>991</v>
      </c>
      <c r="B995" s="218">
        <v>2010</v>
      </c>
      <c r="C995" s="219" t="s">
        <v>3916</v>
      </c>
      <c r="D995" s="231" t="s">
        <v>6319</v>
      </c>
      <c r="E995" s="226" t="s">
        <v>2582</v>
      </c>
      <c r="F995" s="222" t="s">
        <v>3917</v>
      </c>
      <c r="G995" s="218">
        <v>1</v>
      </c>
      <c r="H995" s="220" t="s">
        <v>3918</v>
      </c>
      <c r="I995" s="220" t="s">
        <v>990</v>
      </c>
      <c r="J995" s="220" t="s">
        <v>990</v>
      </c>
      <c r="K995" s="221" t="s">
        <v>3918</v>
      </c>
    </row>
    <row r="996" spans="1:11" ht="32.25" customHeight="1" x14ac:dyDescent="0.2">
      <c r="A996" s="217">
        <v>992</v>
      </c>
      <c r="B996" s="218">
        <v>2010</v>
      </c>
      <c r="C996" s="219" t="s">
        <v>3919</v>
      </c>
      <c r="D996" s="231" t="s">
        <v>6319</v>
      </c>
      <c r="E996" s="226" t="s">
        <v>1502</v>
      </c>
      <c r="F996" s="222" t="s">
        <v>3040</v>
      </c>
      <c r="G996" s="218">
        <v>3</v>
      </c>
      <c r="H996" s="220" t="s">
        <v>3920</v>
      </c>
      <c r="I996" s="220" t="s">
        <v>990</v>
      </c>
      <c r="J996" s="220" t="s">
        <v>990</v>
      </c>
      <c r="K996" s="221" t="s">
        <v>3920</v>
      </c>
    </row>
    <row r="997" spans="1:11" ht="32.25" customHeight="1" x14ac:dyDescent="0.2">
      <c r="A997" s="217">
        <v>993</v>
      </c>
      <c r="B997" s="218">
        <v>2010</v>
      </c>
      <c r="C997" s="219" t="s">
        <v>3921</v>
      </c>
      <c r="D997" s="231" t="s">
        <v>6319</v>
      </c>
      <c r="E997" s="226" t="s">
        <v>7400</v>
      </c>
      <c r="F997" s="222" t="s">
        <v>2573</v>
      </c>
      <c r="G997" s="218">
        <v>1</v>
      </c>
      <c r="H997" s="220" t="s">
        <v>3922</v>
      </c>
      <c r="I997" s="220" t="s">
        <v>990</v>
      </c>
      <c r="J997" s="220" t="s">
        <v>990</v>
      </c>
      <c r="K997" s="221" t="s">
        <v>3922</v>
      </c>
    </row>
    <row r="998" spans="1:11" ht="32.25" customHeight="1" x14ac:dyDescent="0.2">
      <c r="A998" s="217">
        <v>994</v>
      </c>
      <c r="B998" s="218">
        <v>2010</v>
      </c>
      <c r="C998" s="219" t="s">
        <v>3923</v>
      </c>
      <c r="D998" s="231" t="s">
        <v>6319</v>
      </c>
      <c r="E998" s="226" t="s">
        <v>2714</v>
      </c>
      <c r="F998" s="222" t="s">
        <v>3924</v>
      </c>
      <c r="G998" s="218">
        <v>1</v>
      </c>
      <c r="H998" s="220" t="s">
        <v>3925</v>
      </c>
      <c r="I998" s="220" t="s">
        <v>990</v>
      </c>
      <c r="J998" s="220" t="s">
        <v>990</v>
      </c>
      <c r="K998" s="221" t="s">
        <v>3925</v>
      </c>
    </row>
    <row r="999" spans="1:11" ht="32.25" customHeight="1" x14ac:dyDescent="0.2">
      <c r="A999" s="217">
        <v>995</v>
      </c>
      <c r="B999" s="218">
        <v>2010</v>
      </c>
      <c r="C999" s="219" t="s">
        <v>3926</v>
      </c>
      <c r="D999" s="231" t="s">
        <v>6319</v>
      </c>
      <c r="E999" s="226" t="s">
        <v>1494</v>
      </c>
      <c r="F999" s="222" t="s">
        <v>2866</v>
      </c>
      <c r="G999" s="218">
        <v>2</v>
      </c>
      <c r="H999" s="220" t="s">
        <v>3927</v>
      </c>
      <c r="I999" s="220" t="s">
        <v>990</v>
      </c>
      <c r="J999" s="220" t="s">
        <v>990</v>
      </c>
      <c r="K999" s="221" t="s">
        <v>3927</v>
      </c>
    </row>
    <row r="1000" spans="1:11" ht="32.25" customHeight="1" x14ac:dyDescent="0.2">
      <c r="A1000" s="217">
        <v>996</v>
      </c>
      <c r="B1000" s="218">
        <v>2010</v>
      </c>
      <c r="C1000" s="219" t="s">
        <v>3928</v>
      </c>
      <c r="D1000" s="231" t="s">
        <v>6319</v>
      </c>
      <c r="E1000" s="226" t="s">
        <v>2817</v>
      </c>
      <c r="F1000" s="222" t="s">
        <v>3028</v>
      </c>
      <c r="G1000" s="218">
        <v>1</v>
      </c>
      <c r="H1000" s="220" t="s">
        <v>3929</v>
      </c>
      <c r="I1000" s="220" t="s">
        <v>990</v>
      </c>
      <c r="J1000" s="220" t="s">
        <v>990</v>
      </c>
      <c r="K1000" s="221" t="s">
        <v>3929</v>
      </c>
    </row>
    <row r="1001" spans="1:11" ht="32.25" customHeight="1" x14ac:dyDescent="0.2">
      <c r="A1001" s="217">
        <v>997</v>
      </c>
      <c r="B1001" s="218">
        <v>2010</v>
      </c>
      <c r="C1001" s="219" t="s">
        <v>3930</v>
      </c>
      <c r="D1001" s="231" t="s">
        <v>6319</v>
      </c>
      <c r="E1001" s="226" t="s">
        <v>2707</v>
      </c>
      <c r="F1001" s="222" t="s">
        <v>3931</v>
      </c>
      <c r="G1001" s="218">
        <v>1</v>
      </c>
      <c r="H1001" s="220" t="s">
        <v>3932</v>
      </c>
      <c r="I1001" s="220" t="s">
        <v>990</v>
      </c>
      <c r="J1001" s="220" t="s">
        <v>990</v>
      </c>
      <c r="K1001" s="221" t="s">
        <v>3932</v>
      </c>
    </row>
    <row r="1002" spans="1:11" ht="32.25" customHeight="1" x14ac:dyDescent="0.2">
      <c r="A1002" s="217">
        <v>998</v>
      </c>
      <c r="B1002" s="218">
        <v>2010</v>
      </c>
      <c r="C1002" s="219" t="s">
        <v>3933</v>
      </c>
      <c r="D1002" s="231" t="s">
        <v>6319</v>
      </c>
      <c r="E1002" s="226" t="s">
        <v>2608</v>
      </c>
      <c r="F1002" s="222" t="s">
        <v>1193</v>
      </c>
      <c r="G1002" s="218">
        <v>1</v>
      </c>
      <c r="H1002" s="220" t="s">
        <v>3934</v>
      </c>
      <c r="I1002" s="220" t="s">
        <v>990</v>
      </c>
      <c r="J1002" s="220" t="s">
        <v>990</v>
      </c>
      <c r="K1002" s="221" t="s">
        <v>3934</v>
      </c>
    </row>
    <row r="1003" spans="1:11" ht="32.25" customHeight="1" x14ac:dyDescent="0.2">
      <c r="A1003" s="217">
        <v>999</v>
      </c>
      <c r="B1003" s="218">
        <v>2010</v>
      </c>
      <c r="C1003" s="219" t="s">
        <v>3935</v>
      </c>
      <c r="D1003" s="231" t="s">
        <v>6319</v>
      </c>
      <c r="E1003" s="226" t="s">
        <v>1151</v>
      </c>
      <c r="F1003" s="222" t="s">
        <v>2627</v>
      </c>
      <c r="G1003" s="218">
        <v>1</v>
      </c>
      <c r="H1003" s="220" t="s">
        <v>3936</v>
      </c>
      <c r="I1003" s="220" t="s">
        <v>990</v>
      </c>
      <c r="J1003" s="220" t="s">
        <v>990</v>
      </c>
      <c r="K1003" s="221" t="s">
        <v>3936</v>
      </c>
    </row>
    <row r="1004" spans="1:11" ht="32.25" customHeight="1" x14ac:dyDescent="0.2">
      <c r="A1004" s="217">
        <v>1000</v>
      </c>
      <c r="B1004" s="218">
        <v>2010</v>
      </c>
      <c r="C1004" s="219" t="s">
        <v>3937</v>
      </c>
      <c r="D1004" s="231" t="s">
        <v>6319</v>
      </c>
      <c r="E1004" s="226" t="s">
        <v>1011</v>
      </c>
      <c r="F1004" s="222" t="s">
        <v>3938</v>
      </c>
      <c r="G1004" s="218">
        <v>1</v>
      </c>
      <c r="H1004" s="220" t="s">
        <v>3939</v>
      </c>
      <c r="I1004" s="220" t="s">
        <v>990</v>
      </c>
      <c r="J1004" s="220" t="s">
        <v>990</v>
      </c>
      <c r="K1004" s="221" t="s">
        <v>3939</v>
      </c>
    </row>
    <row r="1005" spans="1:11" ht="32.25" customHeight="1" x14ac:dyDescent="0.2">
      <c r="A1005" s="217">
        <v>1001</v>
      </c>
      <c r="B1005" s="218">
        <v>2010</v>
      </c>
      <c r="C1005" s="219" t="s">
        <v>3940</v>
      </c>
      <c r="D1005" s="231" t="s">
        <v>6319</v>
      </c>
      <c r="E1005" s="226" t="s">
        <v>3941</v>
      </c>
      <c r="F1005" s="222" t="s">
        <v>2583</v>
      </c>
      <c r="G1005" s="218">
        <v>1</v>
      </c>
      <c r="H1005" s="220" t="s">
        <v>3942</v>
      </c>
      <c r="I1005" s="220" t="s">
        <v>990</v>
      </c>
      <c r="J1005" s="220" t="s">
        <v>990</v>
      </c>
      <c r="K1005" s="221" t="s">
        <v>3942</v>
      </c>
    </row>
    <row r="1006" spans="1:11" ht="32.25" customHeight="1" x14ac:dyDescent="0.2">
      <c r="A1006" s="217">
        <v>1002</v>
      </c>
      <c r="B1006" s="218">
        <v>2010</v>
      </c>
      <c r="C1006" s="219" t="s">
        <v>3943</v>
      </c>
      <c r="D1006" s="231" t="s">
        <v>6319</v>
      </c>
      <c r="E1006" s="226" t="s">
        <v>1323</v>
      </c>
      <c r="F1006" s="222" t="s">
        <v>1381</v>
      </c>
      <c r="G1006" s="218">
        <v>1</v>
      </c>
      <c r="H1006" s="220" t="s">
        <v>3944</v>
      </c>
      <c r="I1006" s="220" t="s">
        <v>990</v>
      </c>
      <c r="J1006" s="220" t="s">
        <v>990</v>
      </c>
      <c r="K1006" s="221" t="s">
        <v>3944</v>
      </c>
    </row>
    <row r="1007" spans="1:11" ht="32.25" customHeight="1" x14ac:dyDescent="0.2">
      <c r="A1007" s="217">
        <v>1003</v>
      </c>
      <c r="B1007" s="218">
        <v>2010</v>
      </c>
      <c r="C1007" s="219" t="s">
        <v>3945</v>
      </c>
      <c r="D1007" s="231" t="s">
        <v>6319</v>
      </c>
      <c r="E1007" s="226" t="s">
        <v>3946</v>
      </c>
      <c r="F1007" s="222" t="s">
        <v>3666</v>
      </c>
      <c r="G1007" s="218">
        <v>1</v>
      </c>
      <c r="H1007" s="220" t="s">
        <v>3947</v>
      </c>
      <c r="I1007" s="220" t="s">
        <v>990</v>
      </c>
      <c r="J1007" s="220" t="s">
        <v>990</v>
      </c>
      <c r="K1007" s="221" t="s">
        <v>3947</v>
      </c>
    </row>
    <row r="1008" spans="1:11" ht="32.25" customHeight="1" x14ac:dyDescent="0.2">
      <c r="A1008" s="217">
        <v>1004</v>
      </c>
      <c r="B1008" s="218">
        <v>2010</v>
      </c>
      <c r="C1008" s="219" t="s">
        <v>3948</v>
      </c>
      <c r="D1008" s="231" t="s">
        <v>6319</v>
      </c>
      <c r="E1008" s="226" t="s">
        <v>3949</v>
      </c>
      <c r="F1008" s="222" t="s">
        <v>3950</v>
      </c>
      <c r="G1008" s="218">
        <v>1</v>
      </c>
      <c r="H1008" s="220" t="s">
        <v>3951</v>
      </c>
      <c r="I1008" s="220" t="s">
        <v>990</v>
      </c>
      <c r="J1008" s="220" t="s">
        <v>990</v>
      </c>
      <c r="K1008" s="221" t="s">
        <v>3951</v>
      </c>
    </row>
    <row r="1009" spans="1:11" ht="32.25" customHeight="1" x14ac:dyDescent="0.2">
      <c r="A1009" s="217">
        <v>1005</v>
      </c>
      <c r="B1009" s="218">
        <v>2010</v>
      </c>
      <c r="C1009" s="219" t="s">
        <v>3952</v>
      </c>
      <c r="D1009" s="231" t="s">
        <v>6319</v>
      </c>
      <c r="E1009" s="226" t="s">
        <v>1839</v>
      </c>
      <c r="F1009" s="222" t="s">
        <v>3367</v>
      </c>
      <c r="G1009" s="218">
        <v>2</v>
      </c>
      <c r="H1009" s="220" t="s">
        <v>3953</v>
      </c>
      <c r="I1009" s="220" t="s">
        <v>990</v>
      </c>
      <c r="J1009" s="220" t="s">
        <v>990</v>
      </c>
      <c r="K1009" s="221" t="s">
        <v>3953</v>
      </c>
    </row>
    <row r="1010" spans="1:11" ht="32.25" customHeight="1" x14ac:dyDescent="0.2">
      <c r="A1010" s="217">
        <v>1006</v>
      </c>
      <c r="B1010" s="218">
        <v>2010</v>
      </c>
      <c r="C1010" s="219" t="s">
        <v>3954</v>
      </c>
      <c r="D1010" s="231" t="s">
        <v>6319</v>
      </c>
      <c r="E1010" s="226" t="s">
        <v>3955</v>
      </c>
      <c r="F1010" s="222" t="s">
        <v>1784</v>
      </c>
      <c r="G1010" s="218">
        <v>1</v>
      </c>
      <c r="H1010" s="220" t="s">
        <v>3956</v>
      </c>
      <c r="I1010" s="220" t="s">
        <v>990</v>
      </c>
      <c r="J1010" s="220" t="s">
        <v>990</v>
      </c>
      <c r="K1010" s="221" t="s">
        <v>3956</v>
      </c>
    </row>
    <row r="1011" spans="1:11" ht="32.25" customHeight="1" x14ac:dyDescent="0.2">
      <c r="A1011" s="217">
        <v>1007</v>
      </c>
      <c r="B1011" s="218">
        <v>2010</v>
      </c>
      <c r="C1011" s="219" t="s">
        <v>3957</v>
      </c>
      <c r="D1011" s="231" t="s">
        <v>6319</v>
      </c>
      <c r="E1011" s="226" t="s">
        <v>1423</v>
      </c>
      <c r="F1011" s="222" t="s">
        <v>3377</v>
      </c>
      <c r="G1011" s="218">
        <v>2</v>
      </c>
      <c r="H1011" s="220" t="s">
        <v>3958</v>
      </c>
      <c r="I1011" s="220" t="s">
        <v>990</v>
      </c>
      <c r="J1011" s="220" t="s">
        <v>990</v>
      </c>
      <c r="K1011" s="221" t="s">
        <v>3958</v>
      </c>
    </row>
    <row r="1012" spans="1:11" ht="32.25" customHeight="1" x14ac:dyDescent="0.2">
      <c r="A1012" s="217">
        <v>1008</v>
      </c>
      <c r="B1012" s="218">
        <v>2010</v>
      </c>
      <c r="C1012" s="219" t="s">
        <v>3959</v>
      </c>
      <c r="D1012" s="231" t="s">
        <v>6319</v>
      </c>
      <c r="E1012" s="226" t="s">
        <v>1019</v>
      </c>
      <c r="F1012" s="222" t="s">
        <v>2851</v>
      </c>
      <c r="G1012" s="218">
        <v>1</v>
      </c>
      <c r="H1012" s="220" t="s">
        <v>3960</v>
      </c>
      <c r="I1012" s="220" t="s">
        <v>990</v>
      </c>
      <c r="J1012" s="220" t="s">
        <v>990</v>
      </c>
      <c r="K1012" s="221" t="s">
        <v>3960</v>
      </c>
    </row>
    <row r="1013" spans="1:11" ht="32.25" customHeight="1" x14ac:dyDescent="0.2">
      <c r="A1013" s="217">
        <v>1009</v>
      </c>
      <c r="B1013" s="218">
        <v>2010</v>
      </c>
      <c r="C1013" s="219" t="s">
        <v>3961</v>
      </c>
      <c r="D1013" s="231" t="s">
        <v>6319</v>
      </c>
      <c r="E1013" s="226" t="s">
        <v>2029</v>
      </c>
      <c r="F1013" s="222" t="s">
        <v>2955</v>
      </c>
      <c r="G1013" s="218">
        <v>2</v>
      </c>
      <c r="H1013" s="220" t="s">
        <v>3962</v>
      </c>
      <c r="I1013" s="220" t="s">
        <v>990</v>
      </c>
      <c r="J1013" s="220" t="s">
        <v>990</v>
      </c>
      <c r="K1013" s="221" t="s">
        <v>3962</v>
      </c>
    </row>
    <row r="1014" spans="1:11" ht="32.25" customHeight="1" x14ac:dyDescent="0.2">
      <c r="A1014" s="217">
        <v>1010</v>
      </c>
      <c r="B1014" s="218">
        <v>2010</v>
      </c>
      <c r="C1014" s="219" t="s">
        <v>3963</v>
      </c>
      <c r="D1014" s="231" t="s">
        <v>6319</v>
      </c>
      <c r="E1014" s="226" t="s">
        <v>2029</v>
      </c>
      <c r="F1014" s="222" t="s">
        <v>2959</v>
      </c>
      <c r="G1014" s="218">
        <v>1</v>
      </c>
      <c r="H1014" s="220" t="s">
        <v>3964</v>
      </c>
      <c r="I1014" s="220" t="s">
        <v>990</v>
      </c>
      <c r="J1014" s="220" t="s">
        <v>990</v>
      </c>
      <c r="K1014" s="221" t="s">
        <v>3964</v>
      </c>
    </row>
    <row r="1015" spans="1:11" ht="32.25" customHeight="1" x14ac:dyDescent="0.2">
      <c r="A1015" s="217">
        <v>1011</v>
      </c>
      <c r="B1015" s="218">
        <v>2010</v>
      </c>
      <c r="C1015" s="219" t="s">
        <v>3965</v>
      </c>
      <c r="D1015" s="231" t="s">
        <v>6319</v>
      </c>
      <c r="E1015" s="226" t="s">
        <v>2029</v>
      </c>
      <c r="F1015" s="222" t="s">
        <v>2971</v>
      </c>
      <c r="G1015" s="218">
        <v>1</v>
      </c>
      <c r="H1015" s="220" t="s">
        <v>3966</v>
      </c>
      <c r="I1015" s="220" t="s">
        <v>990</v>
      </c>
      <c r="J1015" s="220" t="s">
        <v>990</v>
      </c>
      <c r="K1015" s="221" t="s">
        <v>3966</v>
      </c>
    </row>
    <row r="1016" spans="1:11" ht="32.25" customHeight="1" x14ac:dyDescent="0.2">
      <c r="A1016" s="217">
        <v>1012</v>
      </c>
      <c r="B1016" s="218">
        <v>2010</v>
      </c>
      <c r="C1016" s="219" t="s">
        <v>3967</v>
      </c>
      <c r="D1016" s="231" t="s">
        <v>6319</v>
      </c>
      <c r="E1016" s="226" t="s">
        <v>2029</v>
      </c>
      <c r="F1016" s="222" t="s">
        <v>2825</v>
      </c>
      <c r="G1016" s="218">
        <v>2</v>
      </c>
      <c r="H1016" s="220" t="s">
        <v>3968</v>
      </c>
      <c r="I1016" s="220" t="s">
        <v>990</v>
      </c>
      <c r="J1016" s="220" t="s">
        <v>990</v>
      </c>
      <c r="K1016" s="221" t="s">
        <v>3968</v>
      </c>
    </row>
    <row r="1017" spans="1:11" ht="32.25" customHeight="1" x14ac:dyDescent="0.2">
      <c r="A1017" s="217">
        <v>1013</v>
      </c>
      <c r="B1017" s="218">
        <v>2010</v>
      </c>
      <c r="C1017" s="219" t="s">
        <v>3969</v>
      </c>
      <c r="D1017" s="231" t="s">
        <v>6320</v>
      </c>
      <c r="E1017" s="226" t="s">
        <v>7342</v>
      </c>
      <c r="F1017" s="222" t="s">
        <v>2672</v>
      </c>
      <c r="G1017" s="218">
        <v>1</v>
      </c>
      <c r="H1017" s="220" t="s">
        <v>3970</v>
      </c>
      <c r="I1017" s="220" t="s">
        <v>990</v>
      </c>
      <c r="J1017" s="220" t="s">
        <v>990</v>
      </c>
      <c r="K1017" s="221" t="s">
        <v>3970</v>
      </c>
    </row>
    <row r="1018" spans="1:11" ht="32.25" customHeight="1" x14ac:dyDescent="0.2">
      <c r="A1018" s="217">
        <v>1014</v>
      </c>
      <c r="B1018" s="218">
        <v>2010</v>
      </c>
      <c r="C1018" s="219" t="s">
        <v>3971</v>
      </c>
      <c r="D1018" s="231" t="s">
        <v>6320</v>
      </c>
      <c r="E1018" s="226" t="s">
        <v>3972</v>
      </c>
      <c r="F1018" s="222" t="s">
        <v>2682</v>
      </c>
      <c r="G1018" s="218">
        <v>1</v>
      </c>
      <c r="H1018" s="220" t="s">
        <v>3973</v>
      </c>
      <c r="I1018" s="220" t="s">
        <v>990</v>
      </c>
      <c r="J1018" s="220" t="s">
        <v>990</v>
      </c>
      <c r="K1018" s="221" t="s">
        <v>3973</v>
      </c>
    </row>
    <row r="1019" spans="1:11" ht="32.25" customHeight="1" x14ac:dyDescent="0.2">
      <c r="A1019" s="217">
        <v>1015</v>
      </c>
      <c r="B1019" s="218">
        <v>2010</v>
      </c>
      <c r="C1019" s="219" t="s">
        <v>3974</v>
      </c>
      <c r="D1019" s="231" t="s">
        <v>6320</v>
      </c>
      <c r="E1019" s="226" t="s">
        <v>7401</v>
      </c>
      <c r="F1019" s="222" t="s">
        <v>2696</v>
      </c>
      <c r="G1019" s="218">
        <v>1</v>
      </c>
      <c r="H1019" s="220" t="s">
        <v>3975</v>
      </c>
      <c r="I1019" s="220" t="s">
        <v>990</v>
      </c>
      <c r="J1019" s="220" t="s">
        <v>990</v>
      </c>
      <c r="K1019" s="221" t="s">
        <v>3975</v>
      </c>
    </row>
    <row r="1020" spans="1:11" ht="32.25" customHeight="1" x14ac:dyDescent="0.2">
      <c r="A1020" s="217">
        <v>1016</v>
      </c>
      <c r="B1020" s="218">
        <v>2010</v>
      </c>
      <c r="C1020" s="219" t="s">
        <v>3976</v>
      </c>
      <c r="D1020" s="231" t="s">
        <v>6320</v>
      </c>
      <c r="E1020" s="226" t="s">
        <v>3977</v>
      </c>
      <c r="F1020" s="222" t="s">
        <v>2699</v>
      </c>
      <c r="G1020" s="218">
        <v>1</v>
      </c>
      <c r="H1020" s="220" t="s">
        <v>3978</v>
      </c>
      <c r="I1020" s="220" t="s">
        <v>990</v>
      </c>
      <c r="J1020" s="220" t="s">
        <v>990</v>
      </c>
      <c r="K1020" s="221" t="s">
        <v>3978</v>
      </c>
    </row>
    <row r="1021" spans="1:11" ht="32.25" customHeight="1" x14ac:dyDescent="0.2">
      <c r="A1021" s="217">
        <v>1017</v>
      </c>
      <c r="B1021" s="218">
        <v>2010</v>
      </c>
      <c r="C1021" s="219" t="s">
        <v>3979</v>
      </c>
      <c r="D1021" s="231" t="s">
        <v>6320</v>
      </c>
      <c r="E1021" s="226" t="s">
        <v>7402</v>
      </c>
      <c r="F1021" s="222" t="s">
        <v>3433</v>
      </c>
      <c r="G1021" s="218">
        <v>1</v>
      </c>
      <c r="H1021" s="220" t="s">
        <v>3973</v>
      </c>
      <c r="I1021" s="220" t="s">
        <v>990</v>
      </c>
      <c r="J1021" s="220" t="s">
        <v>990</v>
      </c>
      <c r="K1021" s="221" t="s">
        <v>3973</v>
      </c>
    </row>
    <row r="1022" spans="1:11" ht="32.25" customHeight="1" x14ac:dyDescent="0.2">
      <c r="A1022" s="217">
        <v>1018</v>
      </c>
      <c r="B1022" s="218">
        <v>2010</v>
      </c>
      <c r="C1022" s="219" t="s">
        <v>3980</v>
      </c>
      <c r="D1022" s="231" t="s">
        <v>6320</v>
      </c>
      <c r="E1022" s="226" t="s">
        <v>2090</v>
      </c>
      <c r="F1022" s="222" t="s">
        <v>2795</v>
      </c>
      <c r="G1022" s="218">
        <v>1</v>
      </c>
      <c r="H1022" s="220" t="s">
        <v>3981</v>
      </c>
      <c r="I1022" s="220" t="s">
        <v>990</v>
      </c>
      <c r="J1022" s="220" t="s">
        <v>990</v>
      </c>
      <c r="K1022" s="221" t="s">
        <v>3981</v>
      </c>
    </row>
    <row r="1023" spans="1:11" ht="32.25" customHeight="1" x14ac:dyDescent="0.2">
      <c r="A1023" s="217">
        <v>1019</v>
      </c>
      <c r="B1023" s="218">
        <v>2010</v>
      </c>
      <c r="C1023" s="219" t="s">
        <v>3982</v>
      </c>
      <c r="D1023" s="231" t="s">
        <v>6320</v>
      </c>
      <c r="E1023" s="226" t="s">
        <v>7403</v>
      </c>
      <c r="F1023" s="222" t="s">
        <v>2722</v>
      </c>
      <c r="G1023" s="218">
        <v>1</v>
      </c>
      <c r="H1023" s="220" t="s">
        <v>3983</v>
      </c>
      <c r="I1023" s="220" t="s">
        <v>990</v>
      </c>
      <c r="J1023" s="220" t="s">
        <v>990</v>
      </c>
      <c r="K1023" s="221" t="s">
        <v>3983</v>
      </c>
    </row>
    <row r="1024" spans="1:11" ht="32.25" customHeight="1" x14ac:dyDescent="0.2">
      <c r="A1024" s="217">
        <v>1020</v>
      </c>
      <c r="B1024" s="218">
        <v>2010</v>
      </c>
      <c r="C1024" s="219" t="s">
        <v>3984</v>
      </c>
      <c r="D1024" s="231" t="s">
        <v>6320</v>
      </c>
      <c r="E1024" s="226" t="s">
        <v>2094</v>
      </c>
      <c r="F1024" s="222" t="s">
        <v>2725</v>
      </c>
      <c r="G1024" s="218">
        <v>1</v>
      </c>
      <c r="H1024" s="220" t="s">
        <v>3983</v>
      </c>
      <c r="I1024" s="220" t="s">
        <v>990</v>
      </c>
      <c r="J1024" s="220" t="s">
        <v>990</v>
      </c>
      <c r="K1024" s="221" t="s">
        <v>3983</v>
      </c>
    </row>
    <row r="1025" spans="1:11" ht="32.25" customHeight="1" x14ac:dyDescent="0.2">
      <c r="A1025" s="217">
        <v>1021</v>
      </c>
      <c r="B1025" s="218">
        <v>2010</v>
      </c>
      <c r="C1025" s="219" t="s">
        <v>3985</v>
      </c>
      <c r="D1025" s="231" t="s">
        <v>6320</v>
      </c>
      <c r="E1025" s="226" t="s">
        <v>7404</v>
      </c>
      <c r="F1025" s="222" t="s">
        <v>2728</v>
      </c>
      <c r="G1025" s="218">
        <v>1</v>
      </c>
      <c r="H1025" s="220" t="s">
        <v>3986</v>
      </c>
      <c r="I1025" s="220" t="s">
        <v>990</v>
      </c>
      <c r="J1025" s="220" t="s">
        <v>990</v>
      </c>
      <c r="K1025" s="221" t="s">
        <v>3986</v>
      </c>
    </row>
    <row r="1026" spans="1:11" ht="32.25" customHeight="1" x14ac:dyDescent="0.2">
      <c r="A1026" s="217">
        <v>1022</v>
      </c>
      <c r="B1026" s="218">
        <v>2010</v>
      </c>
      <c r="C1026" s="219" t="s">
        <v>3987</v>
      </c>
      <c r="D1026" s="231" t="s">
        <v>6320</v>
      </c>
      <c r="E1026" s="226" t="s">
        <v>3988</v>
      </c>
      <c r="F1026" s="222" t="s">
        <v>3457</v>
      </c>
      <c r="G1026" s="218">
        <v>1</v>
      </c>
      <c r="H1026" s="220" t="s">
        <v>3989</v>
      </c>
      <c r="I1026" s="220" t="s">
        <v>990</v>
      </c>
      <c r="J1026" s="220" t="s">
        <v>990</v>
      </c>
      <c r="K1026" s="221" t="s">
        <v>3989</v>
      </c>
    </row>
    <row r="1027" spans="1:11" ht="32.25" customHeight="1" x14ac:dyDescent="0.2">
      <c r="A1027" s="217">
        <v>1023</v>
      </c>
      <c r="B1027" s="218">
        <v>2010</v>
      </c>
      <c r="C1027" s="219" t="s">
        <v>3990</v>
      </c>
      <c r="D1027" s="231" t="s">
        <v>6320</v>
      </c>
      <c r="E1027" s="226" t="s">
        <v>7343</v>
      </c>
      <c r="F1027" s="222" t="s">
        <v>3463</v>
      </c>
      <c r="G1027" s="218">
        <v>1</v>
      </c>
      <c r="H1027" s="220" t="s">
        <v>3991</v>
      </c>
      <c r="I1027" s="220" t="s">
        <v>990</v>
      </c>
      <c r="J1027" s="220" t="s">
        <v>990</v>
      </c>
      <c r="K1027" s="221" t="s">
        <v>3991</v>
      </c>
    </row>
    <row r="1028" spans="1:11" ht="32.25" customHeight="1" x14ac:dyDescent="0.2">
      <c r="A1028" s="217">
        <v>1024</v>
      </c>
      <c r="B1028" s="218">
        <v>2010</v>
      </c>
      <c r="C1028" s="219" t="s">
        <v>3992</v>
      </c>
      <c r="D1028" s="231" t="s">
        <v>6320</v>
      </c>
      <c r="E1028" s="226" t="s">
        <v>3993</v>
      </c>
      <c r="F1028" s="222" t="s">
        <v>1104</v>
      </c>
      <c r="G1028" s="218">
        <v>1</v>
      </c>
      <c r="H1028" s="220" t="s">
        <v>3994</v>
      </c>
      <c r="I1028" s="220" t="s">
        <v>990</v>
      </c>
      <c r="J1028" s="220" t="s">
        <v>990</v>
      </c>
      <c r="K1028" s="221" t="s">
        <v>3994</v>
      </c>
    </row>
    <row r="1029" spans="1:11" ht="32.25" customHeight="1" x14ac:dyDescent="0.2">
      <c r="A1029" s="217">
        <v>1025</v>
      </c>
      <c r="B1029" s="218">
        <v>2010</v>
      </c>
      <c r="C1029" s="219" t="s">
        <v>3995</v>
      </c>
      <c r="D1029" s="231" t="s">
        <v>6320</v>
      </c>
      <c r="E1029" s="226" t="s">
        <v>7401</v>
      </c>
      <c r="F1029" s="222" t="s">
        <v>3996</v>
      </c>
      <c r="G1029" s="218">
        <v>1</v>
      </c>
      <c r="H1029" s="220" t="s">
        <v>3997</v>
      </c>
      <c r="I1029" s="220" t="s">
        <v>990</v>
      </c>
      <c r="J1029" s="220" t="s">
        <v>990</v>
      </c>
      <c r="K1029" s="221" t="s">
        <v>3997</v>
      </c>
    </row>
    <row r="1030" spans="1:11" ht="32.25" customHeight="1" x14ac:dyDescent="0.2">
      <c r="A1030" s="217">
        <v>1026</v>
      </c>
      <c r="B1030" s="218">
        <v>2010</v>
      </c>
      <c r="C1030" s="219" t="s">
        <v>3998</v>
      </c>
      <c r="D1030" s="231" t="s">
        <v>6320</v>
      </c>
      <c r="E1030" s="226" t="s">
        <v>3999</v>
      </c>
      <c r="F1030" s="222" t="s">
        <v>3835</v>
      </c>
      <c r="G1030" s="218">
        <v>1</v>
      </c>
      <c r="H1030" s="220" t="s">
        <v>4000</v>
      </c>
      <c r="I1030" s="220" t="s">
        <v>990</v>
      </c>
      <c r="J1030" s="220" t="s">
        <v>990</v>
      </c>
      <c r="K1030" s="221" t="s">
        <v>4000</v>
      </c>
    </row>
    <row r="1031" spans="1:11" ht="32.25" customHeight="1" x14ac:dyDescent="0.2">
      <c r="A1031" s="217">
        <v>1027</v>
      </c>
      <c r="B1031" s="218">
        <v>2010</v>
      </c>
      <c r="C1031" s="219" t="s">
        <v>4001</v>
      </c>
      <c r="D1031" s="231" t="s">
        <v>6320</v>
      </c>
      <c r="E1031" s="226" t="s">
        <v>4002</v>
      </c>
      <c r="F1031" s="222" t="s">
        <v>2771</v>
      </c>
      <c r="G1031" s="218">
        <v>1</v>
      </c>
      <c r="H1031" s="220" t="s">
        <v>4003</v>
      </c>
      <c r="I1031" s="220" t="s">
        <v>990</v>
      </c>
      <c r="J1031" s="220" t="s">
        <v>990</v>
      </c>
      <c r="K1031" s="221" t="s">
        <v>4003</v>
      </c>
    </row>
    <row r="1032" spans="1:11" ht="32.25" customHeight="1" x14ac:dyDescent="0.2">
      <c r="A1032" s="217">
        <v>1028</v>
      </c>
      <c r="B1032" s="218">
        <v>2010</v>
      </c>
      <c r="C1032" s="219" t="s">
        <v>4004</v>
      </c>
      <c r="D1032" s="231" t="s">
        <v>6320</v>
      </c>
      <c r="E1032" s="226" t="s">
        <v>7337</v>
      </c>
      <c r="F1032" s="222" t="s">
        <v>4005</v>
      </c>
      <c r="G1032" s="218">
        <v>1</v>
      </c>
      <c r="H1032" s="220" t="s">
        <v>4006</v>
      </c>
      <c r="I1032" s="220" t="s">
        <v>990</v>
      </c>
      <c r="J1032" s="220" t="s">
        <v>990</v>
      </c>
      <c r="K1032" s="221" t="s">
        <v>4006</v>
      </c>
    </row>
    <row r="1033" spans="1:11" ht="32.25" customHeight="1" x14ac:dyDescent="0.2">
      <c r="A1033" s="217">
        <v>1029</v>
      </c>
      <c r="B1033" s="218">
        <v>2010</v>
      </c>
      <c r="C1033" s="219" t="s">
        <v>4007</v>
      </c>
      <c r="D1033" s="231" t="s">
        <v>6320</v>
      </c>
      <c r="E1033" s="226" t="s">
        <v>2200</v>
      </c>
      <c r="F1033" s="222" t="s">
        <v>3517</v>
      </c>
      <c r="G1033" s="218">
        <v>1</v>
      </c>
      <c r="H1033" s="220" t="s">
        <v>3983</v>
      </c>
      <c r="I1033" s="220" t="s">
        <v>990</v>
      </c>
      <c r="J1033" s="220" t="s">
        <v>990</v>
      </c>
      <c r="K1033" s="221" t="s">
        <v>3983</v>
      </c>
    </row>
    <row r="1034" spans="1:11" ht="32.25" customHeight="1" x14ac:dyDescent="0.2">
      <c r="A1034" s="217">
        <v>1030</v>
      </c>
      <c r="B1034" s="218">
        <v>2010</v>
      </c>
      <c r="C1034" s="219" t="s">
        <v>4008</v>
      </c>
      <c r="D1034" s="231" t="s">
        <v>6320</v>
      </c>
      <c r="E1034" s="226" t="s">
        <v>7405</v>
      </c>
      <c r="F1034" s="222" t="s">
        <v>3593</v>
      </c>
      <c r="G1034" s="218">
        <v>1</v>
      </c>
      <c r="H1034" s="220" t="s">
        <v>4009</v>
      </c>
      <c r="I1034" s="220" t="s">
        <v>990</v>
      </c>
      <c r="J1034" s="220" t="s">
        <v>990</v>
      </c>
      <c r="K1034" s="221" t="s">
        <v>4009</v>
      </c>
    </row>
    <row r="1035" spans="1:11" ht="32.25" customHeight="1" x14ac:dyDescent="0.2">
      <c r="A1035" s="217">
        <v>1031</v>
      </c>
      <c r="B1035" s="218">
        <v>2010</v>
      </c>
      <c r="C1035" s="219" t="s">
        <v>4010</v>
      </c>
      <c r="D1035" s="231" t="s">
        <v>6320</v>
      </c>
      <c r="E1035" s="226" t="s">
        <v>7357</v>
      </c>
      <c r="F1035" s="222" t="s">
        <v>4011</v>
      </c>
      <c r="G1035" s="218">
        <v>1</v>
      </c>
      <c r="H1035" s="220" t="s">
        <v>4012</v>
      </c>
      <c r="I1035" s="220" t="s">
        <v>990</v>
      </c>
      <c r="J1035" s="220" t="s">
        <v>990</v>
      </c>
      <c r="K1035" s="221" t="s">
        <v>4012</v>
      </c>
    </row>
    <row r="1036" spans="1:11" ht="32.25" customHeight="1" x14ac:dyDescent="0.2">
      <c r="A1036" s="217">
        <v>1032</v>
      </c>
      <c r="B1036" s="218">
        <v>2010</v>
      </c>
      <c r="C1036" s="219" t="s">
        <v>4013</v>
      </c>
      <c r="D1036" s="231" t="s">
        <v>6320</v>
      </c>
      <c r="E1036" s="226" t="s">
        <v>7406</v>
      </c>
      <c r="F1036" s="222" t="s">
        <v>3535</v>
      </c>
      <c r="G1036" s="218">
        <v>1</v>
      </c>
      <c r="H1036" s="220" t="s">
        <v>3983</v>
      </c>
      <c r="I1036" s="220" t="s">
        <v>990</v>
      </c>
      <c r="J1036" s="220" t="s">
        <v>990</v>
      </c>
      <c r="K1036" s="221" t="s">
        <v>3983</v>
      </c>
    </row>
    <row r="1037" spans="1:11" ht="32.25" customHeight="1" x14ac:dyDescent="0.2">
      <c r="A1037" s="217">
        <v>1033</v>
      </c>
      <c r="B1037" s="218">
        <v>2010</v>
      </c>
      <c r="C1037" s="219" t="s">
        <v>4014</v>
      </c>
      <c r="D1037" s="231" t="s">
        <v>6320</v>
      </c>
      <c r="E1037" s="226" t="s">
        <v>4015</v>
      </c>
      <c r="F1037" s="222" t="s">
        <v>2648</v>
      </c>
      <c r="G1037" s="218">
        <v>1</v>
      </c>
      <c r="H1037" s="220" t="s">
        <v>3978</v>
      </c>
      <c r="I1037" s="220" t="s">
        <v>990</v>
      </c>
      <c r="J1037" s="220" t="s">
        <v>990</v>
      </c>
      <c r="K1037" s="221" t="s">
        <v>3978</v>
      </c>
    </row>
    <row r="1038" spans="1:11" ht="32.25" customHeight="1" x14ac:dyDescent="0.2">
      <c r="A1038" s="217">
        <v>1034</v>
      </c>
      <c r="B1038" s="218">
        <v>2010</v>
      </c>
      <c r="C1038" s="219" t="s">
        <v>4016</v>
      </c>
      <c r="D1038" s="231" t="s">
        <v>6320</v>
      </c>
      <c r="E1038" s="226" t="s">
        <v>7407</v>
      </c>
      <c r="F1038" s="222" t="s">
        <v>2687</v>
      </c>
      <c r="G1038" s="218">
        <v>1</v>
      </c>
      <c r="H1038" s="220" t="s">
        <v>4017</v>
      </c>
      <c r="I1038" s="220" t="s">
        <v>990</v>
      </c>
      <c r="J1038" s="220" t="s">
        <v>990</v>
      </c>
      <c r="K1038" s="221" t="s">
        <v>4017</v>
      </c>
    </row>
    <row r="1039" spans="1:11" ht="32.25" customHeight="1" x14ac:dyDescent="0.2">
      <c r="A1039" s="217">
        <v>1035</v>
      </c>
      <c r="B1039" s="218">
        <v>2010</v>
      </c>
      <c r="C1039" s="219" t="s">
        <v>4018</v>
      </c>
      <c r="D1039" s="231" t="s">
        <v>6320</v>
      </c>
      <c r="E1039" s="226" t="s">
        <v>7380</v>
      </c>
      <c r="F1039" s="222" t="s">
        <v>3554</v>
      </c>
      <c r="G1039" s="218">
        <v>1</v>
      </c>
      <c r="H1039" s="220" t="s">
        <v>4019</v>
      </c>
      <c r="I1039" s="220" t="s">
        <v>990</v>
      </c>
      <c r="J1039" s="220" t="s">
        <v>990</v>
      </c>
      <c r="K1039" s="221" t="s">
        <v>4019</v>
      </c>
    </row>
    <row r="1040" spans="1:11" ht="32.25" customHeight="1" x14ac:dyDescent="0.2">
      <c r="A1040" s="217">
        <v>1036</v>
      </c>
      <c r="B1040" s="218">
        <v>2010</v>
      </c>
      <c r="C1040" s="219" t="s">
        <v>4020</v>
      </c>
      <c r="D1040" s="231" t="s">
        <v>6320</v>
      </c>
      <c r="E1040" s="226" t="s">
        <v>4021</v>
      </c>
      <c r="F1040" s="222" t="s">
        <v>2190</v>
      </c>
      <c r="G1040" s="218">
        <v>2</v>
      </c>
      <c r="H1040" s="220" t="s">
        <v>4022</v>
      </c>
      <c r="I1040" s="220" t="s">
        <v>990</v>
      </c>
      <c r="J1040" s="220" t="s">
        <v>990</v>
      </c>
      <c r="K1040" s="221" t="s">
        <v>4022</v>
      </c>
    </row>
    <row r="1041" spans="1:11" ht="32.25" customHeight="1" x14ac:dyDescent="0.2">
      <c r="A1041" s="217">
        <v>1037</v>
      </c>
      <c r="B1041" s="218">
        <v>2010</v>
      </c>
      <c r="C1041" s="219" t="s">
        <v>4023</v>
      </c>
      <c r="D1041" s="231" t="s">
        <v>6320</v>
      </c>
      <c r="E1041" s="226" t="s">
        <v>7408</v>
      </c>
      <c r="F1041" s="222" t="s">
        <v>4024</v>
      </c>
      <c r="G1041" s="218">
        <v>1</v>
      </c>
      <c r="H1041" s="220" t="s">
        <v>4025</v>
      </c>
      <c r="I1041" s="220" t="s">
        <v>990</v>
      </c>
      <c r="J1041" s="220" t="s">
        <v>990</v>
      </c>
      <c r="K1041" s="221" t="s">
        <v>4025</v>
      </c>
    </row>
    <row r="1042" spans="1:11" ht="32.25" customHeight="1" x14ac:dyDescent="0.2">
      <c r="A1042" s="217">
        <v>1038</v>
      </c>
      <c r="B1042" s="218">
        <v>2010</v>
      </c>
      <c r="C1042" s="219" t="s">
        <v>4026</v>
      </c>
      <c r="D1042" s="231" t="s">
        <v>6320</v>
      </c>
      <c r="E1042" s="226" t="s">
        <v>1598</v>
      </c>
      <c r="F1042" s="222" t="s">
        <v>1474</v>
      </c>
      <c r="G1042" s="218">
        <v>1</v>
      </c>
      <c r="H1042" s="220" t="s">
        <v>3983</v>
      </c>
      <c r="I1042" s="220" t="s">
        <v>990</v>
      </c>
      <c r="J1042" s="220" t="s">
        <v>990</v>
      </c>
      <c r="K1042" s="221" t="s">
        <v>3983</v>
      </c>
    </row>
    <row r="1043" spans="1:11" ht="32.25" customHeight="1" x14ac:dyDescent="0.2">
      <c r="A1043" s="217">
        <v>1039</v>
      </c>
      <c r="B1043" s="218">
        <v>2010</v>
      </c>
      <c r="C1043" s="219" t="s">
        <v>4027</v>
      </c>
      <c r="D1043" s="231" t="s">
        <v>6320</v>
      </c>
      <c r="E1043" s="226" t="s">
        <v>7409</v>
      </c>
      <c r="F1043" s="222" t="s">
        <v>2218</v>
      </c>
      <c r="G1043" s="218">
        <v>1</v>
      </c>
      <c r="H1043" s="220" t="s">
        <v>3978</v>
      </c>
      <c r="I1043" s="220" t="s">
        <v>990</v>
      </c>
      <c r="J1043" s="220" t="s">
        <v>990</v>
      </c>
      <c r="K1043" s="221" t="s">
        <v>3978</v>
      </c>
    </row>
    <row r="1044" spans="1:11" ht="32.25" customHeight="1" x14ac:dyDescent="0.2">
      <c r="A1044" s="217">
        <v>1040</v>
      </c>
      <c r="B1044" s="218">
        <v>2010</v>
      </c>
      <c r="C1044" s="219" t="s">
        <v>4028</v>
      </c>
      <c r="D1044" s="231" t="s">
        <v>6320</v>
      </c>
      <c r="E1044" s="226" t="s">
        <v>7410</v>
      </c>
      <c r="F1044" s="222" t="s">
        <v>2215</v>
      </c>
      <c r="G1044" s="218">
        <v>1</v>
      </c>
      <c r="H1044" s="220" t="s">
        <v>3978</v>
      </c>
      <c r="I1044" s="220" t="s">
        <v>990</v>
      </c>
      <c r="J1044" s="220" t="s">
        <v>990</v>
      </c>
      <c r="K1044" s="221" t="s">
        <v>3978</v>
      </c>
    </row>
    <row r="1045" spans="1:11" ht="32.25" customHeight="1" x14ac:dyDescent="0.2">
      <c r="A1045" s="217">
        <v>1041</v>
      </c>
      <c r="B1045" s="218">
        <v>2010</v>
      </c>
      <c r="C1045" s="219" t="s">
        <v>4029</v>
      </c>
      <c r="D1045" s="231" t="s">
        <v>6320</v>
      </c>
      <c r="E1045" s="226" t="s">
        <v>7349</v>
      </c>
      <c r="F1045" s="222" t="s">
        <v>1073</v>
      </c>
      <c r="G1045" s="218">
        <v>1</v>
      </c>
      <c r="H1045" s="220" t="s">
        <v>4030</v>
      </c>
      <c r="I1045" s="220" t="s">
        <v>990</v>
      </c>
      <c r="J1045" s="220" t="s">
        <v>990</v>
      </c>
      <c r="K1045" s="221" t="s">
        <v>4030</v>
      </c>
    </row>
    <row r="1046" spans="1:11" ht="32.25" customHeight="1" x14ac:dyDescent="0.2">
      <c r="A1046" s="217">
        <v>1042</v>
      </c>
      <c r="B1046" s="218">
        <v>2010</v>
      </c>
      <c r="C1046" s="219" t="s">
        <v>4031</v>
      </c>
      <c r="D1046" s="231" t="s">
        <v>6320</v>
      </c>
      <c r="E1046" s="226" t="s">
        <v>1625</v>
      </c>
      <c r="F1046" s="222" t="s">
        <v>2333</v>
      </c>
      <c r="G1046" s="218">
        <v>1</v>
      </c>
      <c r="H1046" s="220" t="s">
        <v>4032</v>
      </c>
      <c r="I1046" s="220" t="s">
        <v>990</v>
      </c>
      <c r="J1046" s="220" t="s">
        <v>990</v>
      </c>
      <c r="K1046" s="221" t="s">
        <v>4032</v>
      </c>
    </row>
    <row r="1047" spans="1:11" ht="32.25" customHeight="1" x14ac:dyDescent="0.2">
      <c r="A1047" s="217">
        <v>1043</v>
      </c>
      <c r="B1047" s="218">
        <v>2010</v>
      </c>
      <c r="C1047" s="219" t="s">
        <v>1154</v>
      </c>
      <c r="D1047" s="231" t="s">
        <v>6309</v>
      </c>
      <c r="E1047" s="226" t="s">
        <v>2846</v>
      </c>
      <c r="F1047" s="222" t="s">
        <v>1320</v>
      </c>
      <c r="G1047" s="218">
        <v>1</v>
      </c>
      <c r="H1047" s="220" t="s">
        <v>2848</v>
      </c>
      <c r="I1047" s="220" t="s">
        <v>990</v>
      </c>
      <c r="J1047" s="220" t="s">
        <v>990</v>
      </c>
      <c r="K1047" s="221" t="s">
        <v>2848</v>
      </c>
    </row>
    <row r="1048" spans="1:11" ht="32.25" customHeight="1" x14ac:dyDescent="0.2">
      <c r="A1048" s="217">
        <v>1044</v>
      </c>
      <c r="B1048" s="218">
        <v>2010</v>
      </c>
      <c r="C1048" s="219" t="s">
        <v>4033</v>
      </c>
      <c r="D1048" s="231" t="s">
        <v>6309</v>
      </c>
      <c r="E1048" s="226" t="s">
        <v>2850</v>
      </c>
      <c r="F1048" s="222" t="s">
        <v>1197</v>
      </c>
      <c r="G1048" s="218">
        <v>2</v>
      </c>
      <c r="H1048" s="220" t="s">
        <v>4034</v>
      </c>
      <c r="I1048" s="220" t="s">
        <v>990</v>
      </c>
      <c r="J1048" s="220" t="s">
        <v>990</v>
      </c>
      <c r="K1048" s="221" t="s">
        <v>4034</v>
      </c>
    </row>
    <row r="1049" spans="1:11" ht="32.25" customHeight="1" x14ac:dyDescent="0.2">
      <c r="A1049" s="217">
        <v>1045</v>
      </c>
      <c r="B1049" s="218">
        <v>2010</v>
      </c>
      <c r="C1049" s="219" t="s">
        <v>4035</v>
      </c>
      <c r="D1049" s="231" t="s">
        <v>6309</v>
      </c>
      <c r="E1049" s="226" t="s">
        <v>2854</v>
      </c>
      <c r="F1049" s="222" t="s">
        <v>1538</v>
      </c>
      <c r="G1049" s="218">
        <v>1</v>
      </c>
      <c r="H1049" s="220" t="s">
        <v>4036</v>
      </c>
      <c r="I1049" s="220" t="s">
        <v>990</v>
      </c>
      <c r="J1049" s="220" t="s">
        <v>990</v>
      </c>
      <c r="K1049" s="221" t="s">
        <v>4036</v>
      </c>
    </row>
    <row r="1050" spans="1:11" ht="32.25" customHeight="1" x14ac:dyDescent="0.2">
      <c r="A1050" s="217">
        <v>1046</v>
      </c>
      <c r="B1050" s="218">
        <v>2010</v>
      </c>
      <c r="C1050" s="219" t="s">
        <v>4037</v>
      </c>
      <c r="D1050" s="231" t="s">
        <v>6309</v>
      </c>
      <c r="E1050" s="226" t="s">
        <v>2858</v>
      </c>
      <c r="F1050" s="222" t="s">
        <v>1073</v>
      </c>
      <c r="G1050" s="218">
        <v>3</v>
      </c>
      <c r="H1050" s="220" t="s">
        <v>4038</v>
      </c>
      <c r="I1050" s="220" t="s">
        <v>990</v>
      </c>
      <c r="J1050" s="220" t="s">
        <v>990</v>
      </c>
      <c r="K1050" s="221" t="s">
        <v>4038</v>
      </c>
    </row>
    <row r="1051" spans="1:11" ht="32.25" customHeight="1" x14ac:dyDescent="0.2">
      <c r="A1051" s="217">
        <v>1047</v>
      </c>
      <c r="B1051" s="218">
        <v>2010</v>
      </c>
      <c r="C1051" s="219" t="s">
        <v>1468</v>
      </c>
      <c r="D1051" s="231" t="s">
        <v>6309</v>
      </c>
      <c r="E1051" s="226" t="s">
        <v>1797</v>
      </c>
      <c r="F1051" s="222" t="s">
        <v>1246</v>
      </c>
      <c r="G1051" s="218">
        <v>2</v>
      </c>
      <c r="H1051" s="220" t="s">
        <v>4039</v>
      </c>
      <c r="I1051" s="220" t="s">
        <v>990</v>
      </c>
      <c r="J1051" s="220" t="s">
        <v>990</v>
      </c>
      <c r="K1051" s="221" t="s">
        <v>4039</v>
      </c>
    </row>
    <row r="1052" spans="1:11" ht="32.25" customHeight="1" x14ac:dyDescent="0.2">
      <c r="A1052" s="217">
        <v>1048</v>
      </c>
      <c r="B1052" s="218">
        <v>2010</v>
      </c>
      <c r="C1052" s="219" t="s">
        <v>4040</v>
      </c>
      <c r="D1052" s="231" t="s">
        <v>6309</v>
      </c>
      <c r="E1052" s="226" t="s">
        <v>4041</v>
      </c>
      <c r="F1052" s="222" t="s">
        <v>1641</v>
      </c>
      <c r="G1052" s="218">
        <v>2</v>
      </c>
      <c r="H1052" s="220" t="s">
        <v>4042</v>
      </c>
      <c r="I1052" s="220" t="s">
        <v>990</v>
      </c>
      <c r="J1052" s="220" t="s">
        <v>990</v>
      </c>
      <c r="K1052" s="221" t="s">
        <v>4042</v>
      </c>
    </row>
    <row r="1053" spans="1:11" ht="32.25" customHeight="1" x14ac:dyDescent="0.2">
      <c r="A1053" s="217">
        <v>1049</v>
      </c>
      <c r="B1053" s="218">
        <v>2010</v>
      </c>
      <c r="C1053" s="219" t="s">
        <v>4043</v>
      </c>
      <c r="D1053" s="231" t="s">
        <v>6309</v>
      </c>
      <c r="E1053" s="226" t="s">
        <v>2865</v>
      </c>
      <c r="F1053" s="222" t="s">
        <v>2021</v>
      </c>
      <c r="G1053" s="218">
        <v>1</v>
      </c>
      <c r="H1053" s="220" t="s">
        <v>4044</v>
      </c>
      <c r="I1053" s="220" t="s">
        <v>990</v>
      </c>
      <c r="J1053" s="220" t="s">
        <v>990</v>
      </c>
      <c r="K1053" s="221" t="s">
        <v>4044</v>
      </c>
    </row>
    <row r="1054" spans="1:11" ht="32.25" customHeight="1" x14ac:dyDescent="0.2">
      <c r="A1054" s="217">
        <v>1050</v>
      </c>
      <c r="B1054" s="218">
        <v>2010</v>
      </c>
      <c r="C1054" s="219" t="s">
        <v>4045</v>
      </c>
      <c r="D1054" s="231" t="s">
        <v>6309</v>
      </c>
      <c r="E1054" s="226" t="s">
        <v>2873</v>
      </c>
      <c r="F1054" s="222" t="s">
        <v>1320</v>
      </c>
      <c r="G1054" s="218">
        <v>1</v>
      </c>
      <c r="H1054" s="220" t="s">
        <v>4046</v>
      </c>
      <c r="I1054" s="220" t="s">
        <v>990</v>
      </c>
      <c r="J1054" s="220" t="s">
        <v>990</v>
      </c>
      <c r="K1054" s="221" t="s">
        <v>4046</v>
      </c>
    </row>
    <row r="1055" spans="1:11" ht="32.25" customHeight="1" x14ac:dyDescent="0.2">
      <c r="A1055" s="217">
        <v>1051</v>
      </c>
      <c r="B1055" s="218">
        <v>2010</v>
      </c>
      <c r="C1055" s="219" t="s">
        <v>4047</v>
      </c>
      <c r="D1055" s="231" t="s">
        <v>6309</v>
      </c>
      <c r="E1055" s="226" t="s">
        <v>2876</v>
      </c>
      <c r="F1055" s="222" t="s">
        <v>2285</v>
      </c>
      <c r="G1055" s="218">
        <v>1</v>
      </c>
      <c r="H1055" s="220" t="s">
        <v>4048</v>
      </c>
      <c r="I1055" s="220" t="s">
        <v>990</v>
      </c>
      <c r="J1055" s="220" t="s">
        <v>990</v>
      </c>
      <c r="K1055" s="221" t="s">
        <v>4048</v>
      </c>
    </row>
    <row r="1056" spans="1:11" ht="32.25" customHeight="1" x14ac:dyDescent="0.2">
      <c r="A1056" s="217">
        <v>1052</v>
      </c>
      <c r="B1056" s="218">
        <v>2010</v>
      </c>
      <c r="C1056" s="219" t="s">
        <v>1857</v>
      </c>
      <c r="D1056" s="231" t="s">
        <v>6309</v>
      </c>
      <c r="E1056" s="226" t="s">
        <v>2880</v>
      </c>
      <c r="F1056" s="222" t="s">
        <v>1069</v>
      </c>
      <c r="G1056" s="218">
        <v>1</v>
      </c>
      <c r="H1056" s="220" t="s">
        <v>4049</v>
      </c>
      <c r="I1056" s="220" t="s">
        <v>990</v>
      </c>
      <c r="J1056" s="220" t="s">
        <v>990</v>
      </c>
      <c r="K1056" s="221" t="s">
        <v>4049</v>
      </c>
    </row>
    <row r="1057" spans="1:11" ht="32.25" customHeight="1" x14ac:dyDescent="0.2">
      <c r="A1057" s="217">
        <v>1053</v>
      </c>
      <c r="B1057" s="218">
        <v>2010</v>
      </c>
      <c r="C1057" s="219" t="s">
        <v>4050</v>
      </c>
      <c r="D1057" s="231" t="s">
        <v>6309</v>
      </c>
      <c r="E1057" s="226" t="s">
        <v>2884</v>
      </c>
      <c r="F1057" s="222" t="s">
        <v>2079</v>
      </c>
      <c r="G1057" s="218">
        <v>1</v>
      </c>
      <c r="H1057" s="220" t="s">
        <v>2886</v>
      </c>
      <c r="I1057" s="220" t="s">
        <v>990</v>
      </c>
      <c r="J1057" s="220" t="s">
        <v>990</v>
      </c>
      <c r="K1057" s="221" t="s">
        <v>2886</v>
      </c>
    </row>
    <row r="1058" spans="1:11" ht="32.25" customHeight="1" x14ac:dyDescent="0.2">
      <c r="A1058" s="217">
        <v>1054</v>
      </c>
      <c r="B1058" s="218">
        <v>2010</v>
      </c>
      <c r="C1058" s="219" t="s">
        <v>4051</v>
      </c>
      <c r="D1058" s="231" t="s">
        <v>6309</v>
      </c>
      <c r="E1058" s="226" t="s">
        <v>2888</v>
      </c>
      <c r="F1058" s="222" t="s">
        <v>1182</v>
      </c>
      <c r="G1058" s="218">
        <v>4</v>
      </c>
      <c r="H1058" s="220" t="s">
        <v>4052</v>
      </c>
      <c r="I1058" s="220" t="s">
        <v>990</v>
      </c>
      <c r="J1058" s="220" t="s">
        <v>990</v>
      </c>
      <c r="K1058" s="221" t="s">
        <v>4052</v>
      </c>
    </row>
    <row r="1059" spans="1:11" ht="32.25" customHeight="1" x14ac:dyDescent="0.2">
      <c r="A1059" s="217">
        <v>1055</v>
      </c>
      <c r="B1059" s="218">
        <v>2010</v>
      </c>
      <c r="C1059" s="219" t="s">
        <v>4053</v>
      </c>
      <c r="D1059" s="231" t="s">
        <v>6309</v>
      </c>
      <c r="E1059" s="226" t="s">
        <v>2891</v>
      </c>
      <c r="F1059" s="222" t="s">
        <v>3762</v>
      </c>
      <c r="G1059" s="218">
        <v>1</v>
      </c>
      <c r="H1059" s="220" t="s">
        <v>4054</v>
      </c>
      <c r="I1059" s="220" t="s">
        <v>990</v>
      </c>
      <c r="J1059" s="220" t="s">
        <v>990</v>
      </c>
      <c r="K1059" s="221" t="s">
        <v>4054</v>
      </c>
    </row>
    <row r="1060" spans="1:11" ht="32.25" customHeight="1" x14ac:dyDescent="0.2">
      <c r="A1060" s="217">
        <v>1056</v>
      </c>
      <c r="B1060" s="218">
        <v>2010</v>
      </c>
      <c r="C1060" s="219" t="s">
        <v>4055</v>
      </c>
      <c r="D1060" s="231" t="s">
        <v>6309</v>
      </c>
      <c r="E1060" s="226" t="s">
        <v>4056</v>
      </c>
      <c r="F1060" s="222" t="s">
        <v>1521</v>
      </c>
      <c r="G1060" s="218">
        <v>3</v>
      </c>
      <c r="H1060" s="220" t="s">
        <v>4057</v>
      </c>
      <c r="I1060" s="220" t="s">
        <v>990</v>
      </c>
      <c r="J1060" s="220" t="s">
        <v>990</v>
      </c>
      <c r="K1060" s="221" t="s">
        <v>4057</v>
      </c>
    </row>
    <row r="1061" spans="1:11" ht="32.25" customHeight="1" x14ac:dyDescent="0.2">
      <c r="A1061" s="217">
        <v>1057</v>
      </c>
      <c r="B1061" s="218">
        <v>2010</v>
      </c>
      <c r="C1061" s="219" t="s">
        <v>4058</v>
      </c>
      <c r="D1061" s="231" t="s">
        <v>6309</v>
      </c>
      <c r="E1061" s="226" t="s">
        <v>2899</v>
      </c>
      <c r="F1061" s="222" t="s">
        <v>1622</v>
      </c>
      <c r="G1061" s="218">
        <v>2</v>
      </c>
      <c r="H1061" s="220" t="s">
        <v>4059</v>
      </c>
      <c r="I1061" s="220" t="s">
        <v>990</v>
      </c>
      <c r="J1061" s="220" t="s">
        <v>990</v>
      </c>
      <c r="K1061" s="221" t="s">
        <v>4059</v>
      </c>
    </row>
    <row r="1062" spans="1:11" ht="32.25" customHeight="1" x14ac:dyDescent="0.2">
      <c r="A1062" s="217">
        <v>1058</v>
      </c>
      <c r="B1062" s="218">
        <v>2010</v>
      </c>
      <c r="C1062" s="219" t="s">
        <v>4060</v>
      </c>
      <c r="D1062" s="231" t="s">
        <v>6309</v>
      </c>
      <c r="E1062" s="226" t="s">
        <v>2903</v>
      </c>
      <c r="F1062" s="222" t="s">
        <v>1628</v>
      </c>
      <c r="G1062" s="218">
        <v>1</v>
      </c>
      <c r="H1062" s="220" t="s">
        <v>4061</v>
      </c>
      <c r="I1062" s="220" t="s">
        <v>990</v>
      </c>
      <c r="J1062" s="220" t="s">
        <v>990</v>
      </c>
      <c r="K1062" s="221" t="s">
        <v>4061</v>
      </c>
    </row>
    <row r="1063" spans="1:11" ht="32.25" customHeight="1" x14ac:dyDescent="0.2">
      <c r="A1063" s="217">
        <v>1059</v>
      </c>
      <c r="B1063" s="218">
        <v>2010</v>
      </c>
      <c r="C1063" s="219" t="s">
        <v>4062</v>
      </c>
      <c r="D1063" s="231" t="s">
        <v>6309</v>
      </c>
      <c r="E1063" s="226" t="s">
        <v>2907</v>
      </c>
      <c r="F1063" s="222" t="s">
        <v>1243</v>
      </c>
      <c r="G1063" s="218">
        <v>2</v>
      </c>
      <c r="H1063" s="220" t="s">
        <v>4063</v>
      </c>
      <c r="I1063" s="220" t="s">
        <v>990</v>
      </c>
      <c r="J1063" s="220" t="s">
        <v>990</v>
      </c>
      <c r="K1063" s="221" t="s">
        <v>4063</v>
      </c>
    </row>
    <row r="1064" spans="1:11" ht="32.25" customHeight="1" x14ac:dyDescent="0.2">
      <c r="A1064" s="217">
        <v>1060</v>
      </c>
      <c r="B1064" s="218">
        <v>2010</v>
      </c>
      <c r="C1064" s="219" t="s">
        <v>4064</v>
      </c>
      <c r="D1064" s="231" t="s">
        <v>6309</v>
      </c>
      <c r="E1064" s="226" t="s">
        <v>2911</v>
      </c>
      <c r="F1064" s="222" t="s">
        <v>2091</v>
      </c>
      <c r="G1064" s="218">
        <v>2</v>
      </c>
      <c r="H1064" s="220" t="s">
        <v>4065</v>
      </c>
      <c r="I1064" s="220" t="s">
        <v>990</v>
      </c>
      <c r="J1064" s="220" t="s">
        <v>990</v>
      </c>
      <c r="K1064" s="221" t="s">
        <v>4065</v>
      </c>
    </row>
    <row r="1065" spans="1:11" ht="32.25" customHeight="1" x14ac:dyDescent="0.2">
      <c r="A1065" s="217">
        <v>1061</v>
      </c>
      <c r="B1065" s="218">
        <v>2010</v>
      </c>
      <c r="C1065" s="219" t="s">
        <v>1158</v>
      </c>
      <c r="D1065" s="231" t="s">
        <v>6309</v>
      </c>
      <c r="E1065" s="226" t="s">
        <v>2915</v>
      </c>
      <c r="F1065" s="222" t="s">
        <v>1132</v>
      </c>
      <c r="G1065" s="218">
        <v>3</v>
      </c>
      <c r="H1065" s="220" t="s">
        <v>4066</v>
      </c>
      <c r="I1065" s="220" t="s">
        <v>990</v>
      </c>
      <c r="J1065" s="220" t="s">
        <v>990</v>
      </c>
      <c r="K1065" s="221" t="s">
        <v>4066</v>
      </c>
    </row>
    <row r="1066" spans="1:11" ht="32.25" customHeight="1" x14ac:dyDescent="0.2">
      <c r="A1066" s="217">
        <v>1062</v>
      </c>
      <c r="B1066" s="218">
        <v>2010</v>
      </c>
      <c r="C1066" s="219" t="s">
        <v>4067</v>
      </c>
      <c r="D1066" s="231" t="s">
        <v>6309</v>
      </c>
      <c r="E1066" s="226" t="s">
        <v>2919</v>
      </c>
      <c r="F1066" s="222" t="s">
        <v>1063</v>
      </c>
      <c r="G1066" s="218">
        <v>2</v>
      </c>
      <c r="H1066" s="220" t="s">
        <v>4068</v>
      </c>
      <c r="I1066" s="220" t="s">
        <v>990</v>
      </c>
      <c r="J1066" s="220" t="s">
        <v>990</v>
      </c>
      <c r="K1066" s="221" t="s">
        <v>4068</v>
      </c>
    </row>
    <row r="1067" spans="1:11" ht="32.25" customHeight="1" x14ac:dyDescent="0.2">
      <c r="A1067" s="217">
        <v>1063</v>
      </c>
      <c r="B1067" s="218">
        <v>2010</v>
      </c>
      <c r="C1067" s="219" t="s">
        <v>4069</v>
      </c>
      <c r="D1067" s="231" t="s">
        <v>6309</v>
      </c>
      <c r="E1067" s="226" t="s">
        <v>2923</v>
      </c>
      <c r="F1067" s="222" t="s">
        <v>1703</v>
      </c>
      <c r="G1067" s="218">
        <v>1</v>
      </c>
      <c r="H1067" s="220" t="s">
        <v>4070</v>
      </c>
      <c r="I1067" s="220" t="s">
        <v>990</v>
      </c>
      <c r="J1067" s="220" t="s">
        <v>990</v>
      </c>
      <c r="K1067" s="221" t="s">
        <v>4070</v>
      </c>
    </row>
    <row r="1068" spans="1:11" ht="32.25" customHeight="1" x14ac:dyDescent="0.2">
      <c r="A1068" s="217">
        <v>1064</v>
      </c>
      <c r="B1068" s="218">
        <v>2010</v>
      </c>
      <c r="C1068" s="219" t="s">
        <v>4071</v>
      </c>
      <c r="D1068" s="231" t="s">
        <v>6309</v>
      </c>
      <c r="E1068" s="226" t="s">
        <v>4072</v>
      </c>
      <c r="F1068" s="222" t="s">
        <v>1224</v>
      </c>
      <c r="G1068" s="218">
        <v>2</v>
      </c>
      <c r="H1068" s="220" t="s">
        <v>4073</v>
      </c>
      <c r="I1068" s="220" t="s">
        <v>990</v>
      </c>
      <c r="J1068" s="220" t="s">
        <v>990</v>
      </c>
      <c r="K1068" s="221" t="s">
        <v>4073</v>
      </c>
    </row>
    <row r="1069" spans="1:11" ht="32.25" customHeight="1" x14ac:dyDescent="0.2">
      <c r="A1069" s="217">
        <v>1065</v>
      </c>
      <c r="B1069" s="218">
        <v>2010</v>
      </c>
      <c r="C1069" s="219" t="s">
        <v>4074</v>
      </c>
      <c r="D1069" s="231" t="s">
        <v>6309</v>
      </c>
      <c r="E1069" s="226" t="s">
        <v>2927</v>
      </c>
      <c r="F1069" s="222" t="s">
        <v>1128</v>
      </c>
      <c r="G1069" s="218">
        <v>2</v>
      </c>
      <c r="H1069" s="220" t="s">
        <v>4075</v>
      </c>
      <c r="I1069" s="220" t="s">
        <v>990</v>
      </c>
      <c r="J1069" s="220" t="s">
        <v>990</v>
      </c>
      <c r="K1069" s="221" t="s">
        <v>4075</v>
      </c>
    </row>
    <row r="1070" spans="1:11" ht="32.25" customHeight="1" x14ac:dyDescent="0.2">
      <c r="A1070" s="217">
        <v>1066</v>
      </c>
      <c r="B1070" s="218">
        <v>2010</v>
      </c>
      <c r="C1070" s="219" t="s">
        <v>4076</v>
      </c>
      <c r="D1070" s="231" t="s">
        <v>6309</v>
      </c>
      <c r="E1070" s="226" t="s">
        <v>1155</v>
      </c>
      <c r="F1070" s="222" t="s">
        <v>2398</v>
      </c>
      <c r="G1070" s="218">
        <v>2</v>
      </c>
      <c r="H1070" s="220" t="s">
        <v>4077</v>
      </c>
      <c r="I1070" s="220" t="s">
        <v>990</v>
      </c>
      <c r="J1070" s="220" t="s">
        <v>990</v>
      </c>
      <c r="K1070" s="221" t="s">
        <v>4077</v>
      </c>
    </row>
    <row r="1071" spans="1:11" ht="32.25" customHeight="1" x14ac:dyDescent="0.2">
      <c r="A1071" s="217">
        <v>1067</v>
      </c>
      <c r="B1071" s="218">
        <v>2010</v>
      </c>
      <c r="C1071" s="219" t="s">
        <v>1861</v>
      </c>
      <c r="D1071" s="231" t="s">
        <v>6309</v>
      </c>
      <c r="E1071" s="226" t="s">
        <v>2934</v>
      </c>
      <c r="F1071" s="222" t="s">
        <v>1900</v>
      </c>
      <c r="G1071" s="218">
        <v>2</v>
      </c>
      <c r="H1071" s="220" t="s">
        <v>4078</v>
      </c>
      <c r="I1071" s="220" t="s">
        <v>990</v>
      </c>
      <c r="J1071" s="220" t="s">
        <v>990</v>
      </c>
      <c r="K1071" s="221" t="s">
        <v>4078</v>
      </c>
    </row>
    <row r="1072" spans="1:11" ht="32.25" customHeight="1" x14ac:dyDescent="0.2">
      <c r="A1072" s="217">
        <v>1068</v>
      </c>
      <c r="B1072" s="218">
        <v>2010</v>
      </c>
      <c r="C1072" s="219" t="s">
        <v>4079</v>
      </c>
      <c r="D1072" s="231" t="s">
        <v>6309</v>
      </c>
      <c r="E1072" s="226" t="s">
        <v>2938</v>
      </c>
      <c r="F1072" s="222" t="s">
        <v>1904</v>
      </c>
      <c r="G1072" s="218">
        <v>1</v>
      </c>
      <c r="H1072" s="220" t="s">
        <v>4080</v>
      </c>
      <c r="I1072" s="220" t="s">
        <v>990</v>
      </c>
      <c r="J1072" s="220" t="s">
        <v>990</v>
      </c>
      <c r="K1072" s="221" t="s">
        <v>4080</v>
      </c>
    </row>
    <row r="1073" spans="1:11" ht="32.25" customHeight="1" x14ac:dyDescent="0.2">
      <c r="A1073" s="217">
        <v>1069</v>
      </c>
      <c r="B1073" s="218">
        <v>2010</v>
      </c>
      <c r="C1073" s="219" t="s">
        <v>1472</v>
      </c>
      <c r="D1073" s="231" t="s">
        <v>6309</v>
      </c>
      <c r="E1073" s="226" t="s">
        <v>2942</v>
      </c>
      <c r="F1073" s="222" t="s">
        <v>2100</v>
      </c>
      <c r="G1073" s="218">
        <v>2</v>
      </c>
      <c r="H1073" s="220" t="s">
        <v>4081</v>
      </c>
      <c r="I1073" s="220" t="s">
        <v>990</v>
      </c>
      <c r="J1073" s="220" t="s">
        <v>990</v>
      </c>
      <c r="K1073" s="221" t="s">
        <v>4081</v>
      </c>
    </row>
    <row r="1074" spans="1:11" ht="32.25" customHeight="1" x14ac:dyDescent="0.2">
      <c r="A1074" s="217">
        <v>1070</v>
      </c>
      <c r="B1074" s="218">
        <v>2010</v>
      </c>
      <c r="C1074" s="219" t="s">
        <v>4082</v>
      </c>
      <c r="D1074" s="231" t="s">
        <v>6309</v>
      </c>
      <c r="E1074" s="226" t="s">
        <v>2946</v>
      </c>
      <c r="F1074" s="222" t="s">
        <v>1843</v>
      </c>
      <c r="G1074" s="218">
        <v>2</v>
      </c>
      <c r="H1074" s="220" t="s">
        <v>4083</v>
      </c>
      <c r="I1074" s="220" t="s">
        <v>990</v>
      </c>
      <c r="J1074" s="220" t="s">
        <v>990</v>
      </c>
      <c r="K1074" s="221" t="s">
        <v>4083</v>
      </c>
    </row>
    <row r="1075" spans="1:11" ht="32.25" customHeight="1" x14ac:dyDescent="0.2">
      <c r="A1075" s="217">
        <v>1071</v>
      </c>
      <c r="B1075" s="218">
        <v>2010</v>
      </c>
      <c r="C1075" s="219" t="s">
        <v>4084</v>
      </c>
      <c r="D1075" s="231" t="s">
        <v>6309</v>
      </c>
      <c r="E1075" s="226" t="s">
        <v>2950</v>
      </c>
      <c r="F1075" s="222" t="s">
        <v>2102</v>
      </c>
      <c r="G1075" s="218">
        <v>2</v>
      </c>
      <c r="H1075" s="220" t="s">
        <v>4085</v>
      </c>
      <c r="I1075" s="220" t="s">
        <v>990</v>
      </c>
      <c r="J1075" s="220" t="s">
        <v>990</v>
      </c>
      <c r="K1075" s="221" t="s">
        <v>4085</v>
      </c>
    </row>
    <row r="1076" spans="1:11" ht="32.25" customHeight="1" x14ac:dyDescent="0.2">
      <c r="A1076" s="217">
        <v>1072</v>
      </c>
      <c r="B1076" s="218">
        <v>2010</v>
      </c>
      <c r="C1076" s="219" t="s">
        <v>1476</v>
      </c>
      <c r="D1076" s="231" t="s">
        <v>6309</v>
      </c>
      <c r="E1076" s="226" t="s">
        <v>2954</v>
      </c>
      <c r="F1076" s="222" t="s">
        <v>1885</v>
      </c>
      <c r="G1076" s="218">
        <v>2</v>
      </c>
      <c r="H1076" s="220" t="s">
        <v>4086</v>
      </c>
      <c r="I1076" s="220" t="s">
        <v>990</v>
      </c>
      <c r="J1076" s="220" t="s">
        <v>990</v>
      </c>
      <c r="K1076" s="221" t="s">
        <v>4086</v>
      </c>
    </row>
    <row r="1077" spans="1:11" ht="32.25" customHeight="1" x14ac:dyDescent="0.2">
      <c r="A1077" s="217">
        <v>1073</v>
      </c>
      <c r="B1077" s="218">
        <v>2010</v>
      </c>
      <c r="C1077" s="219" t="s">
        <v>4087</v>
      </c>
      <c r="D1077" s="231" t="s">
        <v>6309</v>
      </c>
      <c r="E1077" s="226" t="s">
        <v>2958</v>
      </c>
      <c r="F1077" s="222" t="s">
        <v>1850</v>
      </c>
      <c r="G1077" s="218">
        <v>2</v>
      </c>
      <c r="H1077" s="220" t="s">
        <v>4088</v>
      </c>
      <c r="I1077" s="220" t="s">
        <v>990</v>
      </c>
      <c r="J1077" s="220" t="s">
        <v>990</v>
      </c>
      <c r="K1077" s="221" t="s">
        <v>4088</v>
      </c>
    </row>
    <row r="1078" spans="1:11" ht="32.25" customHeight="1" x14ac:dyDescent="0.2">
      <c r="A1078" s="217">
        <v>1074</v>
      </c>
      <c r="B1078" s="218">
        <v>2010</v>
      </c>
      <c r="C1078" s="219" t="s">
        <v>4089</v>
      </c>
      <c r="D1078" s="231" t="s">
        <v>6309</v>
      </c>
      <c r="E1078" s="226" t="s">
        <v>2962</v>
      </c>
      <c r="F1078" s="222" t="s">
        <v>1553</v>
      </c>
      <c r="G1078" s="218">
        <v>1</v>
      </c>
      <c r="H1078" s="220" t="s">
        <v>4090</v>
      </c>
      <c r="I1078" s="220" t="s">
        <v>990</v>
      </c>
      <c r="J1078" s="220" t="s">
        <v>990</v>
      </c>
      <c r="K1078" s="221" t="s">
        <v>4090</v>
      </c>
    </row>
    <row r="1079" spans="1:11" ht="28.5" customHeight="1" x14ac:dyDescent="0.2">
      <c r="A1079" s="217">
        <v>1075</v>
      </c>
      <c r="B1079" s="218">
        <v>2010</v>
      </c>
      <c r="C1079" s="219" t="s">
        <v>4091</v>
      </c>
      <c r="D1079" s="231" t="s">
        <v>6309</v>
      </c>
      <c r="E1079" s="226" t="s">
        <v>2970</v>
      </c>
      <c r="F1079" s="222" t="s">
        <v>1821</v>
      </c>
      <c r="G1079" s="218">
        <v>2</v>
      </c>
      <c r="H1079" s="220" t="s">
        <v>4092</v>
      </c>
      <c r="I1079" s="220" t="s">
        <v>990</v>
      </c>
      <c r="J1079" s="220" t="s">
        <v>990</v>
      </c>
      <c r="K1079" s="221" t="s">
        <v>4092</v>
      </c>
    </row>
    <row r="1080" spans="1:11" ht="28.5" customHeight="1" x14ac:dyDescent="0.2">
      <c r="A1080" s="217">
        <v>1076</v>
      </c>
      <c r="B1080" s="218">
        <v>2010</v>
      </c>
      <c r="C1080" s="219" t="s">
        <v>4093</v>
      </c>
      <c r="D1080" s="231" t="s">
        <v>6309</v>
      </c>
      <c r="E1080" s="226" t="s">
        <v>2974</v>
      </c>
      <c r="F1080" s="222" t="s">
        <v>1615</v>
      </c>
      <c r="G1080" s="218">
        <v>2</v>
      </c>
      <c r="H1080" s="220" t="s">
        <v>4094</v>
      </c>
      <c r="I1080" s="220" t="s">
        <v>990</v>
      </c>
      <c r="J1080" s="220" t="s">
        <v>990</v>
      </c>
      <c r="K1080" s="221" t="s">
        <v>4094</v>
      </c>
    </row>
    <row r="1081" spans="1:11" ht="28.5" customHeight="1" x14ac:dyDescent="0.2">
      <c r="A1081" s="217">
        <v>1077</v>
      </c>
      <c r="B1081" s="218">
        <v>2010</v>
      </c>
      <c r="C1081" s="219" t="s">
        <v>1864</v>
      </c>
      <c r="D1081" s="231" t="s">
        <v>6309</v>
      </c>
      <c r="E1081" s="226" t="s">
        <v>2978</v>
      </c>
      <c r="F1081" s="222" t="s">
        <v>1703</v>
      </c>
      <c r="G1081" s="218">
        <v>1</v>
      </c>
      <c r="H1081" s="220" t="s">
        <v>4095</v>
      </c>
      <c r="I1081" s="220" t="s">
        <v>990</v>
      </c>
      <c r="J1081" s="220" t="s">
        <v>990</v>
      </c>
      <c r="K1081" s="221" t="s">
        <v>4095</v>
      </c>
    </row>
    <row r="1082" spans="1:11" ht="28.5" customHeight="1" x14ac:dyDescent="0.2">
      <c r="A1082" s="217">
        <v>1078</v>
      </c>
      <c r="B1082" s="218">
        <v>2010</v>
      </c>
      <c r="C1082" s="219" t="s">
        <v>4096</v>
      </c>
      <c r="D1082" s="231" t="s">
        <v>6309</v>
      </c>
      <c r="E1082" s="226" t="s">
        <v>2981</v>
      </c>
      <c r="F1082" s="222" t="s">
        <v>1124</v>
      </c>
      <c r="G1082" s="218">
        <v>2</v>
      </c>
      <c r="H1082" s="220" t="s">
        <v>4097</v>
      </c>
      <c r="I1082" s="220" t="s">
        <v>990</v>
      </c>
      <c r="J1082" s="220" t="s">
        <v>990</v>
      </c>
      <c r="K1082" s="221" t="s">
        <v>4097</v>
      </c>
    </row>
    <row r="1083" spans="1:11" ht="28.5" customHeight="1" x14ac:dyDescent="0.2">
      <c r="A1083" s="217">
        <v>1079</v>
      </c>
      <c r="B1083" s="218">
        <v>2010</v>
      </c>
      <c r="C1083" s="219" t="s">
        <v>4098</v>
      </c>
      <c r="D1083" s="231" t="s">
        <v>6309</v>
      </c>
      <c r="E1083" s="226" t="s">
        <v>1633</v>
      </c>
      <c r="F1083" s="222" t="s">
        <v>2260</v>
      </c>
      <c r="G1083" s="218">
        <v>2</v>
      </c>
      <c r="H1083" s="220" t="s">
        <v>4099</v>
      </c>
      <c r="I1083" s="220" t="s">
        <v>990</v>
      </c>
      <c r="J1083" s="220" t="s">
        <v>990</v>
      </c>
      <c r="K1083" s="221" t="s">
        <v>4099</v>
      </c>
    </row>
    <row r="1084" spans="1:11" ht="28.5" customHeight="1" x14ac:dyDescent="0.2">
      <c r="A1084" s="217">
        <v>1080</v>
      </c>
      <c r="B1084" s="218">
        <v>2010</v>
      </c>
      <c r="C1084" s="219" t="s">
        <v>1161</v>
      </c>
      <c r="D1084" s="231" t="s">
        <v>6309</v>
      </c>
      <c r="E1084" s="226" t="s">
        <v>2988</v>
      </c>
      <c r="F1084" s="222" t="s">
        <v>1132</v>
      </c>
      <c r="G1084" s="218">
        <v>2</v>
      </c>
      <c r="H1084" s="220" t="s">
        <v>4100</v>
      </c>
      <c r="I1084" s="220" t="s">
        <v>990</v>
      </c>
      <c r="J1084" s="220" t="s">
        <v>990</v>
      </c>
      <c r="K1084" s="221" t="s">
        <v>4100</v>
      </c>
    </row>
    <row r="1085" spans="1:11" ht="28.5" customHeight="1" x14ac:dyDescent="0.2">
      <c r="A1085" s="217">
        <v>1081</v>
      </c>
      <c r="B1085" s="218">
        <v>2010</v>
      </c>
      <c r="C1085" s="219" t="s">
        <v>4101</v>
      </c>
      <c r="D1085" s="231" t="s">
        <v>6309</v>
      </c>
      <c r="E1085" s="226" t="s">
        <v>2992</v>
      </c>
      <c r="F1085" s="222" t="s">
        <v>2215</v>
      </c>
      <c r="G1085" s="218">
        <v>2</v>
      </c>
      <c r="H1085" s="220" t="s">
        <v>4102</v>
      </c>
      <c r="I1085" s="220" t="s">
        <v>990</v>
      </c>
      <c r="J1085" s="220" t="s">
        <v>990</v>
      </c>
      <c r="K1085" s="221" t="s">
        <v>4102</v>
      </c>
    </row>
    <row r="1086" spans="1:11" ht="28.5" customHeight="1" x14ac:dyDescent="0.2">
      <c r="A1086" s="217">
        <v>1082</v>
      </c>
      <c r="B1086" s="218">
        <v>2010</v>
      </c>
      <c r="C1086" s="219" t="s">
        <v>4103</v>
      </c>
      <c r="D1086" s="231" t="s">
        <v>6309</v>
      </c>
      <c r="E1086" s="226" t="s">
        <v>2996</v>
      </c>
      <c r="F1086" s="222" t="s">
        <v>1398</v>
      </c>
      <c r="G1086" s="218">
        <v>3</v>
      </c>
      <c r="H1086" s="220" t="s">
        <v>4104</v>
      </c>
      <c r="I1086" s="220" t="s">
        <v>990</v>
      </c>
      <c r="J1086" s="220" t="s">
        <v>990</v>
      </c>
      <c r="K1086" s="221" t="s">
        <v>4104</v>
      </c>
    </row>
    <row r="1087" spans="1:11" ht="28.5" customHeight="1" x14ac:dyDescent="0.2">
      <c r="A1087" s="217">
        <v>1083</v>
      </c>
      <c r="B1087" s="218">
        <v>2010</v>
      </c>
      <c r="C1087" s="219" t="s">
        <v>4105</v>
      </c>
      <c r="D1087" s="231" t="s">
        <v>6309</v>
      </c>
      <c r="E1087" s="226" t="s">
        <v>3000</v>
      </c>
      <c r="F1087" s="222" t="s">
        <v>1881</v>
      </c>
      <c r="G1087" s="218">
        <v>2</v>
      </c>
      <c r="H1087" s="220" t="s">
        <v>4106</v>
      </c>
      <c r="I1087" s="220" t="s">
        <v>990</v>
      </c>
      <c r="J1087" s="220" t="s">
        <v>990</v>
      </c>
      <c r="K1087" s="221" t="s">
        <v>4106</v>
      </c>
    </row>
    <row r="1088" spans="1:11" ht="28.5" customHeight="1" x14ac:dyDescent="0.2">
      <c r="A1088" s="217">
        <v>1084</v>
      </c>
      <c r="B1088" s="218">
        <v>2010</v>
      </c>
      <c r="C1088" s="219" t="s">
        <v>4107</v>
      </c>
      <c r="D1088" s="231" t="s">
        <v>6309</v>
      </c>
      <c r="E1088" s="226" t="s">
        <v>3003</v>
      </c>
      <c r="F1088" s="222" t="s">
        <v>1028</v>
      </c>
      <c r="G1088" s="218">
        <v>2</v>
      </c>
      <c r="H1088" s="220" t="s">
        <v>4108</v>
      </c>
      <c r="I1088" s="220" t="s">
        <v>990</v>
      </c>
      <c r="J1088" s="220" t="s">
        <v>990</v>
      </c>
      <c r="K1088" s="221" t="s">
        <v>4108</v>
      </c>
    </row>
    <row r="1089" spans="1:11" ht="28.5" customHeight="1" x14ac:dyDescent="0.2">
      <c r="A1089" s="217">
        <v>1085</v>
      </c>
      <c r="B1089" s="218">
        <v>2010</v>
      </c>
      <c r="C1089" s="219" t="s">
        <v>4109</v>
      </c>
      <c r="D1089" s="231" t="s">
        <v>6309</v>
      </c>
      <c r="E1089" s="226" t="s">
        <v>4110</v>
      </c>
      <c r="F1089" s="222" t="s">
        <v>1370</v>
      </c>
      <c r="G1089" s="218">
        <v>2</v>
      </c>
      <c r="H1089" s="220" t="s">
        <v>4111</v>
      </c>
      <c r="I1089" s="220" t="s">
        <v>990</v>
      </c>
      <c r="J1089" s="220" t="s">
        <v>990</v>
      </c>
      <c r="K1089" s="221" t="s">
        <v>4111</v>
      </c>
    </row>
    <row r="1090" spans="1:11" ht="28.5" customHeight="1" x14ac:dyDescent="0.2">
      <c r="A1090" s="217">
        <v>1086</v>
      </c>
      <c r="B1090" s="218">
        <v>2010</v>
      </c>
      <c r="C1090" s="219" t="s">
        <v>4112</v>
      </c>
      <c r="D1090" s="231" t="s">
        <v>6309</v>
      </c>
      <c r="E1090" s="226" t="s">
        <v>4113</v>
      </c>
      <c r="F1090" s="222" t="s">
        <v>1040</v>
      </c>
      <c r="G1090" s="218">
        <v>5</v>
      </c>
      <c r="H1090" s="220" t="s">
        <v>4114</v>
      </c>
      <c r="I1090" s="220" t="s">
        <v>990</v>
      </c>
      <c r="J1090" s="220" t="s">
        <v>990</v>
      </c>
      <c r="K1090" s="221" t="s">
        <v>4114</v>
      </c>
    </row>
    <row r="1091" spans="1:11" ht="28.5" customHeight="1" x14ac:dyDescent="0.2">
      <c r="A1091" s="217">
        <v>1087</v>
      </c>
      <c r="B1091" s="218">
        <v>2010</v>
      </c>
      <c r="C1091" s="219" t="s">
        <v>4115</v>
      </c>
      <c r="D1091" s="231" t="s">
        <v>6309</v>
      </c>
      <c r="E1091" s="226" t="s">
        <v>4116</v>
      </c>
      <c r="F1091" s="222" t="s">
        <v>1136</v>
      </c>
      <c r="G1091" s="218">
        <v>1</v>
      </c>
      <c r="H1091" s="220" t="s">
        <v>4117</v>
      </c>
      <c r="I1091" s="220" t="s">
        <v>990</v>
      </c>
      <c r="J1091" s="220" t="s">
        <v>990</v>
      </c>
      <c r="K1091" s="221" t="s">
        <v>4117</v>
      </c>
    </row>
    <row r="1092" spans="1:11" ht="28.5" customHeight="1" x14ac:dyDescent="0.2">
      <c r="A1092" s="217">
        <v>1088</v>
      </c>
      <c r="B1092" s="218">
        <v>2010</v>
      </c>
      <c r="C1092" s="219" t="s">
        <v>4118</v>
      </c>
      <c r="D1092" s="231" t="s">
        <v>6309</v>
      </c>
      <c r="E1092" s="226" t="s">
        <v>3007</v>
      </c>
      <c r="F1092" s="222" t="s">
        <v>1235</v>
      </c>
      <c r="G1092" s="218">
        <v>2</v>
      </c>
      <c r="H1092" s="220" t="s">
        <v>4119</v>
      </c>
      <c r="I1092" s="220" t="s">
        <v>990</v>
      </c>
      <c r="J1092" s="220" t="s">
        <v>990</v>
      </c>
      <c r="K1092" s="221" t="s">
        <v>4119</v>
      </c>
    </row>
    <row r="1093" spans="1:11" ht="28.5" customHeight="1" x14ac:dyDescent="0.2">
      <c r="A1093" s="217">
        <v>1089</v>
      </c>
      <c r="B1093" s="218">
        <v>2010</v>
      </c>
      <c r="C1093" s="219" t="s">
        <v>4120</v>
      </c>
      <c r="D1093" s="231" t="s">
        <v>6309</v>
      </c>
      <c r="E1093" s="226" t="s">
        <v>3011</v>
      </c>
      <c r="F1093" s="222" t="s">
        <v>1128</v>
      </c>
      <c r="G1093" s="218">
        <v>3</v>
      </c>
      <c r="H1093" s="220" t="s">
        <v>4121</v>
      </c>
      <c r="I1093" s="220" t="s">
        <v>990</v>
      </c>
      <c r="J1093" s="220" t="s">
        <v>990</v>
      </c>
      <c r="K1093" s="221" t="s">
        <v>4121</v>
      </c>
    </row>
    <row r="1094" spans="1:11" ht="28.5" customHeight="1" x14ac:dyDescent="0.2">
      <c r="A1094" s="217">
        <v>1090</v>
      </c>
      <c r="B1094" s="218">
        <v>2010</v>
      </c>
      <c r="C1094" s="219" t="s">
        <v>4122</v>
      </c>
      <c r="D1094" s="231" t="s">
        <v>6309</v>
      </c>
      <c r="E1094" s="226" t="s">
        <v>3015</v>
      </c>
      <c r="F1094" s="222" t="s">
        <v>1904</v>
      </c>
      <c r="G1094" s="218">
        <v>2</v>
      </c>
      <c r="H1094" s="220" t="s">
        <v>4123</v>
      </c>
      <c r="I1094" s="220" t="s">
        <v>990</v>
      </c>
      <c r="J1094" s="220" t="s">
        <v>990</v>
      </c>
      <c r="K1094" s="221" t="s">
        <v>4123</v>
      </c>
    </row>
    <row r="1095" spans="1:11" ht="28.5" customHeight="1" x14ac:dyDescent="0.2">
      <c r="A1095" s="217">
        <v>1091</v>
      </c>
      <c r="B1095" s="218">
        <v>2010</v>
      </c>
      <c r="C1095" s="219" t="s">
        <v>4124</v>
      </c>
      <c r="D1095" s="231" t="s">
        <v>6309</v>
      </c>
      <c r="E1095" s="226" t="s">
        <v>3019</v>
      </c>
      <c r="F1095" s="222" t="s">
        <v>2398</v>
      </c>
      <c r="G1095" s="218">
        <v>1</v>
      </c>
      <c r="H1095" s="220" t="s">
        <v>4125</v>
      </c>
      <c r="I1095" s="220" t="s">
        <v>990</v>
      </c>
      <c r="J1095" s="220" t="s">
        <v>990</v>
      </c>
      <c r="K1095" s="221" t="s">
        <v>4125</v>
      </c>
    </row>
    <row r="1096" spans="1:11" ht="28.5" customHeight="1" x14ac:dyDescent="0.2">
      <c r="A1096" s="217">
        <v>1092</v>
      </c>
      <c r="B1096" s="218">
        <v>2010</v>
      </c>
      <c r="C1096" s="219" t="s">
        <v>4126</v>
      </c>
      <c r="D1096" s="231" t="s">
        <v>6309</v>
      </c>
      <c r="E1096" s="226" t="s">
        <v>3023</v>
      </c>
      <c r="F1096" s="222" t="s">
        <v>1900</v>
      </c>
      <c r="G1096" s="218">
        <v>1</v>
      </c>
      <c r="H1096" s="220" t="s">
        <v>4127</v>
      </c>
      <c r="I1096" s="220" t="s">
        <v>990</v>
      </c>
      <c r="J1096" s="220" t="s">
        <v>990</v>
      </c>
      <c r="K1096" s="221" t="s">
        <v>4127</v>
      </c>
    </row>
    <row r="1097" spans="1:11" ht="28.5" customHeight="1" x14ac:dyDescent="0.2">
      <c r="A1097" s="217">
        <v>1093</v>
      </c>
      <c r="B1097" s="218">
        <v>2010</v>
      </c>
      <c r="C1097" s="219" t="s">
        <v>4128</v>
      </c>
      <c r="D1097" s="231" t="s">
        <v>6309</v>
      </c>
      <c r="E1097" s="226" t="s">
        <v>3027</v>
      </c>
      <c r="F1097" s="222" t="s">
        <v>1904</v>
      </c>
      <c r="G1097" s="218">
        <v>1</v>
      </c>
      <c r="H1097" s="220" t="s">
        <v>4129</v>
      </c>
      <c r="I1097" s="220" t="s">
        <v>990</v>
      </c>
      <c r="J1097" s="220" t="s">
        <v>990</v>
      </c>
      <c r="K1097" s="221" t="s">
        <v>4129</v>
      </c>
    </row>
    <row r="1098" spans="1:11" ht="28.5" customHeight="1" x14ac:dyDescent="0.2">
      <c r="A1098" s="217">
        <v>1094</v>
      </c>
      <c r="B1098" s="218">
        <v>2010</v>
      </c>
      <c r="C1098" s="219" t="s">
        <v>4130</v>
      </c>
      <c r="D1098" s="231" t="s">
        <v>6309</v>
      </c>
      <c r="E1098" s="226" t="s">
        <v>3031</v>
      </c>
      <c r="F1098" s="222" t="s">
        <v>1670</v>
      </c>
      <c r="G1098" s="218">
        <v>2</v>
      </c>
      <c r="H1098" s="220" t="s">
        <v>4131</v>
      </c>
      <c r="I1098" s="220" t="s">
        <v>990</v>
      </c>
      <c r="J1098" s="220" t="s">
        <v>990</v>
      </c>
      <c r="K1098" s="221" t="s">
        <v>4131</v>
      </c>
    </row>
    <row r="1099" spans="1:11" ht="28.5" customHeight="1" x14ac:dyDescent="0.2">
      <c r="A1099" s="217">
        <v>1095</v>
      </c>
      <c r="B1099" s="218">
        <v>2010</v>
      </c>
      <c r="C1099" s="219" t="s">
        <v>4132</v>
      </c>
      <c r="D1099" s="231" t="s">
        <v>6309</v>
      </c>
      <c r="E1099" s="226" t="s">
        <v>3035</v>
      </c>
      <c r="F1099" s="222" t="s">
        <v>1843</v>
      </c>
      <c r="G1099" s="218">
        <v>2</v>
      </c>
      <c r="H1099" s="220" t="s">
        <v>4133</v>
      </c>
      <c r="I1099" s="220" t="s">
        <v>990</v>
      </c>
      <c r="J1099" s="220" t="s">
        <v>990</v>
      </c>
      <c r="K1099" s="221" t="s">
        <v>4133</v>
      </c>
    </row>
    <row r="1100" spans="1:11" ht="28.5" customHeight="1" x14ac:dyDescent="0.2">
      <c r="A1100" s="217">
        <v>1096</v>
      </c>
      <c r="B1100" s="218">
        <v>2010</v>
      </c>
      <c r="C1100" s="219" t="s">
        <v>1867</v>
      </c>
      <c r="D1100" s="231" t="s">
        <v>6309</v>
      </c>
      <c r="E1100" s="226" t="s">
        <v>3039</v>
      </c>
      <c r="F1100" s="222" t="s">
        <v>2102</v>
      </c>
      <c r="G1100" s="218">
        <v>1</v>
      </c>
      <c r="H1100" s="220" t="s">
        <v>3041</v>
      </c>
      <c r="I1100" s="220" t="s">
        <v>990</v>
      </c>
      <c r="J1100" s="220" t="s">
        <v>990</v>
      </c>
      <c r="K1100" s="221" t="s">
        <v>3041</v>
      </c>
    </row>
    <row r="1101" spans="1:11" ht="28.5" customHeight="1" x14ac:dyDescent="0.2">
      <c r="A1101" s="217">
        <v>1097</v>
      </c>
      <c r="B1101" s="218">
        <v>2010</v>
      </c>
      <c r="C1101" s="219" t="s">
        <v>4134</v>
      </c>
      <c r="D1101" s="231" t="s">
        <v>6309</v>
      </c>
      <c r="E1101" s="226" t="s">
        <v>3043</v>
      </c>
      <c r="F1101" s="222" t="s">
        <v>1810</v>
      </c>
      <c r="G1101" s="218">
        <v>1</v>
      </c>
      <c r="H1101" s="220" t="s">
        <v>4135</v>
      </c>
      <c r="I1101" s="220" t="s">
        <v>990</v>
      </c>
      <c r="J1101" s="220" t="s">
        <v>990</v>
      </c>
      <c r="K1101" s="221" t="s">
        <v>4135</v>
      </c>
    </row>
    <row r="1102" spans="1:11" ht="28.5" customHeight="1" x14ac:dyDescent="0.2">
      <c r="A1102" s="217">
        <v>1098</v>
      </c>
      <c r="B1102" s="218">
        <v>2010</v>
      </c>
      <c r="C1102" s="219" t="s">
        <v>4136</v>
      </c>
      <c r="D1102" s="231" t="s">
        <v>6309</v>
      </c>
      <c r="E1102" s="226" t="s">
        <v>3047</v>
      </c>
      <c r="F1102" s="222" t="s">
        <v>2054</v>
      </c>
      <c r="G1102" s="218">
        <v>2</v>
      </c>
      <c r="H1102" s="220" t="s">
        <v>4137</v>
      </c>
      <c r="I1102" s="220" t="s">
        <v>990</v>
      </c>
      <c r="J1102" s="220" t="s">
        <v>990</v>
      </c>
      <c r="K1102" s="221" t="s">
        <v>4137</v>
      </c>
    </row>
    <row r="1103" spans="1:11" ht="28.5" customHeight="1" x14ac:dyDescent="0.2">
      <c r="A1103" s="217">
        <v>1099</v>
      </c>
      <c r="B1103" s="218">
        <v>2010</v>
      </c>
      <c r="C1103" s="219" t="s">
        <v>4138</v>
      </c>
      <c r="D1103" s="231" t="s">
        <v>6309</v>
      </c>
      <c r="E1103" s="226" t="s">
        <v>3051</v>
      </c>
      <c r="F1103" s="222" t="s">
        <v>1850</v>
      </c>
      <c r="G1103" s="218">
        <v>1</v>
      </c>
      <c r="H1103" s="220" t="s">
        <v>4139</v>
      </c>
      <c r="I1103" s="220" t="s">
        <v>990</v>
      </c>
      <c r="J1103" s="220" t="s">
        <v>990</v>
      </c>
      <c r="K1103" s="221" t="s">
        <v>4139</v>
      </c>
    </row>
    <row r="1104" spans="1:11" ht="28.5" customHeight="1" x14ac:dyDescent="0.2">
      <c r="A1104" s="217">
        <v>1100</v>
      </c>
      <c r="B1104" s="218">
        <v>2010</v>
      </c>
      <c r="C1104" s="219" t="s">
        <v>4140</v>
      </c>
      <c r="D1104" s="231" t="s">
        <v>6309</v>
      </c>
      <c r="E1104" s="226" t="s">
        <v>3055</v>
      </c>
      <c r="F1104" s="222" t="s">
        <v>2265</v>
      </c>
      <c r="G1104" s="218">
        <v>1</v>
      </c>
      <c r="H1104" s="220" t="s">
        <v>4141</v>
      </c>
      <c r="I1104" s="220" t="s">
        <v>990</v>
      </c>
      <c r="J1104" s="220" t="s">
        <v>990</v>
      </c>
      <c r="K1104" s="221" t="s">
        <v>4141</v>
      </c>
    </row>
    <row r="1105" spans="1:11" ht="28.5" customHeight="1" x14ac:dyDescent="0.2">
      <c r="A1105" s="217">
        <v>1101</v>
      </c>
      <c r="B1105" s="218">
        <v>2010</v>
      </c>
      <c r="C1105" s="219" t="s">
        <v>4142</v>
      </c>
      <c r="D1105" s="231" t="s">
        <v>6309</v>
      </c>
      <c r="E1105" s="226" t="s">
        <v>3059</v>
      </c>
      <c r="F1105" s="222" t="s">
        <v>2107</v>
      </c>
      <c r="G1105" s="218">
        <v>1</v>
      </c>
      <c r="H1105" s="220" t="s">
        <v>4143</v>
      </c>
      <c r="I1105" s="220" t="s">
        <v>990</v>
      </c>
      <c r="J1105" s="220" t="s">
        <v>990</v>
      </c>
      <c r="K1105" s="221" t="s">
        <v>4143</v>
      </c>
    </row>
    <row r="1106" spans="1:11" ht="28.5" customHeight="1" x14ac:dyDescent="0.2">
      <c r="A1106" s="217">
        <v>1102</v>
      </c>
      <c r="B1106" s="218">
        <v>2010</v>
      </c>
      <c r="C1106" s="219" t="s">
        <v>1870</v>
      </c>
      <c r="D1106" s="231" t="s">
        <v>6309</v>
      </c>
      <c r="E1106" s="226" t="s">
        <v>3063</v>
      </c>
      <c r="F1106" s="222" t="s">
        <v>1257</v>
      </c>
      <c r="G1106" s="218">
        <v>2</v>
      </c>
      <c r="H1106" s="220" t="s">
        <v>4144</v>
      </c>
      <c r="I1106" s="220" t="s">
        <v>990</v>
      </c>
      <c r="J1106" s="220" t="s">
        <v>990</v>
      </c>
      <c r="K1106" s="221" t="s">
        <v>4144</v>
      </c>
    </row>
    <row r="1107" spans="1:11" ht="28.5" customHeight="1" x14ac:dyDescent="0.2">
      <c r="A1107" s="217">
        <v>1103</v>
      </c>
      <c r="B1107" s="218">
        <v>2010</v>
      </c>
      <c r="C1107" s="219" t="s">
        <v>1480</v>
      </c>
      <c r="D1107" s="231" t="s">
        <v>6309</v>
      </c>
      <c r="E1107" s="226" t="s">
        <v>3067</v>
      </c>
      <c r="F1107" s="222" t="s">
        <v>1069</v>
      </c>
      <c r="G1107" s="218">
        <v>1</v>
      </c>
      <c r="H1107" s="220" t="s">
        <v>4145</v>
      </c>
      <c r="I1107" s="220" t="s">
        <v>990</v>
      </c>
      <c r="J1107" s="220" t="s">
        <v>990</v>
      </c>
      <c r="K1107" s="221" t="s">
        <v>4145</v>
      </c>
    </row>
    <row r="1108" spans="1:11" ht="28.5" customHeight="1" x14ac:dyDescent="0.2">
      <c r="A1108" s="217">
        <v>1104</v>
      </c>
      <c r="B1108" s="218">
        <v>2010</v>
      </c>
      <c r="C1108" s="219" t="s">
        <v>4146</v>
      </c>
      <c r="D1108" s="231" t="s">
        <v>6309</v>
      </c>
      <c r="E1108" s="226" t="s">
        <v>3071</v>
      </c>
      <c r="F1108" s="222" t="s">
        <v>1881</v>
      </c>
      <c r="G1108" s="218">
        <v>2</v>
      </c>
      <c r="H1108" s="220" t="s">
        <v>4147</v>
      </c>
      <c r="I1108" s="220" t="s">
        <v>990</v>
      </c>
      <c r="J1108" s="220" t="s">
        <v>990</v>
      </c>
      <c r="K1108" s="221" t="s">
        <v>4147</v>
      </c>
    </row>
    <row r="1109" spans="1:11" ht="28.5" customHeight="1" x14ac:dyDescent="0.2">
      <c r="A1109" s="217">
        <v>1105</v>
      </c>
      <c r="B1109" s="218">
        <v>2010</v>
      </c>
      <c r="C1109" s="219" t="s">
        <v>4148</v>
      </c>
      <c r="D1109" s="231" t="s">
        <v>6309</v>
      </c>
      <c r="E1109" s="226" t="s">
        <v>3075</v>
      </c>
      <c r="F1109" s="222" t="s">
        <v>1004</v>
      </c>
      <c r="G1109" s="218">
        <v>3</v>
      </c>
      <c r="H1109" s="220" t="s">
        <v>4149</v>
      </c>
      <c r="I1109" s="220" t="s">
        <v>990</v>
      </c>
      <c r="J1109" s="220" t="s">
        <v>990</v>
      </c>
      <c r="K1109" s="221" t="s">
        <v>4149</v>
      </c>
    </row>
    <row r="1110" spans="1:11" ht="28.5" customHeight="1" x14ac:dyDescent="0.2">
      <c r="A1110" s="217">
        <v>1106</v>
      </c>
      <c r="B1110" s="218">
        <v>2010</v>
      </c>
      <c r="C1110" s="219" t="s">
        <v>4150</v>
      </c>
      <c r="D1110" s="231" t="s">
        <v>6309</v>
      </c>
      <c r="E1110" s="226" t="s">
        <v>3079</v>
      </c>
      <c r="F1110" s="222" t="s">
        <v>1008</v>
      </c>
      <c r="G1110" s="218">
        <v>2</v>
      </c>
      <c r="H1110" s="220" t="s">
        <v>4151</v>
      </c>
      <c r="I1110" s="220" t="s">
        <v>990</v>
      </c>
      <c r="J1110" s="220" t="s">
        <v>990</v>
      </c>
      <c r="K1110" s="221" t="s">
        <v>4151</v>
      </c>
    </row>
    <row r="1111" spans="1:11" ht="28.5" customHeight="1" x14ac:dyDescent="0.2">
      <c r="A1111" s="217">
        <v>1107</v>
      </c>
      <c r="B1111" s="218">
        <v>2010</v>
      </c>
      <c r="C1111" s="219" t="s">
        <v>1873</v>
      </c>
      <c r="D1111" s="231" t="s">
        <v>6309</v>
      </c>
      <c r="E1111" s="226" t="s">
        <v>3083</v>
      </c>
      <c r="F1111" s="222" t="s">
        <v>1821</v>
      </c>
      <c r="G1111" s="218">
        <v>3</v>
      </c>
      <c r="H1111" s="220" t="s">
        <v>4152</v>
      </c>
      <c r="I1111" s="220" t="s">
        <v>990</v>
      </c>
      <c r="J1111" s="220" t="s">
        <v>990</v>
      </c>
      <c r="K1111" s="221" t="s">
        <v>4152</v>
      </c>
    </row>
    <row r="1112" spans="1:11" ht="28.5" customHeight="1" x14ac:dyDescent="0.2">
      <c r="A1112" s="217">
        <v>1108</v>
      </c>
      <c r="B1112" s="218">
        <v>2010</v>
      </c>
      <c r="C1112" s="219" t="s">
        <v>1876</v>
      </c>
      <c r="D1112" s="231" t="s">
        <v>6309</v>
      </c>
      <c r="E1112" s="226" t="s">
        <v>3087</v>
      </c>
      <c r="F1112" s="222" t="s">
        <v>2340</v>
      </c>
      <c r="G1112" s="218">
        <v>2</v>
      </c>
      <c r="H1112" s="220" t="s">
        <v>4153</v>
      </c>
      <c r="I1112" s="220" t="s">
        <v>990</v>
      </c>
      <c r="J1112" s="220" t="s">
        <v>990</v>
      </c>
      <c r="K1112" s="221" t="s">
        <v>4153</v>
      </c>
    </row>
    <row r="1113" spans="1:11" ht="28.5" customHeight="1" x14ac:dyDescent="0.2">
      <c r="A1113" s="217">
        <v>1109</v>
      </c>
      <c r="B1113" s="218">
        <v>2010</v>
      </c>
      <c r="C1113" s="219" t="s">
        <v>4154</v>
      </c>
      <c r="D1113" s="231" t="s">
        <v>6309</v>
      </c>
      <c r="E1113" s="226" t="s">
        <v>3095</v>
      </c>
      <c r="F1113" s="222" t="s">
        <v>2260</v>
      </c>
      <c r="G1113" s="218">
        <v>1</v>
      </c>
      <c r="H1113" s="220" t="s">
        <v>3097</v>
      </c>
      <c r="I1113" s="220" t="s">
        <v>990</v>
      </c>
      <c r="J1113" s="220" t="s">
        <v>990</v>
      </c>
      <c r="K1113" s="221" t="s">
        <v>3097</v>
      </c>
    </row>
    <row r="1114" spans="1:11" ht="28.5" customHeight="1" x14ac:dyDescent="0.2">
      <c r="A1114" s="217">
        <v>1110</v>
      </c>
      <c r="B1114" s="218">
        <v>2010</v>
      </c>
      <c r="C1114" s="219" t="s">
        <v>4155</v>
      </c>
      <c r="D1114" s="231" t="s">
        <v>6309</v>
      </c>
      <c r="E1114" s="226" t="s">
        <v>3099</v>
      </c>
      <c r="F1114" s="222" t="s">
        <v>1794</v>
      </c>
      <c r="G1114" s="218">
        <v>3</v>
      </c>
      <c r="H1114" s="220" t="s">
        <v>4156</v>
      </c>
      <c r="I1114" s="220" t="s">
        <v>990</v>
      </c>
      <c r="J1114" s="220" t="s">
        <v>990</v>
      </c>
      <c r="K1114" s="221" t="s">
        <v>4156</v>
      </c>
    </row>
    <row r="1115" spans="1:11" ht="28.5" customHeight="1" x14ac:dyDescent="0.2">
      <c r="A1115" s="217">
        <v>1111</v>
      </c>
      <c r="B1115" s="218">
        <v>2010</v>
      </c>
      <c r="C1115" s="219" t="s">
        <v>4157</v>
      </c>
      <c r="D1115" s="231" t="s">
        <v>6309</v>
      </c>
      <c r="E1115" s="226" t="s">
        <v>3103</v>
      </c>
      <c r="F1115" s="222" t="s">
        <v>1036</v>
      </c>
      <c r="G1115" s="218">
        <v>2</v>
      </c>
      <c r="H1115" s="220" t="s">
        <v>4158</v>
      </c>
      <c r="I1115" s="220" t="s">
        <v>990</v>
      </c>
      <c r="J1115" s="220" t="s">
        <v>990</v>
      </c>
      <c r="K1115" s="221" t="s">
        <v>4158</v>
      </c>
    </row>
    <row r="1116" spans="1:11" ht="28.5" customHeight="1" x14ac:dyDescent="0.2">
      <c r="A1116" s="217">
        <v>1112</v>
      </c>
      <c r="B1116" s="218">
        <v>2010</v>
      </c>
      <c r="C1116" s="219" t="s">
        <v>1883</v>
      </c>
      <c r="D1116" s="231" t="s">
        <v>6309</v>
      </c>
      <c r="E1116" s="226" t="s">
        <v>3107</v>
      </c>
      <c r="F1116" s="222" t="s">
        <v>1077</v>
      </c>
      <c r="G1116" s="218">
        <v>1</v>
      </c>
      <c r="H1116" s="220" t="s">
        <v>4159</v>
      </c>
      <c r="I1116" s="220" t="s">
        <v>990</v>
      </c>
      <c r="J1116" s="220" t="s">
        <v>990</v>
      </c>
      <c r="K1116" s="221" t="s">
        <v>4159</v>
      </c>
    </row>
    <row r="1117" spans="1:11" ht="28.5" customHeight="1" x14ac:dyDescent="0.2">
      <c r="A1117" s="217">
        <v>1113</v>
      </c>
      <c r="B1117" s="218">
        <v>2010</v>
      </c>
      <c r="C1117" s="219" t="s">
        <v>4160</v>
      </c>
      <c r="D1117" s="231" t="s">
        <v>6309</v>
      </c>
      <c r="E1117" s="226" t="s">
        <v>3111</v>
      </c>
      <c r="F1117" s="222" t="s">
        <v>1433</v>
      </c>
      <c r="G1117" s="218">
        <v>3</v>
      </c>
      <c r="H1117" s="220" t="s">
        <v>4161</v>
      </c>
      <c r="I1117" s="220" t="s">
        <v>990</v>
      </c>
      <c r="J1117" s="220" t="s">
        <v>990</v>
      </c>
      <c r="K1117" s="221" t="s">
        <v>4161</v>
      </c>
    </row>
    <row r="1118" spans="1:11" ht="28.5" customHeight="1" x14ac:dyDescent="0.2">
      <c r="A1118" s="217">
        <v>1114</v>
      </c>
      <c r="B1118" s="218">
        <v>2010</v>
      </c>
      <c r="C1118" s="219" t="s">
        <v>4162</v>
      </c>
      <c r="D1118" s="231" t="s">
        <v>6309</v>
      </c>
      <c r="E1118" s="226" t="s">
        <v>1888</v>
      </c>
      <c r="F1118" s="222" t="s">
        <v>1059</v>
      </c>
      <c r="G1118" s="218">
        <v>1</v>
      </c>
      <c r="H1118" s="220" t="s">
        <v>4163</v>
      </c>
      <c r="I1118" s="220" t="s">
        <v>990</v>
      </c>
      <c r="J1118" s="220" t="s">
        <v>990</v>
      </c>
      <c r="K1118" s="221" t="s">
        <v>4163</v>
      </c>
    </row>
    <row r="1119" spans="1:11" ht="28.5" customHeight="1" x14ac:dyDescent="0.2">
      <c r="A1119" s="217">
        <v>1115</v>
      </c>
      <c r="B1119" s="218">
        <v>2010</v>
      </c>
      <c r="C1119" s="219" t="s">
        <v>4164</v>
      </c>
      <c r="D1119" s="231" t="s">
        <v>6309</v>
      </c>
      <c r="E1119" s="226" t="s">
        <v>3116</v>
      </c>
      <c r="F1119" s="222" t="s">
        <v>1398</v>
      </c>
      <c r="G1119" s="218">
        <v>2</v>
      </c>
      <c r="H1119" s="220" t="s">
        <v>4165</v>
      </c>
      <c r="I1119" s="220" t="s">
        <v>990</v>
      </c>
      <c r="J1119" s="220" t="s">
        <v>990</v>
      </c>
      <c r="K1119" s="221" t="s">
        <v>4165</v>
      </c>
    </row>
    <row r="1120" spans="1:11" ht="28.5" customHeight="1" x14ac:dyDescent="0.2">
      <c r="A1120" s="217">
        <v>1116</v>
      </c>
      <c r="B1120" s="218">
        <v>2010</v>
      </c>
      <c r="C1120" s="219" t="s">
        <v>4166</v>
      </c>
      <c r="D1120" s="231" t="s">
        <v>6309</v>
      </c>
      <c r="E1120" s="226" t="s">
        <v>3120</v>
      </c>
      <c r="F1120" s="222" t="s">
        <v>1093</v>
      </c>
      <c r="G1120" s="218">
        <v>3</v>
      </c>
      <c r="H1120" s="220" t="s">
        <v>4167</v>
      </c>
      <c r="I1120" s="220" t="s">
        <v>990</v>
      </c>
      <c r="J1120" s="220" t="s">
        <v>990</v>
      </c>
      <c r="K1120" s="221" t="s">
        <v>4167</v>
      </c>
    </row>
    <row r="1121" spans="1:11" ht="28.5" customHeight="1" x14ac:dyDescent="0.2">
      <c r="A1121" s="217">
        <v>1117</v>
      </c>
      <c r="B1121" s="218">
        <v>2010</v>
      </c>
      <c r="C1121" s="219" t="s">
        <v>4168</v>
      </c>
      <c r="D1121" s="231" t="s">
        <v>6309</v>
      </c>
      <c r="E1121" s="226" t="s">
        <v>3124</v>
      </c>
      <c r="F1121" s="222" t="s">
        <v>1028</v>
      </c>
      <c r="G1121" s="218">
        <v>3</v>
      </c>
      <c r="H1121" s="220" t="s">
        <v>4169</v>
      </c>
      <c r="I1121" s="220" t="s">
        <v>990</v>
      </c>
      <c r="J1121" s="220" t="s">
        <v>990</v>
      </c>
      <c r="K1121" s="221" t="s">
        <v>4169</v>
      </c>
    </row>
    <row r="1122" spans="1:11" ht="28.5" customHeight="1" x14ac:dyDescent="0.2">
      <c r="A1122" s="217">
        <v>1118</v>
      </c>
      <c r="B1122" s="218">
        <v>2010</v>
      </c>
      <c r="C1122" s="219" t="s">
        <v>1887</v>
      </c>
      <c r="D1122" s="231" t="s">
        <v>6309</v>
      </c>
      <c r="E1122" s="226" t="s">
        <v>3128</v>
      </c>
      <c r="F1122" s="222" t="s">
        <v>1572</v>
      </c>
      <c r="G1122" s="218">
        <v>1</v>
      </c>
      <c r="H1122" s="220" t="s">
        <v>4170</v>
      </c>
      <c r="I1122" s="220" t="s">
        <v>990</v>
      </c>
      <c r="J1122" s="220" t="s">
        <v>990</v>
      </c>
      <c r="K1122" s="221" t="s">
        <v>4170</v>
      </c>
    </row>
    <row r="1123" spans="1:11" ht="28.5" customHeight="1" x14ac:dyDescent="0.2">
      <c r="A1123" s="217">
        <v>1119</v>
      </c>
      <c r="B1123" s="218">
        <v>2010</v>
      </c>
      <c r="C1123" s="219" t="s">
        <v>4171</v>
      </c>
      <c r="D1123" s="231" t="s">
        <v>6309</v>
      </c>
      <c r="E1123" s="226" t="s">
        <v>4172</v>
      </c>
      <c r="F1123" s="222" t="s">
        <v>1032</v>
      </c>
      <c r="G1123" s="218">
        <v>1</v>
      </c>
      <c r="H1123" s="220" t="s">
        <v>4173</v>
      </c>
      <c r="I1123" s="220" t="s">
        <v>990</v>
      </c>
      <c r="J1123" s="220" t="s">
        <v>990</v>
      </c>
      <c r="K1123" s="221" t="s">
        <v>4173</v>
      </c>
    </row>
    <row r="1124" spans="1:11" ht="28.5" customHeight="1" x14ac:dyDescent="0.2">
      <c r="A1124" s="217">
        <v>1120</v>
      </c>
      <c r="B1124" s="218">
        <v>2010</v>
      </c>
      <c r="C1124" s="219" t="s">
        <v>4174</v>
      </c>
      <c r="D1124" s="231" t="s">
        <v>6309</v>
      </c>
      <c r="E1124" s="226" t="s">
        <v>3132</v>
      </c>
      <c r="F1124" s="222" t="s">
        <v>1670</v>
      </c>
      <c r="G1124" s="218">
        <v>1</v>
      </c>
      <c r="H1124" s="220" t="s">
        <v>4175</v>
      </c>
      <c r="I1124" s="220" t="s">
        <v>990</v>
      </c>
      <c r="J1124" s="220" t="s">
        <v>990</v>
      </c>
      <c r="K1124" s="221" t="s">
        <v>4175</v>
      </c>
    </row>
    <row r="1125" spans="1:11" ht="28.5" customHeight="1" x14ac:dyDescent="0.2">
      <c r="A1125" s="217">
        <v>1121</v>
      </c>
      <c r="B1125" s="218">
        <v>2010</v>
      </c>
      <c r="C1125" s="219" t="s">
        <v>4176</v>
      </c>
      <c r="D1125" s="231" t="s">
        <v>6309</v>
      </c>
      <c r="E1125" s="226" t="s">
        <v>3136</v>
      </c>
      <c r="F1125" s="222" t="s">
        <v>2260</v>
      </c>
      <c r="G1125" s="218">
        <v>1</v>
      </c>
      <c r="H1125" s="220" t="s">
        <v>4177</v>
      </c>
      <c r="I1125" s="220" t="s">
        <v>990</v>
      </c>
      <c r="J1125" s="220" t="s">
        <v>990</v>
      </c>
      <c r="K1125" s="221" t="s">
        <v>4177</v>
      </c>
    </row>
    <row r="1126" spans="1:11" ht="28.5" customHeight="1" x14ac:dyDescent="0.2">
      <c r="A1126" s="217">
        <v>1122</v>
      </c>
      <c r="B1126" s="218">
        <v>2010</v>
      </c>
      <c r="C1126" s="219" t="s">
        <v>4178</v>
      </c>
      <c r="D1126" s="231" t="s">
        <v>6309</v>
      </c>
      <c r="E1126" s="226" t="s">
        <v>3140</v>
      </c>
      <c r="F1126" s="222" t="s">
        <v>1723</v>
      </c>
      <c r="G1126" s="218">
        <v>1</v>
      </c>
      <c r="H1126" s="220" t="s">
        <v>4179</v>
      </c>
      <c r="I1126" s="220" t="s">
        <v>990</v>
      </c>
      <c r="J1126" s="220" t="s">
        <v>990</v>
      </c>
      <c r="K1126" s="221" t="s">
        <v>4179</v>
      </c>
    </row>
    <row r="1127" spans="1:11" ht="28.5" customHeight="1" x14ac:dyDescent="0.2">
      <c r="A1127" s="217">
        <v>1123</v>
      </c>
      <c r="B1127" s="218">
        <v>2010</v>
      </c>
      <c r="C1127" s="219" t="s">
        <v>4180</v>
      </c>
      <c r="D1127" s="231" t="s">
        <v>6309</v>
      </c>
      <c r="E1127" s="226" t="s">
        <v>3144</v>
      </c>
      <c r="F1127" s="222" t="s">
        <v>1370</v>
      </c>
      <c r="G1127" s="218">
        <v>2</v>
      </c>
      <c r="H1127" s="220" t="s">
        <v>4181</v>
      </c>
      <c r="I1127" s="220" t="s">
        <v>990</v>
      </c>
      <c r="J1127" s="220" t="s">
        <v>990</v>
      </c>
      <c r="K1127" s="221" t="s">
        <v>4181</v>
      </c>
    </row>
    <row r="1128" spans="1:11" ht="28.5" customHeight="1" x14ac:dyDescent="0.2">
      <c r="A1128" s="217">
        <v>1124</v>
      </c>
      <c r="B1128" s="218">
        <v>2010</v>
      </c>
      <c r="C1128" s="219" t="s">
        <v>4182</v>
      </c>
      <c r="D1128" s="231" t="s">
        <v>6309</v>
      </c>
      <c r="E1128" s="226" t="s">
        <v>3148</v>
      </c>
      <c r="F1128" s="222" t="s">
        <v>1040</v>
      </c>
      <c r="G1128" s="218">
        <v>1</v>
      </c>
      <c r="H1128" s="220" t="s">
        <v>4183</v>
      </c>
      <c r="I1128" s="220" t="s">
        <v>990</v>
      </c>
      <c r="J1128" s="220" t="s">
        <v>990</v>
      </c>
      <c r="K1128" s="221" t="s">
        <v>4183</v>
      </c>
    </row>
    <row r="1129" spans="1:11" ht="28.5" customHeight="1" x14ac:dyDescent="0.2">
      <c r="A1129" s="217">
        <v>1125</v>
      </c>
      <c r="B1129" s="218">
        <v>2010</v>
      </c>
      <c r="C1129" s="219" t="s">
        <v>1483</v>
      </c>
      <c r="D1129" s="231" t="s">
        <v>6309</v>
      </c>
      <c r="E1129" s="226" t="s">
        <v>3152</v>
      </c>
      <c r="F1129" s="222" t="s">
        <v>1148</v>
      </c>
      <c r="G1129" s="218">
        <v>3</v>
      </c>
      <c r="H1129" s="220" t="s">
        <v>4184</v>
      </c>
      <c r="I1129" s="220" t="s">
        <v>990</v>
      </c>
      <c r="J1129" s="220" t="s">
        <v>990</v>
      </c>
      <c r="K1129" s="221" t="s">
        <v>4184</v>
      </c>
    </row>
    <row r="1130" spans="1:11" ht="28.5" customHeight="1" x14ac:dyDescent="0.2">
      <c r="A1130" s="217">
        <v>1126</v>
      </c>
      <c r="B1130" s="218">
        <v>2010</v>
      </c>
      <c r="C1130" s="219" t="s">
        <v>4185</v>
      </c>
      <c r="D1130" s="231" t="s">
        <v>6309</v>
      </c>
      <c r="E1130" s="226" t="s">
        <v>3156</v>
      </c>
      <c r="F1130" s="222" t="s">
        <v>1136</v>
      </c>
      <c r="G1130" s="218">
        <v>1</v>
      </c>
      <c r="H1130" s="220" t="s">
        <v>4186</v>
      </c>
      <c r="I1130" s="220" t="s">
        <v>990</v>
      </c>
      <c r="J1130" s="220" t="s">
        <v>990</v>
      </c>
      <c r="K1130" s="221" t="s">
        <v>4186</v>
      </c>
    </row>
    <row r="1131" spans="1:11" ht="28.5" customHeight="1" x14ac:dyDescent="0.2">
      <c r="A1131" s="217">
        <v>1127</v>
      </c>
      <c r="B1131" s="218">
        <v>2010</v>
      </c>
      <c r="C1131" s="219" t="s">
        <v>4187</v>
      </c>
      <c r="D1131" s="231" t="s">
        <v>6309</v>
      </c>
      <c r="E1131" s="226" t="s">
        <v>7392</v>
      </c>
      <c r="F1131" s="222" t="s">
        <v>1565</v>
      </c>
      <c r="G1131" s="218">
        <v>1</v>
      </c>
      <c r="H1131" s="220" t="s">
        <v>4188</v>
      </c>
      <c r="I1131" s="220" t="s">
        <v>990</v>
      </c>
      <c r="J1131" s="220" t="s">
        <v>990</v>
      </c>
      <c r="K1131" s="221" t="s">
        <v>4188</v>
      </c>
    </row>
    <row r="1132" spans="1:11" ht="28.5" customHeight="1" x14ac:dyDescent="0.2">
      <c r="A1132" s="217">
        <v>1128</v>
      </c>
      <c r="B1132" s="218">
        <v>2010</v>
      </c>
      <c r="C1132" s="219" t="s">
        <v>4189</v>
      </c>
      <c r="D1132" s="231" t="s">
        <v>6309</v>
      </c>
      <c r="E1132" s="226" t="s">
        <v>3163</v>
      </c>
      <c r="F1132" s="222" t="s">
        <v>1320</v>
      </c>
      <c r="G1132" s="218">
        <v>2</v>
      </c>
      <c r="H1132" s="220" t="s">
        <v>4190</v>
      </c>
      <c r="I1132" s="220" t="s">
        <v>990</v>
      </c>
      <c r="J1132" s="220" t="s">
        <v>990</v>
      </c>
      <c r="K1132" s="221" t="s">
        <v>4190</v>
      </c>
    </row>
    <row r="1133" spans="1:11" ht="28.5" customHeight="1" x14ac:dyDescent="0.2">
      <c r="A1133" s="217">
        <v>1129</v>
      </c>
      <c r="B1133" s="218">
        <v>2010</v>
      </c>
      <c r="C1133" s="219" t="s">
        <v>4191</v>
      </c>
      <c r="D1133" s="231" t="s">
        <v>6309</v>
      </c>
      <c r="E1133" s="226" t="s">
        <v>3167</v>
      </c>
      <c r="F1133" s="222" t="s">
        <v>1268</v>
      </c>
      <c r="G1133" s="218">
        <v>1</v>
      </c>
      <c r="H1133" s="220" t="s">
        <v>4192</v>
      </c>
      <c r="I1133" s="220" t="s">
        <v>990</v>
      </c>
      <c r="J1133" s="220" t="s">
        <v>990</v>
      </c>
      <c r="K1133" s="221" t="s">
        <v>4192</v>
      </c>
    </row>
    <row r="1134" spans="1:11" ht="28.5" customHeight="1" x14ac:dyDescent="0.2">
      <c r="A1134" s="217">
        <v>1130</v>
      </c>
      <c r="B1134" s="218">
        <v>2010</v>
      </c>
      <c r="C1134" s="219" t="s">
        <v>4193</v>
      </c>
      <c r="D1134" s="231" t="s">
        <v>6309</v>
      </c>
      <c r="E1134" s="226" t="s">
        <v>3171</v>
      </c>
      <c r="F1134" s="222" t="s">
        <v>1073</v>
      </c>
      <c r="G1134" s="218">
        <v>2</v>
      </c>
      <c r="H1134" s="220" t="s">
        <v>4194</v>
      </c>
      <c r="I1134" s="220" t="s">
        <v>990</v>
      </c>
      <c r="J1134" s="220" t="s">
        <v>990</v>
      </c>
      <c r="K1134" s="221" t="s">
        <v>4194</v>
      </c>
    </row>
    <row r="1135" spans="1:11" ht="28.5" customHeight="1" x14ac:dyDescent="0.2">
      <c r="A1135" s="217">
        <v>1131</v>
      </c>
      <c r="B1135" s="218">
        <v>2010</v>
      </c>
      <c r="C1135" s="219" t="s">
        <v>4195</v>
      </c>
      <c r="D1135" s="231" t="s">
        <v>6309</v>
      </c>
      <c r="E1135" s="226" t="s">
        <v>3175</v>
      </c>
      <c r="F1135" s="222" t="s">
        <v>2285</v>
      </c>
      <c r="G1135" s="218">
        <v>2</v>
      </c>
      <c r="H1135" s="220" t="s">
        <v>4196</v>
      </c>
      <c r="I1135" s="220" t="s">
        <v>990</v>
      </c>
      <c r="J1135" s="220" t="s">
        <v>990</v>
      </c>
      <c r="K1135" s="221" t="s">
        <v>4196</v>
      </c>
    </row>
    <row r="1136" spans="1:11" ht="28.5" customHeight="1" x14ac:dyDescent="0.2">
      <c r="A1136" s="217">
        <v>1132</v>
      </c>
      <c r="B1136" s="218">
        <v>2010</v>
      </c>
      <c r="C1136" s="219" t="s">
        <v>4197</v>
      </c>
      <c r="D1136" s="231" t="s">
        <v>6309</v>
      </c>
      <c r="E1136" s="226" t="s">
        <v>3179</v>
      </c>
      <c r="F1136" s="222" t="s">
        <v>2289</v>
      </c>
      <c r="G1136" s="218">
        <v>1</v>
      </c>
      <c r="H1136" s="220" t="s">
        <v>4198</v>
      </c>
      <c r="I1136" s="220" t="s">
        <v>990</v>
      </c>
      <c r="J1136" s="220" t="s">
        <v>990</v>
      </c>
      <c r="K1136" s="221" t="s">
        <v>4198</v>
      </c>
    </row>
    <row r="1137" spans="1:11" ht="28.5" customHeight="1" x14ac:dyDescent="0.2">
      <c r="A1137" s="217">
        <v>1133</v>
      </c>
      <c r="B1137" s="218">
        <v>2010</v>
      </c>
      <c r="C1137" s="219" t="s">
        <v>4199</v>
      </c>
      <c r="D1137" s="231" t="s">
        <v>6309</v>
      </c>
      <c r="E1137" s="226" t="s">
        <v>3183</v>
      </c>
      <c r="F1137" s="222" t="s">
        <v>1474</v>
      </c>
      <c r="G1137" s="218">
        <v>1</v>
      </c>
      <c r="H1137" s="220" t="s">
        <v>4200</v>
      </c>
      <c r="I1137" s="220" t="s">
        <v>990</v>
      </c>
      <c r="J1137" s="220" t="s">
        <v>990</v>
      </c>
      <c r="K1137" s="221" t="s">
        <v>4200</v>
      </c>
    </row>
    <row r="1138" spans="1:11" ht="28.5" customHeight="1" x14ac:dyDescent="0.2">
      <c r="A1138" s="217">
        <v>1134</v>
      </c>
      <c r="B1138" s="218">
        <v>2010</v>
      </c>
      <c r="C1138" s="219" t="s">
        <v>4201</v>
      </c>
      <c r="D1138" s="231" t="s">
        <v>6309</v>
      </c>
      <c r="E1138" s="226" t="s">
        <v>3191</v>
      </c>
      <c r="F1138" s="222" t="s">
        <v>4202</v>
      </c>
      <c r="G1138" s="218">
        <v>2</v>
      </c>
      <c r="H1138" s="220" t="s">
        <v>4203</v>
      </c>
      <c r="I1138" s="220" t="s">
        <v>990</v>
      </c>
      <c r="J1138" s="220" t="s">
        <v>990</v>
      </c>
      <c r="K1138" s="221" t="s">
        <v>4203</v>
      </c>
    </row>
    <row r="1139" spans="1:11" ht="28.5" customHeight="1" x14ac:dyDescent="0.2">
      <c r="A1139" s="217">
        <v>1135</v>
      </c>
      <c r="B1139" s="218">
        <v>2010</v>
      </c>
      <c r="C1139" s="219" t="s">
        <v>4204</v>
      </c>
      <c r="D1139" s="231" t="s">
        <v>6309</v>
      </c>
      <c r="E1139" s="226" t="s">
        <v>3195</v>
      </c>
      <c r="F1139" s="222" t="s">
        <v>1052</v>
      </c>
      <c r="G1139" s="218">
        <v>1</v>
      </c>
      <c r="H1139" s="220" t="s">
        <v>4205</v>
      </c>
      <c r="I1139" s="220" t="s">
        <v>990</v>
      </c>
      <c r="J1139" s="220" t="s">
        <v>990</v>
      </c>
      <c r="K1139" s="221" t="s">
        <v>4205</v>
      </c>
    </row>
    <row r="1140" spans="1:11" ht="28.5" customHeight="1" x14ac:dyDescent="0.2">
      <c r="A1140" s="217">
        <v>1136</v>
      </c>
      <c r="B1140" s="218">
        <v>2010</v>
      </c>
      <c r="C1140" s="219" t="s">
        <v>4206</v>
      </c>
      <c r="D1140" s="231" t="s">
        <v>6309</v>
      </c>
      <c r="E1140" s="226" t="s">
        <v>3199</v>
      </c>
      <c r="F1140" s="222" t="s">
        <v>2100</v>
      </c>
      <c r="G1140" s="218">
        <v>1</v>
      </c>
      <c r="H1140" s="220" t="s">
        <v>4207</v>
      </c>
      <c r="I1140" s="220" t="s">
        <v>990</v>
      </c>
      <c r="J1140" s="220" t="s">
        <v>990</v>
      </c>
      <c r="K1140" s="221" t="s">
        <v>4207</v>
      </c>
    </row>
    <row r="1141" spans="1:11" ht="28.5" customHeight="1" x14ac:dyDescent="0.2">
      <c r="A1141" s="217">
        <v>1137</v>
      </c>
      <c r="B1141" s="218">
        <v>2010</v>
      </c>
      <c r="C1141" s="219" t="s">
        <v>4208</v>
      </c>
      <c r="D1141" s="231" t="s">
        <v>6309</v>
      </c>
      <c r="E1141" s="226" t="s">
        <v>3203</v>
      </c>
      <c r="F1141" s="222" t="s">
        <v>1843</v>
      </c>
      <c r="G1141" s="218">
        <v>1</v>
      </c>
      <c r="H1141" s="220" t="s">
        <v>4209</v>
      </c>
      <c r="I1141" s="220" t="s">
        <v>990</v>
      </c>
      <c r="J1141" s="220" t="s">
        <v>990</v>
      </c>
      <c r="K1141" s="221" t="s">
        <v>4209</v>
      </c>
    </row>
    <row r="1142" spans="1:11" ht="28.5" customHeight="1" x14ac:dyDescent="0.2">
      <c r="A1142" s="217">
        <v>1138</v>
      </c>
      <c r="B1142" s="218">
        <v>2010</v>
      </c>
      <c r="C1142" s="219" t="s">
        <v>4210</v>
      </c>
      <c r="D1142" s="231" t="s">
        <v>6309</v>
      </c>
      <c r="E1142" s="226" t="s">
        <v>3207</v>
      </c>
      <c r="F1142" s="222" t="s">
        <v>1499</v>
      </c>
      <c r="G1142" s="218">
        <v>1</v>
      </c>
      <c r="H1142" s="220" t="s">
        <v>4211</v>
      </c>
      <c r="I1142" s="220" t="s">
        <v>990</v>
      </c>
      <c r="J1142" s="220" t="s">
        <v>990</v>
      </c>
      <c r="K1142" s="221" t="s">
        <v>4211</v>
      </c>
    </row>
    <row r="1143" spans="1:11" ht="28.5" customHeight="1" x14ac:dyDescent="0.2">
      <c r="A1143" s="217">
        <v>1139</v>
      </c>
      <c r="B1143" s="218">
        <v>2010</v>
      </c>
      <c r="C1143" s="219" t="s">
        <v>4212</v>
      </c>
      <c r="D1143" s="231" t="s">
        <v>6309</v>
      </c>
      <c r="E1143" s="226" t="s">
        <v>3211</v>
      </c>
      <c r="F1143" s="222" t="s">
        <v>2102</v>
      </c>
      <c r="G1143" s="218">
        <v>2</v>
      </c>
      <c r="H1143" s="220" t="s">
        <v>4213</v>
      </c>
      <c r="I1143" s="220" t="s">
        <v>990</v>
      </c>
      <c r="J1143" s="220" t="s">
        <v>990</v>
      </c>
      <c r="K1143" s="221" t="s">
        <v>4213</v>
      </c>
    </row>
    <row r="1144" spans="1:11" ht="28.5" customHeight="1" x14ac:dyDescent="0.2">
      <c r="A1144" s="217">
        <v>1140</v>
      </c>
      <c r="B1144" s="218">
        <v>2010</v>
      </c>
      <c r="C1144" s="219" t="s">
        <v>4214</v>
      </c>
      <c r="D1144" s="231" t="s">
        <v>6309</v>
      </c>
      <c r="E1144" s="226" t="s">
        <v>3214</v>
      </c>
      <c r="F1144" s="222" t="s">
        <v>1174</v>
      </c>
      <c r="G1144" s="218">
        <v>2</v>
      </c>
      <c r="H1144" s="220" t="s">
        <v>4215</v>
      </c>
      <c r="I1144" s="220" t="s">
        <v>990</v>
      </c>
      <c r="J1144" s="220" t="s">
        <v>990</v>
      </c>
      <c r="K1144" s="221" t="s">
        <v>4215</v>
      </c>
    </row>
    <row r="1145" spans="1:11" ht="28.5" customHeight="1" x14ac:dyDescent="0.2">
      <c r="A1145" s="217">
        <v>1141</v>
      </c>
      <c r="B1145" s="218">
        <v>2010</v>
      </c>
      <c r="C1145" s="219" t="s">
        <v>1486</v>
      </c>
      <c r="D1145" s="231" t="s">
        <v>6309</v>
      </c>
      <c r="E1145" s="226" t="s">
        <v>3218</v>
      </c>
      <c r="F1145" s="222" t="s">
        <v>1810</v>
      </c>
      <c r="G1145" s="218">
        <v>1</v>
      </c>
      <c r="H1145" s="220" t="s">
        <v>4216</v>
      </c>
      <c r="I1145" s="220" t="s">
        <v>990</v>
      </c>
      <c r="J1145" s="220" t="s">
        <v>990</v>
      </c>
      <c r="K1145" s="221" t="s">
        <v>4216</v>
      </c>
    </row>
    <row r="1146" spans="1:11" ht="28.5" customHeight="1" x14ac:dyDescent="0.2">
      <c r="A1146" s="217">
        <v>1142</v>
      </c>
      <c r="B1146" s="218">
        <v>2010</v>
      </c>
      <c r="C1146" s="219" t="s">
        <v>4217</v>
      </c>
      <c r="D1146" s="231" t="s">
        <v>6309</v>
      </c>
      <c r="E1146" s="226" t="s">
        <v>3226</v>
      </c>
      <c r="F1146" s="222" t="s">
        <v>2265</v>
      </c>
      <c r="G1146" s="218">
        <v>1</v>
      </c>
      <c r="H1146" s="220" t="s">
        <v>4218</v>
      </c>
      <c r="I1146" s="220" t="s">
        <v>990</v>
      </c>
      <c r="J1146" s="220" t="s">
        <v>990</v>
      </c>
      <c r="K1146" s="221" t="s">
        <v>4218</v>
      </c>
    </row>
    <row r="1147" spans="1:11" ht="28.5" customHeight="1" x14ac:dyDescent="0.2">
      <c r="A1147" s="217">
        <v>1143</v>
      </c>
      <c r="B1147" s="218">
        <v>2010</v>
      </c>
      <c r="C1147" s="219" t="s">
        <v>4219</v>
      </c>
      <c r="D1147" s="231" t="s">
        <v>6309</v>
      </c>
      <c r="E1147" s="226" t="s">
        <v>3230</v>
      </c>
      <c r="F1147" s="222" t="s">
        <v>2107</v>
      </c>
      <c r="G1147" s="218">
        <v>1</v>
      </c>
      <c r="H1147" s="220" t="s">
        <v>4220</v>
      </c>
      <c r="I1147" s="220" t="s">
        <v>990</v>
      </c>
      <c r="J1147" s="220" t="s">
        <v>990</v>
      </c>
      <c r="K1147" s="221" t="s">
        <v>4220</v>
      </c>
    </row>
    <row r="1148" spans="1:11" ht="28.5" customHeight="1" x14ac:dyDescent="0.2">
      <c r="A1148" s="217">
        <v>1144</v>
      </c>
      <c r="B1148" s="218">
        <v>2010</v>
      </c>
      <c r="C1148" s="219" t="s">
        <v>4221</v>
      </c>
      <c r="D1148" s="231" t="s">
        <v>6309</v>
      </c>
      <c r="E1148" s="226" t="s">
        <v>3234</v>
      </c>
      <c r="F1148" s="222" t="s">
        <v>1843</v>
      </c>
      <c r="G1148" s="218">
        <v>1</v>
      </c>
      <c r="H1148" s="220" t="s">
        <v>4222</v>
      </c>
      <c r="I1148" s="220" t="s">
        <v>990</v>
      </c>
      <c r="J1148" s="220" t="s">
        <v>990</v>
      </c>
      <c r="K1148" s="221" t="s">
        <v>4222</v>
      </c>
    </row>
    <row r="1149" spans="1:11" ht="28.5" customHeight="1" x14ac:dyDescent="0.2">
      <c r="A1149" s="217">
        <v>1145</v>
      </c>
      <c r="B1149" s="218">
        <v>2010</v>
      </c>
      <c r="C1149" s="219" t="s">
        <v>4223</v>
      </c>
      <c r="D1149" s="231" t="s">
        <v>6309</v>
      </c>
      <c r="E1149" s="226" t="s">
        <v>3238</v>
      </c>
      <c r="F1149" s="222" t="s">
        <v>1052</v>
      </c>
      <c r="G1149" s="218">
        <v>2</v>
      </c>
      <c r="H1149" s="220" t="s">
        <v>4224</v>
      </c>
      <c r="I1149" s="220" t="s">
        <v>990</v>
      </c>
      <c r="J1149" s="220" t="s">
        <v>990</v>
      </c>
      <c r="K1149" s="221" t="s">
        <v>4224</v>
      </c>
    </row>
    <row r="1150" spans="1:11" ht="28.5" customHeight="1" x14ac:dyDescent="0.2">
      <c r="A1150" s="217">
        <v>1146</v>
      </c>
      <c r="B1150" s="218">
        <v>2010</v>
      </c>
      <c r="C1150" s="219" t="s">
        <v>4225</v>
      </c>
      <c r="D1150" s="231" t="s">
        <v>6309</v>
      </c>
      <c r="E1150" s="226" t="s">
        <v>3242</v>
      </c>
      <c r="F1150" s="222" t="s">
        <v>1821</v>
      </c>
      <c r="G1150" s="218">
        <v>2</v>
      </c>
      <c r="H1150" s="220" t="s">
        <v>4226</v>
      </c>
      <c r="I1150" s="220" t="s">
        <v>990</v>
      </c>
      <c r="J1150" s="220" t="s">
        <v>990</v>
      </c>
      <c r="K1150" s="221" t="s">
        <v>4226</v>
      </c>
    </row>
    <row r="1151" spans="1:11" ht="28.5" customHeight="1" x14ac:dyDescent="0.2">
      <c r="A1151" s="217">
        <v>1147</v>
      </c>
      <c r="B1151" s="218">
        <v>2010</v>
      </c>
      <c r="C1151" s="219" t="s">
        <v>4227</v>
      </c>
      <c r="D1151" s="231" t="s">
        <v>6309</v>
      </c>
      <c r="E1151" s="226" t="s">
        <v>2633</v>
      </c>
      <c r="F1151" s="222" t="s">
        <v>1670</v>
      </c>
      <c r="G1151" s="218">
        <v>1</v>
      </c>
      <c r="H1151" s="220" t="s">
        <v>4228</v>
      </c>
      <c r="I1151" s="220" t="s">
        <v>990</v>
      </c>
      <c r="J1151" s="220" t="s">
        <v>990</v>
      </c>
      <c r="K1151" s="221" t="s">
        <v>4228</v>
      </c>
    </row>
    <row r="1152" spans="1:11" ht="28.5" customHeight="1" x14ac:dyDescent="0.2">
      <c r="A1152" s="217">
        <v>1148</v>
      </c>
      <c r="B1152" s="218">
        <v>2010</v>
      </c>
      <c r="C1152" s="219" t="s">
        <v>4229</v>
      </c>
      <c r="D1152" s="231" t="s">
        <v>6309</v>
      </c>
      <c r="E1152" s="226" t="s">
        <v>4230</v>
      </c>
      <c r="F1152" s="222" t="s">
        <v>1703</v>
      </c>
      <c r="G1152" s="218">
        <v>3</v>
      </c>
      <c r="H1152" s="220" t="s">
        <v>4231</v>
      </c>
      <c r="I1152" s="220" t="s">
        <v>990</v>
      </c>
      <c r="J1152" s="220" t="s">
        <v>990</v>
      </c>
      <c r="K1152" s="221" t="s">
        <v>4231</v>
      </c>
    </row>
    <row r="1153" spans="1:11" ht="28.5" customHeight="1" x14ac:dyDescent="0.2">
      <c r="A1153" s="217">
        <v>1149</v>
      </c>
      <c r="B1153" s="218">
        <v>2010</v>
      </c>
      <c r="C1153" s="219" t="s">
        <v>4232</v>
      </c>
      <c r="D1153" s="231" t="s">
        <v>6309</v>
      </c>
      <c r="E1153" s="226" t="s">
        <v>3249</v>
      </c>
      <c r="F1153" s="222" t="s">
        <v>1615</v>
      </c>
      <c r="G1153" s="218">
        <v>1</v>
      </c>
      <c r="H1153" s="220" t="s">
        <v>4233</v>
      </c>
      <c r="I1153" s="220" t="s">
        <v>990</v>
      </c>
      <c r="J1153" s="220" t="s">
        <v>990</v>
      </c>
      <c r="K1153" s="221" t="s">
        <v>4233</v>
      </c>
    </row>
    <row r="1154" spans="1:11" ht="28.5" customHeight="1" x14ac:dyDescent="0.2">
      <c r="A1154" s="217">
        <v>1150</v>
      </c>
      <c r="B1154" s="218">
        <v>2010</v>
      </c>
      <c r="C1154" s="219" t="s">
        <v>4234</v>
      </c>
      <c r="D1154" s="231" t="s">
        <v>6309</v>
      </c>
      <c r="E1154" s="226" t="s">
        <v>3253</v>
      </c>
      <c r="F1154" s="222" t="s">
        <v>2260</v>
      </c>
      <c r="G1154" s="218">
        <v>1</v>
      </c>
      <c r="H1154" s="220" t="s">
        <v>4235</v>
      </c>
      <c r="I1154" s="220" t="s">
        <v>990</v>
      </c>
      <c r="J1154" s="220" t="s">
        <v>990</v>
      </c>
      <c r="K1154" s="221" t="s">
        <v>4235</v>
      </c>
    </row>
    <row r="1155" spans="1:11" ht="28.5" customHeight="1" x14ac:dyDescent="0.2">
      <c r="A1155" s="217">
        <v>1151</v>
      </c>
      <c r="B1155" s="218">
        <v>2010</v>
      </c>
      <c r="C1155" s="219" t="s">
        <v>4236</v>
      </c>
      <c r="D1155" s="231" t="s">
        <v>6309</v>
      </c>
      <c r="E1155" s="226" t="s">
        <v>4237</v>
      </c>
      <c r="F1155" s="222" t="s">
        <v>1613</v>
      </c>
      <c r="G1155" s="218">
        <v>5</v>
      </c>
      <c r="H1155" s="220" t="s">
        <v>4238</v>
      </c>
      <c r="I1155" s="220" t="s">
        <v>990</v>
      </c>
      <c r="J1155" s="220" t="s">
        <v>990</v>
      </c>
      <c r="K1155" s="221" t="s">
        <v>4238</v>
      </c>
    </row>
    <row r="1156" spans="1:11" ht="28.5" customHeight="1" x14ac:dyDescent="0.2">
      <c r="A1156" s="217">
        <v>1152</v>
      </c>
      <c r="B1156" s="218">
        <v>2010</v>
      </c>
      <c r="C1156" s="219" t="s">
        <v>4239</v>
      </c>
      <c r="D1156" s="231" t="s">
        <v>6309</v>
      </c>
      <c r="E1156" s="226" t="s">
        <v>3269</v>
      </c>
      <c r="F1156" s="222" t="s">
        <v>1454</v>
      </c>
      <c r="G1156" s="218">
        <v>2</v>
      </c>
      <c r="H1156" s="220" t="s">
        <v>4240</v>
      </c>
      <c r="I1156" s="220" t="s">
        <v>990</v>
      </c>
      <c r="J1156" s="220" t="s">
        <v>990</v>
      </c>
      <c r="K1156" s="221" t="s">
        <v>4240</v>
      </c>
    </row>
    <row r="1157" spans="1:11" ht="28.5" customHeight="1" x14ac:dyDescent="0.2">
      <c r="A1157" s="217">
        <v>1153</v>
      </c>
      <c r="B1157" s="218">
        <v>2010</v>
      </c>
      <c r="C1157" s="219" t="s">
        <v>4241</v>
      </c>
      <c r="D1157" s="231" t="s">
        <v>6309</v>
      </c>
      <c r="E1157" s="226" t="s">
        <v>3277</v>
      </c>
      <c r="F1157" s="222" t="s">
        <v>1430</v>
      </c>
      <c r="G1157" s="218">
        <v>1</v>
      </c>
      <c r="H1157" s="220" t="s">
        <v>3278</v>
      </c>
      <c r="I1157" s="220" t="s">
        <v>990</v>
      </c>
      <c r="J1157" s="220" t="s">
        <v>990</v>
      </c>
      <c r="K1157" s="221" t="s">
        <v>3278</v>
      </c>
    </row>
    <row r="1158" spans="1:11" ht="28.5" customHeight="1" x14ac:dyDescent="0.2">
      <c r="A1158" s="217">
        <v>1154</v>
      </c>
      <c r="B1158" s="218">
        <v>2010</v>
      </c>
      <c r="C1158" s="219" t="s">
        <v>4242</v>
      </c>
      <c r="D1158" s="231" t="s">
        <v>6309</v>
      </c>
      <c r="E1158" s="226" t="s">
        <v>3280</v>
      </c>
      <c r="F1158" s="222" t="s">
        <v>1309</v>
      </c>
      <c r="G1158" s="218">
        <v>2</v>
      </c>
      <c r="H1158" s="220" t="s">
        <v>4243</v>
      </c>
      <c r="I1158" s="220" t="s">
        <v>990</v>
      </c>
      <c r="J1158" s="220" t="s">
        <v>990</v>
      </c>
      <c r="K1158" s="221" t="s">
        <v>4243</v>
      </c>
    </row>
    <row r="1159" spans="1:11" ht="28.5" customHeight="1" x14ac:dyDescent="0.2">
      <c r="A1159" s="217">
        <v>1155</v>
      </c>
      <c r="B1159" s="218">
        <v>2010</v>
      </c>
      <c r="C1159" s="219" t="s">
        <v>4244</v>
      </c>
      <c r="D1159" s="231" t="s">
        <v>6309</v>
      </c>
      <c r="E1159" s="226" t="s">
        <v>3284</v>
      </c>
      <c r="F1159" s="222" t="s">
        <v>1602</v>
      </c>
      <c r="G1159" s="218">
        <v>1</v>
      </c>
      <c r="H1159" s="220" t="s">
        <v>4245</v>
      </c>
      <c r="I1159" s="220" t="s">
        <v>990</v>
      </c>
      <c r="J1159" s="220" t="s">
        <v>990</v>
      </c>
      <c r="K1159" s="221" t="s">
        <v>4245</v>
      </c>
    </row>
    <row r="1160" spans="1:11" ht="28.5" customHeight="1" x14ac:dyDescent="0.2">
      <c r="A1160" s="217">
        <v>1156</v>
      </c>
      <c r="B1160" s="218">
        <v>2010</v>
      </c>
      <c r="C1160" s="219" t="s">
        <v>4246</v>
      </c>
      <c r="D1160" s="231" t="s">
        <v>6309</v>
      </c>
      <c r="E1160" s="226" t="s">
        <v>3288</v>
      </c>
      <c r="F1160" s="222" t="s">
        <v>2054</v>
      </c>
      <c r="G1160" s="218">
        <v>1</v>
      </c>
      <c r="H1160" s="220" t="s">
        <v>4247</v>
      </c>
      <c r="I1160" s="220" t="s">
        <v>990</v>
      </c>
      <c r="J1160" s="220" t="s">
        <v>990</v>
      </c>
      <c r="K1160" s="221" t="s">
        <v>4247</v>
      </c>
    </row>
    <row r="1161" spans="1:11" ht="28.5" customHeight="1" x14ac:dyDescent="0.2">
      <c r="A1161" s="217">
        <v>1157</v>
      </c>
      <c r="B1161" s="218">
        <v>2010</v>
      </c>
      <c r="C1161" s="219" t="s">
        <v>4248</v>
      </c>
      <c r="D1161" s="231" t="s">
        <v>6309</v>
      </c>
      <c r="E1161" s="226" t="s">
        <v>3292</v>
      </c>
      <c r="F1161" s="222" t="s">
        <v>1335</v>
      </c>
      <c r="G1161" s="218">
        <v>1</v>
      </c>
      <c r="H1161" s="220" t="s">
        <v>3294</v>
      </c>
      <c r="I1161" s="220" t="s">
        <v>990</v>
      </c>
      <c r="J1161" s="220" t="s">
        <v>990</v>
      </c>
      <c r="K1161" s="221" t="s">
        <v>3294</v>
      </c>
    </row>
    <row r="1162" spans="1:11" ht="28.5" customHeight="1" x14ac:dyDescent="0.2">
      <c r="A1162" s="217">
        <v>1158</v>
      </c>
      <c r="B1162" s="218">
        <v>2010</v>
      </c>
      <c r="C1162" s="219" t="s">
        <v>4249</v>
      </c>
      <c r="D1162" s="231" t="s">
        <v>6309</v>
      </c>
      <c r="E1162" s="226" t="s">
        <v>3296</v>
      </c>
      <c r="F1162" s="222" t="s">
        <v>1028</v>
      </c>
      <c r="G1162" s="218">
        <v>1</v>
      </c>
      <c r="H1162" s="220" t="s">
        <v>3298</v>
      </c>
      <c r="I1162" s="220" t="s">
        <v>990</v>
      </c>
      <c r="J1162" s="220" t="s">
        <v>990</v>
      </c>
      <c r="K1162" s="221" t="s">
        <v>3298</v>
      </c>
    </row>
    <row r="1163" spans="1:11" ht="28.5" customHeight="1" x14ac:dyDescent="0.2">
      <c r="A1163" s="217">
        <v>1159</v>
      </c>
      <c r="B1163" s="218">
        <v>2010</v>
      </c>
      <c r="C1163" s="219" t="s">
        <v>1895</v>
      </c>
      <c r="D1163" s="231" t="s">
        <v>6309</v>
      </c>
      <c r="E1163" s="226" t="s">
        <v>4250</v>
      </c>
      <c r="F1163" s="222" t="s">
        <v>1032</v>
      </c>
      <c r="G1163" s="218">
        <v>1</v>
      </c>
      <c r="H1163" s="220" t="s">
        <v>4251</v>
      </c>
      <c r="I1163" s="220" t="s">
        <v>990</v>
      </c>
      <c r="J1163" s="220" t="s">
        <v>990</v>
      </c>
      <c r="K1163" s="221" t="s">
        <v>4251</v>
      </c>
    </row>
    <row r="1164" spans="1:11" ht="28.5" customHeight="1" x14ac:dyDescent="0.2">
      <c r="A1164" s="217">
        <v>1160</v>
      </c>
      <c r="B1164" s="218">
        <v>2010</v>
      </c>
      <c r="C1164" s="219" t="s">
        <v>4252</v>
      </c>
      <c r="D1164" s="231" t="s">
        <v>6309</v>
      </c>
      <c r="E1164" s="226" t="s">
        <v>4253</v>
      </c>
      <c r="F1164" s="222" t="s">
        <v>1553</v>
      </c>
      <c r="G1164" s="218">
        <v>2</v>
      </c>
      <c r="H1164" s="220" t="s">
        <v>4254</v>
      </c>
      <c r="I1164" s="220" t="s">
        <v>990</v>
      </c>
      <c r="J1164" s="220" t="s">
        <v>990</v>
      </c>
      <c r="K1164" s="221" t="s">
        <v>4254</v>
      </c>
    </row>
    <row r="1165" spans="1:11" ht="28.5" customHeight="1" x14ac:dyDescent="0.2">
      <c r="A1165" s="217">
        <v>1161</v>
      </c>
      <c r="B1165" s="218">
        <v>2010</v>
      </c>
      <c r="C1165" s="219" t="s">
        <v>4255</v>
      </c>
      <c r="D1165" s="231" t="s">
        <v>6309</v>
      </c>
      <c r="E1165" s="226" t="s">
        <v>4256</v>
      </c>
      <c r="F1165" s="222" t="s">
        <v>1370</v>
      </c>
      <c r="G1165" s="218">
        <v>1</v>
      </c>
      <c r="H1165" s="220" t="s">
        <v>4257</v>
      </c>
      <c r="I1165" s="220" t="s">
        <v>990</v>
      </c>
      <c r="J1165" s="220" t="s">
        <v>990</v>
      </c>
      <c r="K1165" s="221" t="s">
        <v>4257</v>
      </c>
    </row>
    <row r="1166" spans="1:11" ht="28.5" customHeight="1" x14ac:dyDescent="0.2">
      <c r="A1166" s="217">
        <v>1162</v>
      </c>
      <c r="B1166" s="218">
        <v>2010</v>
      </c>
      <c r="C1166" s="219" t="s">
        <v>4258</v>
      </c>
      <c r="D1166" s="231" t="s">
        <v>6309</v>
      </c>
      <c r="E1166" s="226" t="s">
        <v>4259</v>
      </c>
      <c r="F1166" s="222" t="s">
        <v>1063</v>
      </c>
      <c r="G1166" s="218">
        <v>1</v>
      </c>
      <c r="H1166" s="220" t="s">
        <v>4260</v>
      </c>
      <c r="I1166" s="220" t="s">
        <v>990</v>
      </c>
      <c r="J1166" s="220" t="s">
        <v>990</v>
      </c>
      <c r="K1166" s="221" t="s">
        <v>4260</v>
      </c>
    </row>
    <row r="1167" spans="1:11" ht="28.5" customHeight="1" x14ac:dyDescent="0.2">
      <c r="A1167" s="217">
        <v>1163</v>
      </c>
      <c r="B1167" s="218">
        <v>2010</v>
      </c>
      <c r="C1167" s="219" t="s">
        <v>4261</v>
      </c>
      <c r="D1167" s="231" t="s">
        <v>6309</v>
      </c>
      <c r="E1167" s="226" t="s">
        <v>4262</v>
      </c>
      <c r="F1167" s="222" t="s">
        <v>1040</v>
      </c>
      <c r="G1167" s="218">
        <v>1</v>
      </c>
      <c r="H1167" s="220" t="s">
        <v>4263</v>
      </c>
      <c r="I1167" s="220" t="s">
        <v>990</v>
      </c>
      <c r="J1167" s="220" t="s">
        <v>990</v>
      </c>
      <c r="K1167" s="221" t="s">
        <v>4263</v>
      </c>
    </row>
    <row r="1168" spans="1:11" ht="28.5" customHeight="1" x14ac:dyDescent="0.2">
      <c r="A1168" s="217">
        <v>1164</v>
      </c>
      <c r="B1168" s="218">
        <v>2010</v>
      </c>
      <c r="C1168" s="219" t="s">
        <v>4264</v>
      </c>
      <c r="D1168" s="231" t="s">
        <v>6309</v>
      </c>
      <c r="E1168" s="226" t="s">
        <v>4265</v>
      </c>
      <c r="F1168" s="222" t="s">
        <v>1136</v>
      </c>
      <c r="G1168" s="218">
        <v>1</v>
      </c>
      <c r="H1168" s="220" t="s">
        <v>4266</v>
      </c>
      <c r="I1168" s="220" t="s">
        <v>990</v>
      </c>
      <c r="J1168" s="220" t="s">
        <v>990</v>
      </c>
      <c r="K1168" s="221" t="s">
        <v>4266</v>
      </c>
    </row>
    <row r="1169" spans="1:11" ht="28.5" customHeight="1" x14ac:dyDescent="0.2">
      <c r="A1169" s="217">
        <v>1165</v>
      </c>
      <c r="B1169" s="218">
        <v>2010</v>
      </c>
      <c r="C1169" s="219" t="s">
        <v>4267</v>
      </c>
      <c r="D1169" s="231" t="s">
        <v>6309</v>
      </c>
      <c r="E1169" s="226" t="s">
        <v>7411</v>
      </c>
      <c r="F1169" s="222" t="s">
        <v>2285</v>
      </c>
      <c r="G1169" s="218">
        <v>1</v>
      </c>
      <c r="H1169" s="220" t="s">
        <v>4268</v>
      </c>
      <c r="I1169" s="220" t="s">
        <v>990</v>
      </c>
      <c r="J1169" s="220" t="s">
        <v>990</v>
      </c>
      <c r="K1169" s="221" t="s">
        <v>4268</v>
      </c>
    </row>
    <row r="1170" spans="1:11" ht="28.5" customHeight="1" x14ac:dyDescent="0.2">
      <c r="A1170" s="217">
        <v>1166</v>
      </c>
      <c r="B1170" s="218">
        <v>2010</v>
      </c>
      <c r="C1170" s="219" t="s">
        <v>4269</v>
      </c>
      <c r="D1170" s="231" t="s">
        <v>6309</v>
      </c>
      <c r="E1170" s="226" t="s">
        <v>4270</v>
      </c>
      <c r="F1170" s="222" t="s">
        <v>2289</v>
      </c>
      <c r="G1170" s="218">
        <v>1</v>
      </c>
      <c r="H1170" s="220" t="s">
        <v>4271</v>
      </c>
      <c r="I1170" s="220" t="s">
        <v>990</v>
      </c>
      <c r="J1170" s="220" t="s">
        <v>990</v>
      </c>
      <c r="K1170" s="221" t="s">
        <v>4271</v>
      </c>
    </row>
    <row r="1171" spans="1:11" ht="28.5" customHeight="1" x14ac:dyDescent="0.2">
      <c r="A1171" s="217">
        <v>1167</v>
      </c>
      <c r="B1171" s="218">
        <v>2010</v>
      </c>
      <c r="C1171" s="219" t="s">
        <v>4272</v>
      </c>
      <c r="D1171" s="231" t="s">
        <v>6309</v>
      </c>
      <c r="E1171" s="226" t="s">
        <v>7412</v>
      </c>
      <c r="F1171" s="222" t="s">
        <v>1541</v>
      </c>
      <c r="G1171" s="218">
        <v>1</v>
      </c>
      <c r="H1171" s="220" t="s">
        <v>4273</v>
      </c>
      <c r="I1171" s="220" t="s">
        <v>990</v>
      </c>
      <c r="J1171" s="220" t="s">
        <v>990</v>
      </c>
      <c r="K1171" s="221" t="s">
        <v>4273</v>
      </c>
    </row>
    <row r="1172" spans="1:11" ht="28.5" customHeight="1" x14ac:dyDescent="0.2">
      <c r="A1172" s="217">
        <v>1168</v>
      </c>
      <c r="B1172" s="218">
        <v>2010</v>
      </c>
      <c r="C1172" s="219" t="s">
        <v>4274</v>
      </c>
      <c r="D1172" s="231" t="s">
        <v>6309</v>
      </c>
      <c r="E1172" s="226" t="s">
        <v>7413</v>
      </c>
      <c r="F1172" s="222" t="s">
        <v>1048</v>
      </c>
      <c r="G1172" s="218">
        <v>1</v>
      </c>
      <c r="H1172" s="220" t="s">
        <v>4275</v>
      </c>
      <c r="I1172" s="220" t="s">
        <v>990</v>
      </c>
      <c r="J1172" s="220" t="s">
        <v>990</v>
      </c>
      <c r="K1172" s="221" t="s">
        <v>4275</v>
      </c>
    </row>
    <row r="1173" spans="1:11" ht="28.5" customHeight="1" x14ac:dyDescent="0.2">
      <c r="A1173" s="217">
        <v>1169</v>
      </c>
      <c r="B1173" s="218">
        <v>2010</v>
      </c>
      <c r="C1173" s="219" t="s">
        <v>4276</v>
      </c>
      <c r="D1173" s="231" t="s">
        <v>6309</v>
      </c>
      <c r="E1173" s="226" t="s">
        <v>4277</v>
      </c>
      <c r="F1173" s="222" t="s">
        <v>4278</v>
      </c>
      <c r="G1173" s="218">
        <v>1</v>
      </c>
      <c r="H1173" s="220" t="s">
        <v>4279</v>
      </c>
      <c r="I1173" s="220" t="s">
        <v>990</v>
      </c>
      <c r="J1173" s="220" t="s">
        <v>990</v>
      </c>
      <c r="K1173" s="221" t="s">
        <v>4279</v>
      </c>
    </row>
    <row r="1174" spans="1:11" ht="28.5" customHeight="1" x14ac:dyDescent="0.2">
      <c r="A1174" s="217">
        <v>1170</v>
      </c>
      <c r="B1174" s="218">
        <v>2010</v>
      </c>
      <c r="C1174" s="219" t="s">
        <v>4280</v>
      </c>
      <c r="D1174" s="231" t="s">
        <v>6309</v>
      </c>
      <c r="E1174" s="226" t="s">
        <v>4281</v>
      </c>
      <c r="F1174" s="222" t="s">
        <v>1036</v>
      </c>
      <c r="G1174" s="218">
        <v>1</v>
      </c>
      <c r="H1174" s="220" t="s">
        <v>4282</v>
      </c>
      <c r="I1174" s="220" t="s">
        <v>990</v>
      </c>
      <c r="J1174" s="220" t="s">
        <v>990</v>
      </c>
      <c r="K1174" s="221" t="s">
        <v>4282</v>
      </c>
    </row>
    <row r="1175" spans="1:11" ht="28.5" customHeight="1" x14ac:dyDescent="0.2">
      <c r="A1175" s="217">
        <v>1171</v>
      </c>
      <c r="B1175" s="218">
        <v>2010</v>
      </c>
      <c r="C1175" s="219" t="s">
        <v>4283</v>
      </c>
      <c r="D1175" s="231" t="s">
        <v>6309</v>
      </c>
      <c r="E1175" s="226" t="s">
        <v>4284</v>
      </c>
      <c r="F1175" s="222" t="s">
        <v>1077</v>
      </c>
      <c r="G1175" s="218">
        <v>1</v>
      </c>
      <c r="H1175" s="220" t="s">
        <v>4285</v>
      </c>
      <c r="I1175" s="220" t="s">
        <v>990</v>
      </c>
      <c r="J1175" s="220" t="s">
        <v>990</v>
      </c>
      <c r="K1175" s="221" t="s">
        <v>4285</v>
      </c>
    </row>
    <row r="1176" spans="1:11" ht="28.5" customHeight="1" x14ac:dyDescent="0.2">
      <c r="A1176" s="217">
        <v>1172</v>
      </c>
      <c r="B1176" s="218">
        <v>2010</v>
      </c>
      <c r="C1176" s="219" t="s">
        <v>4286</v>
      </c>
      <c r="D1176" s="231" t="s">
        <v>6309</v>
      </c>
      <c r="E1176" s="226" t="s">
        <v>4287</v>
      </c>
      <c r="F1176" s="222" t="s">
        <v>1066</v>
      </c>
      <c r="G1176" s="218">
        <v>3</v>
      </c>
      <c r="H1176" s="220" t="s">
        <v>4288</v>
      </c>
      <c r="I1176" s="220" t="s">
        <v>990</v>
      </c>
      <c r="J1176" s="220" t="s">
        <v>990</v>
      </c>
      <c r="K1176" s="221" t="s">
        <v>4288</v>
      </c>
    </row>
    <row r="1177" spans="1:11" ht="28.5" customHeight="1" x14ac:dyDescent="0.2">
      <c r="A1177" s="217">
        <v>1173</v>
      </c>
      <c r="B1177" s="218">
        <v>2010</v>
      </c>
      <c r="C1177" s="219" t="s">
        <v>4289</v>
      </c>
      <c r="D1177" s="231" t="s">
        <v>6309</v>
      </c>
      <c r="E1177" s="226" t="s">
        <v>4290</v>
      </c>
      <c r="F1177" s="222" t="s">
        <v>1112</v>
      </c>
      <c r="G1177" s="218">
        <v>1</v>
      </c>
      <c r="H1177" s="220" t="s">
        <v>4291</v>
      </c>
      <c r="I1177" s="220" t="s">
        <v>990</v>
      </c>
      <c r="J1177" s="220" t="s">
        <v>990</v>
      </c>
      <c r="K1177" s="221" t="s">
        <v>4291</v>
      </c>
    </row>
    <row r="1178" spans="1:11" ht="28.5" customHeight="1" x14ac:dyDescent="0.2">
      <c r="A1178" s="217">
        <v>1174</v>
      </c>
      <c r="B1178" s="218">
        <v>2010</v>
      </c>
      <c r="C1178" s="219" t="s">
        <v>4292</v>
      </c>
      <c r="D1178" s="231" t="s">
        <v>6309</v>
      </c>
      <c r="E1178" s="226" t="s">
        <v>1896</v>
      </c>
      <c r="F1178" s="222" t="s">
        <v>1101</v>
      </c>
      <c r="G1178" s="218">
        <v>1</v>
      </c>
      <c r="H1178" s="220" t="s">
        <v>4293</v>
      </c>
      <c r="I1178" s="220" t="s">
        <v>990</v>
      </c>
      <c r="J1178" s="220" t="s">
        <v>990</v>
      </c>
      <c r="K1178" s="221" t="s">
        <v>4293</v>
      </c>
    </row>
    <row r="1179" spans="1:11" ht="28.5" customHeight="1" x14ac:dyDescent="0.2">
      <c r="A1179" s="217">
        <v>1175</v>
      </c>
      <c r="B1179" s="218">
        <v>2010</v>
      </c>
      <c r="C1179" s="219" t="s">
        <v>4294</v>
      </c>
      <c r="D1179" s="231" t="s">
        <v>6309</v>
      </c>
      <c r="E1179" s="226" t="s">
        <v>4295</v>
      </c>
      <c r="F1179" s="222" t="s">
        <v>1044</v>
      </c>
      <c r="G1179" s="218">
        <v>1</v>
      </c>
      <c r="H1179" s="220" t="s">
        <v>4296</v>
      </c>
      <c r="I1179" s="220" t="s">
        <v>990</v>
      </c>
      <c r="J1179" s="220" t="s">
        <v>990</v>
      </c>
      <c r="K1179" s="221" t="s">
        <v>4296</v>
      </c>
    </row>
    <row r="1180" spans="1:11" ht="28.5" customHeight="1" x14ac:dyDescent="0.2">
      <c r="A1180" s="217">
        <v>1176</v>
      </c>
      <c r="B1180" s="218">
        <v>2010</v>
      </c>
      <c r="C1180" s="219" t="s">
        <v>4297</v>
      </c>
      <c r="D1180" s="231" t="s">
        <v>6309</v>
      </c>
      <c r="E1180" s="226" t="s">
        <v>4298</v>
      </c>
      <c r="F1180" s="222" t="s">
        <v>1935</v>
      </c>
      <c r="G1180" s="218">
        <v>1</v>
      </c>
      <c r="H1180" s="220" t="s">
        <v>4299</v>
      </c>
      <c r="I1180" s="220" t="s">
        <v>990</v>
      </c>
      <c r="J1180" s="220" t="s">
        <v>990</v>
      </c>
      <c r="K1180" s="221" t="s">
        <v>4299</v>
      </c>
    </row>
    <row r="1181" spans="1:11" ht="28.5" customHeight="1" x14ac:dyDescent="0.2">
      <c r="A1181" s="217">
        <v>1177</v>
      </c>
      <c r="B1181" s="218">
        <v>2010</v>
      </c>
      <c r="C1181" s="219" t="s">
        <v>4300</v>
      </c>
      <c r="D1181" s="231" t="s">
        <v>6309</v>
      </c>
      <c r="E1181" s="226" t="s">
        <v>3548</v>
      </c>
      <c r="F1181" s="222" t="s">
        <v>1048</v>
      </c>
      <c r="G1181" s="218">
        <v>2</v>
      </c>
      <c r="H1181" s="220" t="s">
        <v>4301</v>
      </c>
      <c r="I1181" s="220" t="s">
        <v>990</v>
      </c>
      <c r="J1181" s="220" t="s">
        <v>990</v>
      </c>
      <c r="K1181" s="221" t="s">
        <v>4301</v>
      </c>
    </row>
    <row r="1182" spans="1:11" ht="28.5" customHeight="1" x14ac:dyDescent="0.2">
      <c r="A1182" s="217">
        <v>1178</v>
      </c>
      <c r="B1182" s="218">
        <v>2010</v>
      </c>
      <c r="C1182" s="219" t="s">
        <v>4302</v>
      </c>
      <c r="D1182" s="231" t="s">
        <v>6309</v>
      </c>
      <c r="E1182" s="226" t="s">
        <v>3300</v>
      </c>
      <c r="F1182" s="222" t="s">
        <v>1055</v>
      </c>
      <c r="G1182" s="218">
        <v>2</v>
      </c>
      <c r="H1182" s="220" t="s">
        <v>4303</v>
      </c>
      <c r="I1182" s="220" t="s">
        <v>990</v>
      </c>
      <c r="J1182" s="220" t="s">
        <v>990</v>
      </c>
      <c r="K1182" s="221" t="s">
        <v>4303</v>
      </c>
    </row>
    <row r="1183" spans="1:11" ht="28.5" customHeight="1" x14ac:dyDescent="0.2">
      <c r="A1183" s="217">
        <v>1179</v>
      </c>
      <c r="B1183" s="218">
        <v>2010</v>
      </c>
      <c r="C1183" s="219" t="s">
        <v>4304</v>
      </c>
      <c r="D1183" s="231" t="s">
        <v>6309</v>
      </c>
      <c r="E1183" s="226" t="s">
        <v>3304</v>
      </c>
      <c r="F1183" s="222" t="s">
        <v>1335</v>
      </c>
      <c r="G1183" s="218">
        <v>1</v>
      </c>
      <c r="H1183" s="220" t="s">
        <v>4305</v>
      </c>
      <c r="I1183" s="220" t="s">
        <v>990</v>
      </c>
      <c r="J1183" s="220" t="s">
        <v>990</v>
      </c>
      <c r="K1183" s="221" t="s">
        <v>4305</v>
      </c>
    </row>
    <row r="1184" spans="1:11" ht="28.5" customHeight="1" x14ac:dyDescent="0.2">
      <c r="A1184" s="217">
        <v>1180</v>
      </c>
      <c r="B1184" s="218">
        <v>2010</v>
      </c>
      <c r="C1184" s="219" t="s">
        <v>4306</v>
      </c>
      <c r="D1184" s="231" t="s">
        <v>6309</v>
      </c>
      <c r="E1184" s="226" t="s">
        <v>3308</v>
      </c>
      <c r="F1184" s="222" t="s">
        <v>1066</v>
      </c>
      <c r="G1184" s="218">
        <v>1</v>
      </c>
      <c r="H1184" s="220" t="s">
        <v>3310</v>
      </c>
      <c r="I1184" s="220" t="s">
        <v>990</v>
      </c>
      <c r="J1184" s="220" t="s">
        <v>990</v>
      </c>
      <c r="K1184" s="221" t="s">
        <v>3310</v>
      </c>
    </row>
    <row r="1185" spans="1:11" ht="28.5" customHeight="1" x14ac:dyDescent="0.2">
      <c r="A1185" s="217">
        <v>1181</v>
      </c>
      <c r="B1185" s="218">
        <v>2010</v>
      </c>
      <c r="C1185" s="219" t="s">
        <v>4307</v>
      </c>
      <c r="D1185" s="231" t="s">
        <v>6309</v>
      </c>
      <c r="E1185" s="226" t="s">
        <v>7393</v>
      </c>
      <c r="F1185" s="222" t="s">
        <v>1112</v>
      </c>
      <c r="G1185" s="218">
        <v>1</v>
      </c>
      <c r="H1185" s="220" t="s">
        <v>4308</v>
      </c>
      <c r="I1185" s="220" t="s">
        <v>990</v>
      </c>
      <c r="J1185" s="220" t="s">
        <v>990</v>
      </c>
      <c r="K1185" s="221" t="s">
        <v>4308</v>
      </c>
    </row>
    <row r="1186" spans="1:11" ht="28.5" customHeight="1" x14ac:dyDescent="0.2">
      <c r="A1186" s="217">
        <v>1182</v>
      </c>
      <c r="B1186" s="218">
        <v>2010</v>
      </c>
      <c r="C1186" s="219" t="s">
        <v>4309</v>
      </c>
      <c r="D1186" s="231" t="s">
        <v>6309</v>
      </c>
      <c r="E1186" s="226" t="s">
        <v>3315</v>
      </c>
      <c r="F1186" s="222" t="s">
        <v>1227</v>
      </c>
      <c r="G1186" s="218">
        <v>1</v>
      </c>
      <c r="H1186" s="220" t="s">
        <v>4310</v>
      </c>
      <c r="I1186" s="220" t="s">
        <v>990</v>
      </c>
      <c r="J1186" s="220" t="s">
        <v>990</v>
      </c>
      <c r="K1186" s="221" t="s">
        <v>4310</v>
      </c>
    </row>
    <row r="1187" spans="1:11" ht="28.5" customHeight="1" x14ac:dyDescent="0.2">
      <c r="A1187" s="217">
        <v>1183</v>
      </c>
      <c r="B1187" s="218">
        <v>2010</v>
      </c>
      <c r="C1187" s="219" t="s">
        <v>4311</v>
      </c>
      <c r="D1187" s="231" t="s">
        <v>6309</v>
      </c>
      <c r="E1187" s="226" t="s">
        <v>3514</v>
      </c>
      <c r="F1187" s="222" t="s">
        <v>1132</v>
      </c>
      <c r="G1187" s="218">
        <v>1</v>
      </c>
      <c r="H1187" s="220" t="s">
        <v>4312</v>
      </c>
      <c r="I1187" s="220" t="s">
        <v>990</v>
      </c>
      <c r="J1187" s="220" t="s">
        <v>990</v>
      </c>
      <c r="K1187" s="221" t="s">
        <v>4312</v>
      </c>
    </row>
    <row r="1188" spans="1:11" ht="28.5" customHeight="1" x14ac:dyDescent="0.2">
      <c r="A1188" s="217">
        <v>1184</v>
      </c>
      <c r="B1188" s="218">
        <v>2010</v>
      </c>
      <c r="C1188" s="219" t="s">
        <v>1902</v>
      </c>
      <c r="D1188" s="231" t="s">
        <v>6309</v>
      </c>
      <c r="E1188" s="226" t="s">
        <v>3327</v>
      </c>
      <c r="F1188" s="222" t="s">
        <v>1935</v>
      </c>
      <c r="G1188" s="218">
        <v>1</v>
      </c>
      <c r="H1188" s="220" t="s">
        <v>4313</v>
      </c>
      <c r="I1188" s="220" t="s">
        <v>990</v>
      </c>
      <c r="J1188" s="220" t="s">
        <v>990</v>
      </c>
      <c r="K1188" s="221" t="s">
        <v>4313</v>
      </c>
    </row>
    <row r="1189" spans="1:11" ht="28.5" customHeight="1" x14ac:dyDescent="0.2">
      <c r="A1189" s="217">
        <v>1185</v>
      </c>
      <c r="B1189" s="218">
        <v>2010</v>
      </c>
      <c r="C1189" s="219" t="s">
        <v>4314</v>
      </c>
      <c r="D1189" s="231" t="s">
        <v>6309</v>
      </c>
      <c r="E1189" s="226" t="s">
        <v>3323</v>
      </c>
      <c r="F1189" s="222" t="s">
        <v>1186</v>
      </c>
      <c r="G1189" s="218">
        <v>2</v>
      </c>
      <c r="H1189" s="220" t="s">
        <v>4315</v>
      </c>
      <c r="I1189" s="220" t="s">
        <v>990</v>
      </c>
      <c r="J1189" s="220" t="s">
        <v>990</v>
      </c>
      <c r="K1189" s="221" t="s">
        <v>4315</v>
      </c>
    </row>
    <row r="1190" spans="1:11" ht="28.5" customHeight="1" x14ac:dyDescent="0.2">
      <c r="A1190" s="217">
        <v>1186</v>
      </c>
      <c r="B1190" s="218">
        <v>2010</v>
      </c>
      <c r="C1190" s="219" t="s">
        <v>4316</v>
      </c>
      <c r="D1190" s="231" t="s">
        <v>6309</v>
      </c>
      <c r="E1190" s="226" t="s">
        <v>3331</v>
      </c>
      <c r="F1190" s="222" t="s">
        <v>1553</v>
      </c>
      <c r="G1190" s="218">
        <v>1</v>
      </c>
      <c r="H1190" s="220" t="s">
        <v>4317</v>
      </c>
      <c r="I1190" s="220" t="s">
        <v>990</v>
      </c>
      <c r="J1190" s="220" t="s">
        <v>990</v>
      </c>
      <c r="K1190" s="221" t="s">
        <v>4317</v>
      </c>
    </row>
    <row r="1191" spans="1:11" ht="28.5" customHeight="1" x14ac:dyDescent="0.2">
      <c r="A1191" s="217">
        <v>1187</v>
      </c>
      <c r="B1191" s="218">
        <v>2010</v>
      </c>
      <c r="C1191" s="219" t="s">
        <v>4318</v>
      </c>
      <c r="D1191" s="231" t="s">
        <v>6309</v>
      </c>
      <c r="E1191" s="226" t="s">
        <v>3334</v>
      </c>
      <c r="F1191" s="222" t="s">
        <v>4319</v>
      </c>
      <c r="G1191" s="218">
        <v>1</v>
      </c>
      <c r="H1191" s="220" t="s">
        <v>4320</v>
      </c>
      <c r="I1191" s="220" t="s">
        <v>990</v>
      </c>
      <c r="J1191" s="220" t="s">
        <v>990</v>
      </c>
      <c r="K1191" s="221" t="s">
        <v>4320</v>
      </c>
    </row>
    <row r="1192" spans="1:11" ht="28.5" customHeight="1" x14ac:dyDescent="0.2">
      <c r="A1192" s="217">
        <v>1188</v>
      </c>
      <c r="B1192" s="218">
        <v>2010</v>
      </c>
      <c r="C1192" s="219" t="s">
        <v>4321</v>
      </c>
      <c r="D1192" s="231" t="s">
        <v>6309</v>
      </c>
      <c r="E1192" s="226" t="s">
        <v>3338</v>
      </c>
      <c r="F1192" s="222" t="s">
        <v>1239</v>
      </c>
      <c r="G1192" s="218">
        <v>2</v>
      </c>
      <c r="H1192" s="220" t="s">
        <v>4322</v>
      </c>
      <c r="I1192" s="220" t="s">
        <v>990</v>
      </c>
      <c r="J1192" s="220" t="s">
        <v>990</v>
      </c>
      <c r="K1192" s="221" t="s">
        <v>4322</v>
      </c>
    </row>
    <row r="1193" spans="1:11" ht="28.5" customHeight="1" x14ac:dyDescent="0.2">
      <c r="A1193" s="217">
        <v>1189</v>
      </c>
      <c r="B1193" s="218">
        <v>2010</v>
      </c>
      <c r="C1193" s="219" t="s">
        <v>4323</v>
      </c>
      <c r="D1193" s="231" t="s">
        <v>6309</v>
      </c>
      <c r="E1193" s="226" t="s">
        <v>3341</v>
      </c>
      <c r="F1193" s="222" t="s">
        <v>4324</v>
      </c>
      <c r="G1193" s="218">
        <v>1</v>
      </c>
      <c r="H1193" s="220" t="s">
        <v>4325</v>
      </c>
      <c r="I1193" s="220" t="s">
        <v>990</v>
      </c>
      <c r="J1193" s="220" t="s">
        <v>990</v>
      </c>
      <c r="K1193" s="221" t="s">
        <v>4325</v>
      </c>
    </row>
    <row r="1194" spans="1:11" ht="28.5" customHeight="1" x14ac:dyDescent="0.2">
      <c r="A1194" s="217">
        <v>1190</v>
      </c>
      <c r="B1194" s="218">
        <v>2010</v>
      </c>
      <c r="C1194" s="219" t="s">
        <v>4326</v>
      </c>
      <c r="D1194" s="231" t="s">
        <v>6309</v>
      </c>
      <c r="E1194" s="226" t="s">
        <v>3345</v>
      </c>
      <c r="F1194" s="222" t="s">
        <v>1378</v>
      </c>
      <c r="G1194" s="218">
        <v>2</v>
      </c>
      <c r="H1194" s="220" t="s">
        <v>4327</v>
      </c>
      <c r="I1194" s="220" t="s">
        <v>990</v>
      </c>
      <c r="J1194" s="220" t="s">
        <v>990</v>
      </c>
      <c r="K1194" s="221" t="s">
        <v>4327</v>
      </c>
    </row>
    <row r="1195" spans="1:11" ht="28.5" customHeight="1" x14ac:dyDescent="0.2">
      <c r="A1195" s="217">
        <v>1191</v>
      </c>
      <c r="B1195" s="218">
        <v>2010</v>
      </c>
      <c r="C1195" s="219" t="s">
        <v>4328</v>
      </c>
      <c r="D1195" s="231" t="s">
        <v>6309</v>
      </c>
      <c r="E1195" s="226" t="s">
        <v>7414</v>
      </c>
      <c r="F1195" s="222" t="s">
        <v>1378</v>
      </c>
      <c r="G1195" s="218">
        <v>2</v>
      </c>
      <c r="H1195" s="220" t="s">
        <v>4329</v>
      </c>
      <c r="I1195" s="220" t="s">
        <v>990</v>
      </c>
      <c r="J1195" s="220" t="s">
        <v>990</v>
      </c>
      <c r="K1195" s="221" t="s">
        <v>4329</v>
      </c>
    </row>
    <row r="1196" spans="1:11" ht="28.5" customHeight="1" x14ac:dyDescent="0.2">
      <c r="A1196" s="217">
        <v>1192</v>
      </c>
      <c r="B1196" s="218">
        <v>2010</v>
      </c>
      <c r="C1196" s="219" t="s">
        <v>4330</v>
      </c>
      <c r="D1196" s="231" t="s">
        <v>6309</v>
      </c>
      <c r="E1196" s="226" t="s">
        <v>3352</v>
      </c>
      <c r="F1196" s="222" t="s">
        <v>1499</v>
      </c>
      <c r="G1196" s="218">
        <v>2</v>
      </c>
      <c r="H1196" s="220" t="s">
        <v>4331</v>
      </c>
      <c r="I1196" s="220" t="s">
        <v>990</v>
      </c>
      <c r="J1196" s="220" t="s">
        <v>990</v>
      </c>
      <c r="K1196" s="221" t="s">
        <v>4331</v>
      </c>
    </row>
    <row r="1197" spans="1:11" ht="28.5" customHeight="1" x14ac:dyDescent="0.2">
      <c r="A1197" s="217">
        <v>1193</v>
      </c>
      <c r="B1197" s="218">
        <v>2010</v>
      </c>
      <c r="C1197" s="219" t="s">
        <v>4332</v>
      </c>
      <c r="D1197" s="231" t="s">
        <v>6309</v>
      </c>
      <c r="E1197" s="226" t="s">
        <v>3358</v>
      </c>
      <c r="F1197" s="222" t="s">
        <v>2376</v>
      </c>
      <c r="G1197" s="218">
        <v>1</v>
      </c>
      <c r="H1197" s="220" t="s">
        <v>3360</v>
      </c>
      <c r="I1197" s="220" t="s">
        <v>990</v>
      </c>
      <c r="J1197" s="220" t="s">
        <v>990</v>
      </c>
      <c r="K1197" s="221" t="s">
        <v>3360</v>
      </c>
    </row>
    <row r="1198" spans="1:11" ht="28.5" customHeight="1" x14ac:dyDescent="0.2">
      <c r="A1198" s="217">
        <v>1194</v>
      </c>
      <c r="B1198" s="218">
        <v>2010</v>
      </c>
      <c r="C1198" s="219" t="s">
        <v>4333</v>
      </c>
      <c r="D1198" s="231" t="s">
        <v>6309</v>
      </c>
      <c r="E1198" s="226" t="s">
        <v>3362</v>
      </c>
      <c r="F1198" s="222" t="s">
        <v>1462</v>
      </c>
      <c r="G1198" s="218">
        <v>1</v>
      </c>
      <c r="H1198" s="220" t="s">
        <v>4334</v>
      </c>
      <c r="I1198" s="220" t="s">
        <v>990</v>
      </c>
      <c r="J1198" s="220" t="s">
        <v>990</v>
      </c>
      <c r="K1198" s="221" t="s">
        <v>4334</v>
      </c>
    </row>
    <row r="1199" spans="1:11" ht="28.5" customHeight="1" x14ac:dyDescent="0.2">
      <c r="A1199" s="217">
        <v>1195</v>
      </c>
      <c r="B1199" s="218">
        <v>2010</v>
      </c>
      <c r="C1199" s="219" t="s">
        <v>4335</v>
      </c>
      <c r="D1199" s="231" t="s">
        <v>6309</v>
      </c>
      <c r="E1199" s="226" t="s">
        <v>3366</v>
      </c>
      <c r="F1199" s="222" t="s">
        <v>1231</v>
      </c>
      <c r="G1199" s="218">
        <v>1</v>
      </c>
      <c r="H1199" s="220" t="s">
        <v>4336</v>
      </c>
      <c r="I1199" s="220" t="s">
        <v>990</v>
      </c>
      <c r="J1199" s="220" t="s">
        <v>990</v>
      </c>
      <c r="K1199" s="221" t="s">
        <v>4336</v>
      </c>
    </row>
    <row r="1200" spans="1:11" ht="28.5" customHeight="1" x14ac:dyDescent="0.2">
      <c r="A1200" s="217">
        <v>1196</v>
      </c>
      <c r="B1200" s="218">
        <v>2010</v>
      </c>
      <c r="C1200" s="219" t="s">
        <v>4337</v>
      </c>
      <c r="D1200" s="231" t="s">
        <v>6309</v>
      </c>
      <c r="E1200" s="226" t="s">
        <v>3370</v>
      </c>
      <c r="F1200" s="222" t="s">
        <v>2333</v>
      </c>
      <c r="G1200" s="218">
        <v>1</v>
      </c>
      <c r="H1200" s="220" t="s">
        <v>3371</v>
      </c>
      <c r="I1200" s="220" t="s">
        <v>990</v>
      </c>
      <c r="J1200" s="220" t="s">
        <v>990</v>
      </c>
      <c r="K1200" s="221" t="s">
        <v>3371</v>
      </c>
    </row>
    <row r="1201" spans="1:11" ht="28.5" customHeight="1" x14ac:dyDescent="0.2">
      <c r="A1201" s="217">
        <v>1197</v>
      </c>
      <c r="B1201" s="218">
        <v>2010</v>
      </c>
      <c r="C1201" s="219" t="s">
        <v>4338</v>
      </c>
      <c r="D1201" s="231" t="s">
        <v>6309</v>
      </c>
      <c r="E1201" s="226" t="s">
        <v>3373</v>
      </c>
      <c r="F1201" s="222" t="s">
        <v>1458</v>
      </c>
      <c r="G1201" s="218">
        <v>1</v>
      </c>
      <c r="H1201" s="220" t="s">
        <v>3374</v>
      </c>
      <c r="I1201" s="220" t="s">
        <v>990</v>
      </c>
      <c r="J1201" s="220" t="s">
        <v>990</v>
      </c>
      <c r="K1201" s="221" t="s">
        <v>3374</v>
      </c>
    </row>
    <row r="1202" spans="1:11" ht="28.5" customHeight="1" x14ac:dyDescent="0.2">
      <c r="A1202" s="217">
        <v>1198</v>
      </c>
      <c r="B1202" s="218">
        <v>2010</v>
      </c>
      <c r="C1202" s="219" t="s">
        <v>4339</v>
      </c>
      <c r="D1202" s="231" t="s">
        <v>6309</v>
      </c>
      <c r="E1202" s="226" t="s">
        <v>3376</v>
      </c>
      <c r="F1202" s="222" t="s">
        <v>1881</v>
      </c>
      <c r="G1202" s="218">
        <v>2</v>
      </c>
      <c r="H1202" s="220" t="s">
        <v>4340</v>
      </c>
      <c r="I1202" s="220" t="s">
        <v>990</v>
      </c>
      <c r="J1202" s="220" t="s">
        <v>990</v>
      </c>
      <c r="K1202" s="221" t="s">
        <v>4340</v>
      </c>
    </row>
    <row r="1203" spans="1:11" ht="28.5" customHeight="1" x14ac:dyDescent="0.2">
      <c r="A1203" s="217">
        <v>1199</v>
      </c>
      <c r="B1203" s="218">
        <v>2010</v>
      </c>
      <c r="C1203" s="219" t="s">
        <v>4341</v>
      </c>
      <c r="D1203" s="231" t="s">
        <v>6309</v>
      </c>
      <c r="E1203" s="226" t="s">
        <v>3380</v>
      </c>
      <c r="F1203" s="222" t="s">
        <v>4342</v>
      </c>
      <c r="G1203" s="218">
        <v>2</v>
      </c>
      <c r="H1203" s="220" t="s">
        <v>4343</v>
      </c>
      <c r="I1203" s="220" t="s">
        <v>990</v>
      </c>
      <c r="J1203" s="220" t="s">
        <v>990</v>
      </c>
      <c r="K1203" s="221" t="s">
        <v>4343</v>
      </c>
    </row>
    <row r="1204" spans="1:11" ht="28.5" customHeight="1" x14ac:dyDescent="0.2">
      <c r="A1204" s="217">
        <v>1200</v>
      </c>
      <c r="B1204" s="218">
        <v>2010</v>
      </c>
      <c r="C1204" s="219" t="s">
        <v>4344</v>
      </c>
      <c r="D1204" s="231" t="s">
        <v>6309</v>
      </c>
      <c r="E1204" s="226" t="s">
        <v>3383</v>
      </c>
      <c r="F1204" s="222" t="s">
        <v>1466</v>
      </c>
      <c r="G1204" s="218">
        <v>2</v>
      </c>
      <c r="H1204" s="220" t="s">
        <v>4345</v>
      </c>
      <c r="I1204" s="220" t="s">
        <v>990</v>
      </c>
      <c r="J1204" s="220" t="s">
        <v>990</v>
      </c>
      <c r="K1204" s="221" t="s">
        <v>4345</v>
      </c>
    </row>
    <row r="1205" spans="1:11" ht="28.5" customHeight="1" x14ac:dyDescent="0.2">
      <c r="A1205" s="217">
        <v>1201</v>
      </c>
      <c r="B1205" s="218">
        <v>2010</v>
      </c>
      <c r="C1205" s="219" t="s">
        <v>4346</v>
      </c>
      <c r="D1205" s="231" t="s">
        <v>6309</v>
      </c>
      <c r="E1205" s="226" t="s">
        <v>3387</v>
      </c>
      <c r="F1205" s="222" t="s">
        <v>1736</v>
      </c>
      <c r="G1205" s="218">
        <v>2</v>
      </c>
      <c r="H1205" s="220" t="s">
        <v>4347</v>
      </c>
      <c r="I1205" s="220" t="s">
        <v>990</v>
      </c>
      <c r="J1205" s="220" t="s">
        <v>990</v>
      </c>
      <c r="K1205" s="221" t="s">
        <v>4347</v>
      </c>
    </row>
    <row r="1206" spans="1:11" ht="28.5" customHeight="1" x14ac:dyDescent="0.2">
      <c r="A1206" s="217">
        <v>1202</v>
      </c>
      <c r="B1206" s="218">
        <v>2010</v>
      </c>
      <c r="C1206" s="219" t="s">
        <v>4348</v>
      </c>
      <c r="D1206" s="231" t="s">
        <v>6309</v>
      </c>
      <c r="E1206" s="226" t="s">
        <v>4349</v>
      </c>
      <c r="F1206" s="222" t="s">
        <v>1545</v>
      </c>
      <c r="G1206" s="218">
        <v>1</v>
      </c>
      <c r="H1206" s="220" t="s">
        <v>4350</v>
      </c>
      <c r="I1206" s="220" t="s">
        <v>990</v>
      </c>
      <c r="J1206" s="220" t="s">
        <v>990</v>
      </c>
      <c r="K1206" s="221" t="s">
        <v>4350</v>
      </c>
    </row>
    <row r="1207" spans="1:11" ht="28.5" customHeight="1" x14ac:dyDescent="0.2">
      <c r="A1207" s="217">
        <v>1203</v>
      </c>
      <c r="B1207" s="218">
        <v>2010</v>
      </c>
      <c r="C1207" s="219" t="s">
        <v>4351</v>
      </c>
      <c r="D1207" s="231" t="s">
        <v>6309</v>
      </c>
      <c r="E1207" s="226" t="s">
        <v>3391</v>
      </c>
      <c r="F1207" s="222" t="s">
        <v>2218</v>
      </c>
      <c r="G1207" s="218">
        <v>1</v>
      </c>
      <c r="H1207" s="220" t="s">
        <v>3393</v>
      </c>
      <c r="I1207" s="220" t="s">
        <v>990</v>
      </c>
      <c r="J1207" s="220" t="s">
        <v>990</v>
      </c>
      <c r="K1207" s="221" t="s">
        <v>3393</v>
      </c>
    </row>
    <row r="1208" spans="1:11" ht="28.5" customHeight="1" x14ac:dyDescent="0.2">
      <c r="A1208" s="217">
        <v>1204</v>
      </c>
      <c r="B1208" s="218">
        <v>2010</v>
      </c>
      <c r="C1208" s="219" t="s">
        <v>4352</v>
      </c>
      <c r="D1208" s="231" t="s">
        <v>6309</v>
      </c>
      <c r="E1208" s="226" t="s">
        <v>4353</v>
      </c>
      <c r="F1208" s="222" t="s">
        <v>1462</v>
      </c>
      <c r="G1208" s="218">
        <v>1</v>
      </c>
      <c r="H1208" s="220" t="s">
        <v>4354</v>
      </c>
      <c r="I1208" s="220" t="s">
        <v>990</v>
      </c>
      <c r="J1208" s="220" t="s">
        <v>990</v>
      </c>
      <c r="K1208" s="221" t="s">
        <v>4354</v>
      </c>
    </row>
    <row r="1209" spans="1:11" ht="28.5" customHeight="1" x14ac:dyDescent="0.2">
      <c r="A1209" s="217">
        <v>1205</v>
      </c>
      <c r="B1209" s="218">
        <v>2010</v>
      </c>
      <c r="C1209" s="219" t="s">
        <v>4355</v>
      </c>
      <c r="D1209" s="231" t="s">
        <v>6309</v>
      </c>
      <c r="E1209" s="226" t="s">
        <v>4356</v>
      </c>
      <c r="F1209" s="222" t="s">
        <v>1885</v>
      </c>
      <c r="G1209" s="218">
        <v>1</v>
      </c>
      <c r="H1209" s="220" t="s">
        <v>4357</v>
      </c>
      <c r="I1209" s="220" t="s">
        <v>990</v>
      </c>
      <c r="J1209" s="220" t="s">
        <v>990</v>
      </c>
      <c r="K1209" s="221" t="s">
        <v>4357</v>
      </c>
    </row>
    <row r="1210" spans="1:11" ht="28.5" customHeight="1" x14ac:dyDescent="0.2">
      <c r="A1210" s="217">
        <v>1206</v>
      </c>
      <c r="B1210" s="218">
        <v>2010</v>
      </c>
      <c r="C1210" s="219" t="s">
        <v>4358</v>
      </c>
      <c r="D1210" s="231" t="s">
        <v>6309</v>
      </c>
      <c r="E1210" s="226" t="s">
        <v>4359</v>
      </c>
      <c r="F1210" s="222" t="s">
        <v>1859</v>
      </c>
      <c r="G1210" s="218">
        <v>2</v>
      </c>
      <c r="H1210" s="220" t="s">
        <v>4360</v>
      </c>
      <c r="I1210" s="220" t="s">
        <v>990</v>
      </c>
      <c r="J1210" s="220" t="s">
        <v>990</v>
      </c>
      <c r="K1210" s="221" t="s">
        <v>4360</v>
      </c>
    </row>
    <row r="1211" spans="1:11" ht="28.5" customHeight="1" x14ac:dyDescent="0.2">
      <c r="A1211" s="217">
        <v>1207</v>
      </c>
      <c r="B1211" s="218">
        <v>2010</v>
      </c>
      <c r="C1211" s="219" t="s">
        <v>4361</v>
      </c>
      <c r="D1211" s="231" t="s">
        <v>6309</v>
      </c>
      <c r="E1211" s="226" t="s">
        <v>4362</v>
      </c>
      <c r="F1211" s="222" t="s">
        <v>2314</v>
      </c>
      <c r="G1211" s="218">
        <v>2</v>
      </c>
      <c r="H1211" s="220" t="s">
        <v>4363</v>
      </c>
      <c r="I1211" s="220" t="s">
        <v>990</v>
      </c>
      <c r="J1211" s="220" t="s">
        <v>990</v>
      </c>
      <c r="K1211" s="221" t="s">
        <v>4363</v>
      </c>
    </row>
    <row r="1212" spans="1:11" ht="28.5" customHeight="1" x14ac:dyDescent="0.2">
      <c r="A1212" s="217">
        <v>1208</v>
      </c>
      <c r="B1212" s="218">
        <v>2010</v>
      </c>
      <c r="C1212" s="219" t="s">
        <v>4364</v>
      </c>
      <c r="D1212" s="231" t="s">
        <v>6309</v>
      </c>
      <c r="E1212" s="226" t="s">
        <v>4365</v>
      </c>
      <c r="F1212" s="222" t="s">
        <v>2245</v>
      </c>
      <c r="G1212" s="218">
        <v>1</v>
      </c>
      <c r="H1212" s="220" t="s">
        <v>4366</v>
      </c>
      <c r="I1212" s="220" t="s">
        <v>990</v>
      </c>
      <c r="J1212" s="220" t="s">
        <v>990</v>
      </c>
      <c r="K1212" s="221" t="s">
        <v>4366</v>
      </c>
    </row>
    <row r="1213" spans="1:11" ht="28.5" customHeight="1" x14ac:dyDescent="0.2">
      <c r="A1213" s="217">
        <v>1209</v>
      </c>
      <c r="B1213" s="218">
        <v>2010</v>
      </c>
      <c r="C1213" s="219" t="s">
        <v>4367</v>
      </c>
      <c r="D1213" s="231" t="s">
        <v>6309</v>
      </c>
      <c r="E1213" s="226" t="s">
        <v>3401</v>
      </c>
      <c r="F1213" s="222" t="s">
        <v>1708</v>
      </c>
      <c r="G1213" s="218">
        <v>1</v>
      </c>
      <c r="H1213" s="220" t="s">
        <v>4368</v>
      </c>
      <c r="I1213" s="220" t="s">
        <v>990</v>
      </c>
      <c r="J1213" s="220" t="s">
        <v>990</v>
      </c>
      <c r="K1213" s="221" t="s">
        <v>4368</v>
      </c>
    </row>
    <row r="1214" spans="1:11" ht="28.5" customHeight="1" x14ac:dyDescent="0.2">
      <c r="A1214" s="217">
        <v>1210</v>
      </c>
      <c r="B1214" s="218">
        <v>2010</v>
      </c>
      <c r="C1214" s="219" t="s">
        <v>4369</v>
      </c>
      <c r="D1214" s="231" t="s">
        <v>6309</v>
      </c>
      <c r="E1214" s="226" t="s">
        <v>3404</v>
      </c>
      <c r="F1214" s="222" t="s">
        <v>1178</v>
      </c>
      <c r="G1214" s="218">
        <v>2</v>
      </c>
      <c r="H1214" s="220" t="s">
        <v>4370</v>
      </c>
      <c r="I1214" s="220" t="s">
        <v>990</v>
      </c>
      <c r="J1214" s="220" t="s">
        <v>990</v>
      </c>
      <c r="K1214" s="221" t="s">
        <v>4370</v>
      </c>
    </row>
    <row r="1215" spans="1:11" ht="28.5" customHeight="1" x14ac:dyDescent="0.2">
      <c r="A1215" s="217">
        <v>1211</v>
      </c>
      <c r="B1215" s="218">
        <v>2010</v>
      </c>
      <c r="C1215" s="219" t="s">
        <v>4371</v>
      </c>
      <c r="D1215" s="231" t="s">
        <v>6309</v>
      </c>
      <c r="E1215" s="226" t="s">
        <v>3408</v>
      </c>
      <c r="F1215" s="222" t="s">
        <v>1474</v>
      </c>
      <c r="G1215" s="218">
        <v>1</v>
      </c>
      <c r="H1215" s="220" t="s">
        <v>4372</v>
      </c>
      <c r="I1215" s="220" t="s">
        <v>990</v>
      </c>
      <c r="J1215" s="220" t="s">
        <v>990</v>
      </c>
      <c r="K1215" s="221" t="s">
        <v>4372</v>
      </c>
    </row>
    <row r="1216" spans="1:11" ht="28.5" customHeight="1" x14ac:dyDescent="0.2">
      <c r="A1216" s="217">
        <v>1212</v>
      </c>
      <c r="B1216" s="218">
        <v>2010</v>
      </c>
      <c r="C1216" s="219" t="s">
        <v>4373</v>
      </c>
      <c r="D1216" s="231" t="s">
        <v>6309</v>
      </c>
      <c r="E1216" s="226" t="s">
        <v>4374</v>
      </c>
      <c r="F1216" s="222" t="s">
        <v>2759</v>
      </c>
      <c r="G1216" s="218">
        <v>3</v>
      </c>
      <c r="H1216" s="220" t="s">
        <v>4375</v>
      </c>
      <c r="I1216" s="220" t="s">
        <v>990</v>
      </c>
      <c r="J1216" s="220" t="s">
        <v>990</v>
      </c>
      <c r="K1216" s="221" t="s">
        <v>4375</v>
      </c>
    </row>
    <row r="1217" spans="1:11" ht="28.5" customHeight="1" x14ac:dyDescent="0.2">
      <c r="A1217" s="217">
        <v>1213</v>
      </c>
      <c r="B1217" s="218">
        <v>2010</v>
      </c>
      <c r="C1217" s="219" t="s">
        <v>4376</v>
      </c>
      <c r="D1217" s="231" t="s">
        <v>6321</v>
      </c>
      <c r="E1217" s="226" t="s">
        <v>7390</v>
      </c>
      <c r="F1217" s="222" t="s">
        <v>1136</v>
      </c>
      <c r="G1217" s="218">
        <v>8</v>
      </c>
      <c r="H1217" s="220" t="s">
        <v>4377</v>
      </c>
      <c r="I1217" s="220" t="s">
        <v>990</v>
      </c>
      <c r="J1217" s="220" t="s">
        <v>990</v>
      </c>
      <c r="K1217" s="221" t="s">
        <v>4377</v>
      </c>
    </row>
    <row r="1218" spans="1:11" ht="28.5" customHeight="1" x14ac:dyDescent="0.2">
      <c r="A1218" s="217">
        <v>1214</v>
      </c>
      <c r="B1218" s="218">
        <v>2010</v>
      </c>
      <c r="C1218" s="219" t="s">
        <v>4378</v>
      </c>
      <c r="D1218" s="231" t="s">
        <v>6321</v>
      </c>
      <c r="E1218" s="226" t="s">
        <v>4379</v>
      </c>
      <c r="F1218" s="222" t="s">
        <v>2135</v>
      </c>
      <c r="G1218" s="218">
        <v>2</v>
      </c>
      <c r="H1218" s="220" t="s">
        <v>4380</v>
      </c>
      <c r="I1218" s="220" t="s">
        <v>990</v>
      </c>
      <c r="J1218" s="220" t="s">
        <v>990</v>
      </c>
      <c r="K1218" s="221" t="s">
        <v>4380</v>
      </c>
    </row>
    <row r="1219" spans="1:11" ht="28.5" customHeight="1" x14ac:dyDescent="0.2">
      <c r="A1219" s="217">
        <v>1215</v>
      </c>
      <c r="B1219" s="218">
        <v>2010</v>
      </c>
      <c r="C1219" s="219" t="s">
        <v>4381</v>
      </c>
      <c r="D1219" s="231" t="s">
        <v>6321</v>
      </c>
      <c r="E1219" s="226" t="s">
        <v>4382</v>
      </c>
      <c r="F1219" s="222" t="s">
        <v>2401</v>
      </c>
      <c r="G1219" s="218">
        <v>2</v>
      </c>
      <c r="H1219" s="220" t="s">
        <v>4383</v>
      </c>
      <c r="I1219" s="220" t="s">
        <v>990</v>
      </c>
      <c r="J1219" s="220" t="s">
        <v>990</v>
      </c>
      <c r="K1219" s="221" t="s">
        <v>4383</v>
      </c>
    </row>
    <row r="1220" spans="1:11" ht="28.5" customHeight="1" x14ac:dyDescent="0.2">
      <c r="A1220" s="217">
        <v>1216</v>
      </c>
      <c r="B1220" s="218">
        <v>2010</v>
      </c>
      <c r="C1220" s="219" t="s">
        <v>4384</v>
      </c>
      <c r="D1220" s="231" t="s">
        <v>6321</v>
      </c>
      <c r="E1220" s="226" t="s">
        <v>1446</v>
      </c>
      <c r="F1220" s="222" t="s">
        <v>1081</v>
      </c>
      <c r="G1220" s="218">
        <v>1</v>
      </c>
      <c r="H1220" s="220" t="s">
        <v>4385</v>
      </c>
      <c r="I1220" s="220" t="s">
        <v>990</v>
      </c>
      <c r="J1220" s="220" t="s">
        <v>990</v>
      </c>
      <c r="K1220" s="221" t="s">
        <v>4385</v>
      </c>
    </row>
    <row r="1221" spans="1:11" ht="28.5" customHeight="1" x14ac:dyDescent="0.2">
      <c r="A1221" s="217">
        <v>1217</v>
      </c>
      <c r="B1221" s="218">
        <v>2010</v>
      </c>
      <c r="C1221" s="219" t="s">
        <v>4386</v>
      </c>
      <c r="D1221" s="231" t="s">
        <v>6321</v>
      </c>
      <c r="E1221" s="226" t="s">
        <v>4382</v>
      </c>
      <c r="F1221" s="222" t="s">
        <v>2464</v>
      </c>
      <c r="G1221" s="218">
        <v>1</v>
      </c>
      <c r="H1221" s="220" t="s">
        <v>4387</v>
      </c>
      <c r="I1221" s="220" t="s">
        <v>990</v>
      </c>
      <c r="J1221" s="220" t="s">
        <v>990</v>
      </c>
      <c r="K1221" s="221" t="s">
        <v>4387</v>
      </c>
    </row>
    <row r="1222" spans="1:11" ht="28.5" customHeight="1" x14ac:dyDescent="0.2">
      <c r="A1222" s="217">
        <v>1218</v>
      </c>
      <c r="B1222" s="218">
        <v>2010</v>
      </c>
      <c r="C1222" s="219" t="s">
        <v>4388</v>
      </c>
      <c r="D1222" s="231" t="s">
        <v>6321</v>
      </c>
      <c r="E1222" s="226" t="s">
        <v>4389</v>
      </c>
      <c r="F1222" s="222" t="s">
        <v>1451</v>
      </c>
      <c r="G1222" s="218">
        <v>2</v>
      </c>
      <c r="H1222" s="220" t="s">
        <v>4390</v>
      </c>
      <c r="I1222" s="220" t="s">
        <v>990</v>
      </c>
      <c r="J1222" s="220" t="s">
        <v>990</v>
      </c>
      <c r="K1222" s="221" t="s">
        <v>4390</v>
      </c>
    </row>
    <row r="1223" spans="1:11" ht="28.5" customHeight="1" x14ac:dyDescent="0.2">
      <c r="A1223" s="217">
        <v>1219</v>
      </c>
      <c r="B1223" s="218">
        <v>2010</v>
      </c>
      <c r="C1223" s="219" t="s">
        <v>4391</v>
      </c>
      <c r="D1223" s="231" t="s">
        <v>6321</v>
      </c>
      <c r="E1223" s="226" t="s">
        <v>4392</v>
      </c>
      <c r="F1223" s="222" t="s">
        <v>4393</v>
      </c>
      <c r="G1223" s="218">
        <v>3</v>
      </c>
      <c r="H1223" s="220" t="s">
        <v>4394</v>
      </c>
      <c r="I1223" s="220" t="s">
        <v>990</v>
      </c>
      <c r="J1223" s="220" t="s">
        <v>990</v>
      </c>
      <c r="K1223" s="221" t="s">
        <v>4394</v>
      </c>
    </row>
    <row r="1224" spans="1:11" ht="28.5" customHeight="1" x14ac:dyDescent="0.2">
      <c r="A1224" s="217">
        <v>1220</v>
      </c>
      <c r="B1224" s="218">
        <v>2010</v>
      </c>
      <c r="C1224" s="219" t="s">
        <v>4395</v>
      </c>
      <c r="D1224" s="231" t="s">
        <v>6321</v>
      </c>
      <c r="E1224" s="226" t="s">
        <v>7415</v>
      </c>
      <c r="F1224" s="222" t="s">
        <v>1763</v>
      </c>
      <c r="G1224" s="218">
        <v>7</v>
      </c>
      <c r="H1224" s="220" t="s">
        <v>4396</v>
      </c>
      <c r="I1224" s="220" t="s">
        <v>990</v>
      </c>
      <c r="J1224" s="220" t="s">
        <v>990</v>
      </c>
      <c r="K1224" s="221" t="s">
        <v>4396</v>
      </c>
    </row>
    <row r="1225" spans="1:11" ht="28.5" customHeight="1" x14ac:dyDescent="0.2">
      <c r="A1225" s="217">
        <v>1221</v>
      </c>
      <c r="B1225" s="218">
        <v>2010</v>
      </c>
      <c r="C1225" s="219" t="s">
        <v>4397</v>
      </c>
      <c r="D1225" s="231" t="s">
        <v>6298</v>
      </c>
      <c r="E1225" s="226" t="s">
        <v>2029</v>
      </c>
      <c r="F1225" s="222" t="s">
        <v>1585</v>
      </c>
      <c r="G1225" s="218">
        <v>5</v>
      </c>
      <c r="H1225" s="220" t="s">
        <v>4398</v>
      </c>
      <c r="I1225" s="220" t="s">
        <v>990</v>
      </c>
      <c r="J1225" s="220" t="s">
        <v>990</v>
      </c>
      <c r="K1225" s="221" t="s">
        <v>4398</v>
      </c>
    </row>
    <row r="1226" spans="1:11" ht="28.5" customHeight="1" x14ac:dyDescent="0.2">
      <c r="A1226" s="217">
        <v>1222</v>
      </c>
      <c r="B1226" s="218">
        <v>2010</v>
      </c>
      <c r="C1226" s="219" t="s">
        <v>4399</v>
      </c>
      <c r="D1226" s="231" t="s">
        <v>6298</v>
      </c>
      <c r="E1226" s="226" t="s">
        <v>3416</v>
      </c>
      <c r="F1226" s="222" t="s">
        <v>1363</v>
      </c>
      <c r="G1226" s="218">
        <v>4</v>
      </c>
      <c r="H1226" s="220" t="s">
        <v>4400</v>
      </c>
      <c r="I1226" s="220" t="s">
        <v>990</v>
      </c>
      <c r="J1226" s="220" t="s">
        <v>990</v>
      </c>
      <c r="K1226" s="221" t="s">
        <v>4400</v>
      </c>
    </row>
    <row r="1227" spans="1:11" ht="28.5" customHeight="1" x14ac:dyDescent="0.2">
      <c r="A1227" s="217">
        <v>1223</v>
      </c>
      <c r="B1227" s="218">
        <v>2010</v>
      </c>
      <c r="C1227" s="219" t="s">
        <v>4401</v>
      </c>
      <c r="D1227" s="231" t="s">
        <v>6298</v>
      </c>
      <c r="E1227" s="226" t="s">
        <v>1115</v>
      </c>
      <c r="F1227" s="222" t="s">
        <v>1081</v>
      </c>
      <c r="G1227" s="218">
        <v>4</v>
      </c>
      <c r="H1227" s="220" t="s">
        <v>4402</v>
      </c>
      <c r="I1227" s="220" t="s">
        <v>990</v>
      </c>
      <c r="J1227" s="220" t="s">
        <v>990</v>
      </c>
      <c r="K1227" s="221" t="s">
        <v>4402</v>
      </c>
    </row>
    <row r="1228" spans="1:11" ht="28.5" customHeight="1" x14ac:dyDescent="0.2">
      <c r="A1228" s="217">
        <v>1224</v>
      </c>
      <c r="B1228" s="218">
        <v>2010</v>
      </c>
      <c r="C1228" s="219" t="s">
        <v>4403</v>
      </c>
      <c r="D1228" s="231" t="s">
        <v>6298</v>
      </c>
      <c r="E1228" s="226" t="s">
        <v>1552</v>
      </c>
      <c r="F1228" s="222" t="s">
        <v>1063</v>
      </c>
      <c r="G1228" s="218">
        <v>8</v>
      </c>
      <c r="H1228" s="220" t="s">
        <v>4404</v>
      </c>
      <c r="I1228" s="220" t="s">
        <v>990</v>
      </c>
      <c r="J1228" s="220" t="s">
        <v>990</v>
      </c>
      <c r="K1228" s="221" t="s">
        <v>4404</v>
      </c>
    </row>
    <row r="1229" spans="1:11" ht="28.5" customHeight="1" x14ac:dyDescent="0.2">
      <c r="A1229" s="217">
        <v>1225</v>
      </c>
      <c r="B1229" s="218">
        <v>2010</v>
      </c>
      <c r="C1229" s="219" t="s">
        <v>1068</v>
      </c>
      <c r="D1229" s="231" t="s">
        <v>6299</v>
      </c>
      <c r="E1229" s="226" t="s">
        <v>2060</v>
      </c>
      <c r="F1229" s="222" t="s">
        <v>992</v>
      </c>
      <c r="G1229" s="218">
        <v>5</v>
      </c>
      <c r="H1229" s="220" t="s">
        <v>4405</v>
      </c>
      <c r="I1229" s="220" t="s">
        <v>990</v>
      </c>
      <c r="J1229" s="220" t="s">
        <v>990</v>
      </c>
      <c r="K1229" s="221" t="s">
        <v>4405</v>
      </c>
    </row>
    <row r="1230" spans="1:11" ht="28.5" customHeight="1" x14ac:dyDescent="0.2">
      <c r="A1230" s="217">
        <v>1226</v>
      </c>
      <c r="B1230" s="218">
        <v>2010</v>
      </c>
      <c r="C1230" s="219" t="s">
        <v>2056</v>
      </c>
      <c r="D1230" s="231" t="s">
        <v>6299</v>
      </c>
      <c r="E1230" s="226" t="s">
        <v>7416</v>
      </c>
      <c r="F1230" s="222" t="s">
        <v>1776</v>
      </c>
      <c r="G1230" s="218">
        <v>6</v>
      </c>
      <c r="H1230" s="220" t="s">
        <v>4406</v>
      </c>
      <c r="I1230" s="220" t="s">
        <v>990</v>
      </c>
      <c r="J1230" s="220" t="s">
        <v>990</v>
      </c>
      <c r="K1230" s="221" t="s">
        <v>4406</v>
      </c>
    </row>
    <row r="1231" spans="1:11" ht="28.5" customHeight="1" x14ac:dyDescent="0.2">
      <c r="A1231" s="217">
        <v>1227</v>
      </c>
      <c r="B1231" s="218">
        <v>2010</v>
      </c>
      <c r="C1231" s="219" t="s">
        <v>2059</v>
      </c>
      <c r="D1231" s="231" t="s">
        <v>6299</v>
      </c>
      <c r="E1231" s="226" t="s">
        <v>7417</v>
      </c>
      <c r="F1231" s="222" t="s">
        <v>1736</v>
      </c>
      <c r="G1231" s="218">
        <v>5</v>
      </c>
      <c r="H1231" s="220" t="s">
        <v>4405</v>
      </c>
      <c r="I1231" s="220" t="s">
        <v>990</v>
      </c>
      <c r="J1231" s="220" t="s">
        <v>990</v>
      </c>
      <c r="K1231" s="221" t="s">
        <v>4405</v>
      </c>
    </row>
    <row r="1232" spans="1:11" ht="28.5" customHeight="1" x14ac:dyDescent="0.2">
      <c r="A1232" s="217">
        <v>1228</v>
      </c>
      <c r="B1232" s="218">
        <v>2010</v>
      </c>
      <c r="C1232" s="219" t="s">
        <v>2062</v>
      </c>
      <c r="D1232" s="231" t="s">
        <v>6299</v>
      </c>
      <c r="E1232" s="226" t="s">
        <v>7342</v>
      </c>
      <c r="F1232" s="222" t="s">
        <v>1220</v>
      </c>
      <c r="G1232" s="218">
        <v>3</v>
      </c>
      <c r="H1232" s="220" t="s">
        <v>4407</v>
      </c>
      <c r="I1232" s="220" t="s">
        <v>990</v>
      </c>
      <c r="J1232" s="220" t="s">
        <v>990</v>
      </c>
      <c r="K1232" s="221" t="s">
        <v>4407</v>
      </c>
    </row>
    <row r="1233" spans="1:11" ht="28.5" customHeight="1" x14ac:dyDescent="0.2">
      <c r="A1233" s="217">
        <v>1229</v>
      </c>
      <c r="B1233" s="218">
        <v>2010</v>
      </c>
      <c r="C1233" s="219" t="s">
        <v>2065</v>
      </c>
      <c r="D1233" s="231" t="s">
        <v>6299</v>
      </c>
      <c r="E1233" s="226" t="s">
        <v>7335</v>
      </c>
      <c r="F1233" s="222" t="s">
        <v>1528</v>
      </c>
      <c r="G1233" s="218">
        <v>8</v>
      </c>
      <c r="H1233" s="220" t="s">
        <v>4408</v>
      </c>
      <c r="I1233" s="220" t="s">
        <v>990</v>
      </c>
      <c r="J1233" s="220" t="s">
        <v>990</v>
      </c>
      <c r="K1233" s="221" t="s">
        <v>4408</v>
      </c>
    </row>
    <row r="1234" spans="1:11" ht="28.5" customHeight="1" x14ac:dyDescent="0.2">
      <c r="A1234" s="217">
        <v>1230</v>
      </c>
      <c r="B1234" s="218">
        <v>2010</v>
      </c>
      <c r="C1234" s="219" t="s">
        <v>2068</v>
      </c>
      <c r="D1234" s="231" t="s">
        <v>6299</v>
      </c>
      <c r="E1234" s="226" t="s">
        <v>7350</v>
      </c>
      <c r="F1234" s="222" t="s">
        <v>1780</v>
      </c>
      <c r="G1234" s="218">
        <v>4</v>
      </c>
      <c r="H1234" s="220" t="s">
        <v>4409</v>
      </c>
      <c r="I1234" s="220" t="s">
        <v>990</v>
      </c>
      <c r="J1234" s="220" t="s">
        <v>990</v>
      </c>
      <c r="K1234" s="221" t="s">
        <v>4409</v>
      </c>
    </row>
    <row r="1235" spans="1:11" ht="28.5" customHeight="1" x14ac:dyDescent="0.2">
      <c r="A1235" s="217">
        <v>1231</v>
      </c>
      <c r="B1235" s="218">
        <v>2010</v>
      </c>
      <c r="C1235" s="219" t="s">
        <v>4410</v>
      </c>
      <c r="D1235" s="231" t="s">
        <v>6299</v>
      </c>
      <c r="E1235" s="226" t="s">
        <v>7418</v>
      </c>
      <c r="F1235" s="222" t="s">
        <v>1224</v>
      </c>
      <c r="G1235" s="218">
        <v>2</v>
      </c>
      <c r="H1235" s="220" t="s">
        <v>4411</v>
      </c>
      <c r="I1235" s="220" t="s">
        <v>990</v>
      </c>
      <c r="J1235" s="220" t="s">
        <v>990</v>
      </c>
      <c r="K1235" s="221" t="s">
        <v>4411</v>
      </c>
    </row>
    <row r="1236" spans="1:11" ht="28.5" customHeight="1" x14ac:dyDescent="0.2">
      <c r="A1236" s="217">
        <v>1232</v>
      </c>
      <c r="B1236" s="218">
        <v>2010</v>
      </c>
      <c r="C1236" s="219" t="s">
        <v>2071</v>
      </c>
      <c r="D1236" s="231" t="s">
        <v>6299</v>
      </c>
      <c r="E1236" s="226" t="s">
        <v>3972</v>
      </c>
      <c r="F1236" s="222" t="s">
        <v>1443</v>
      </c>
      <c r="G1236" s="218">
        <v>1</v>
      </c>
      <c r="H1236" s="220" t="s">
        <v>4412</v>
      </c>
      <c r="I1236" s="220" t="s">
        <v>990</v>
      </c>
      <c r="J1236" s="220" t="s">
        <v>990</v>
      </c>
      <c r="K1236" s="221" t="s">
        <v>4412</v>
      </c>
    </row>
    <row r="1237" spans="1:11" ht="28.5" customHeight="1" x14ac:dyDescent="0.2">
      <c r="A1237" s="217">
        <v>1233</v>
      </c>
      <c r="B1237" s="218">
        <v>2010</v>
      </c>
      <c r="C1237" s="219" t="s">
        <v>4413</v>
      </c>
      <c r="D1237" s="231" t="s">
        <v>6299</v>
      </c>
      <c r="E1237" s="226" t="s">
        <v>7419</v>
      </c>
      <c r="F1237" s="222" t="s">
        <v>1197</v>
      </c>
      <c r="G1237" s="218">
        <v>3</v>
      </c>
      <c r="H1237" s="220" t="s">
        <v>4407</v>
      </c>
      <c r="I1237" s="220" t="s">
        <v>990</v>
      </c>
      <c r="J1237" s="220" t="s">
        <v>990</v>
      </c>
      <c r="K1237" s="221" t="s">
        <v>4407</v>
      </c>
    </row>
    <row r="1238" spans="1:11" ht="28.5" customHeight="1" x14ac:dyDescent="0.2">
      <c r="A1238" s="217">
        <v>1234</v>
      </c>
      <c r="B1238" s="218">
        <v>2010</v>
      </c>
      <c r="C1238" s="219" t="s">
        <v>2073</v>
      </c>
      <c r="D1238" s="231" t="s">
        <v>6299</v>
      </c>
      <c r="E1238" s="226" t="s">
        <v>2082</v>
      </c>
      <c r="F1238" s="222" t="s">
        <v>1650</v>
      </c>
      <c r="G1238" s="218">
        <v>2</v>
      </c>
      <c r="H1238" s="220" t="s">
        <v>4017</v>
      </c>
      <c r="I1238" s="220" t="s">
        <v>990</v>
      </c>
      <c r="J1238" s="220" t="s">
        <v>990</v>
      </c>
      <c r="K1238" s="221" t="s">
        <v>4017</v>
      </c>
    </row>
    <row r="1239" spans="1:11" ht="28.5" customHeight="1" x14ac:dyDescent="0.2">
      <c r="A1239" s="217">
        <v>1235</v>
      </c>
      <c r="B1239" s="218">
        <v>2010</v>
      </c>
      <c r="C1239" s="219" t="s">
        <v>4414</v>
      </c>
      <c r="D1239" s="231" t="s">
        <v>6299</v>
      </c>
      <c r="E1239" s="226" t="s">
        <v>3977</v>
      </c>
      <c r="F1239" s="222" t="s">
        <v>1646</v>
      </c>
      <c r="G1239" s="218">
        <v>4</v>
      </c>
      <c r="H1239" s="220" t="s">
        <v>4415</v>
      </c>
      <c r="I1239" s="220" t="s">
        <v>990</v>
      </c>
      <c r="J1239" s="220" t="s">
        <v>990</v>
      </c>
      <c r="K1239" s="221" t="s">
        <v>4415</v>
      </c>
    </row>
    <row r="1240" spans="1:11" ht="28.5" customHeight="1" x14ac:dyDescent="0.2">
      <c r="A1240" s="217">
        <v>1236</v>
      </c>
      <c r="B1240" s="218">
        <v>2010</v>
      </c>
      <c r="C1240" s="219" t="s">
        <v>2075</v>
      </c>
      <c r="D1240" s="231" t="s">
        <v>6299</v>
      </c>
      <c r="E1240" s="226" t="s">
        <v>7420</v>
      </c>
      <c r="F1240" s="222" t="s">
        <v>1538</v>
      </c>
      <c r="G1240" s="218">
        <v>4</v>
      </c>
      <c r="H1240" s="220" t="s">
        <v>4416</v>
      </c>
      <c r="I1240" s="220" t="s">
        <v>990</v>
      </c>
      <c r="J1240" s="220" t="s">
        <v>990</v>
      </c>
      <c r="K1240" s="221" t="s">
        <v>4416</v>
      </c>
    </row>
    <row r="1241" spans="1:11" ht="28.5" customHeight="1" x14ac:dyDescent="0.2">
      <c r="A1241" s="217">
        <v>1237</v>
      </c>
      <c r="B1241" s="218">
        <v>2010</v>
      </c>
      <c r="C1241" s="219" t="s">
        <v>2077</v>
      </c>
      <c r="D1241" s="231" t="s">
        <v>6299</v>
      </c>
      <c r="E1241" s="226" t="s">
        <v>7402</v>
      </c>
      <c r="F1241" s="222" t="s">
        <v>2021</v>
      </c>
      <c r="G1241" s="218">
        <v>6</v>
      </c>
      <c r="H1241" s="220" t="s">
        <v>4417</v>
      </c>
      <c r="I1241" s="220" t="s">
        <v>990</v>
      </c>
      <c r="J1241" s="220" t="s">
        <v>990</v>
      </c>
      <c r="K1241" s="221" t="s">
        <v>4417</v>
      </c>
    </row>
    <row r="1242" spans="1:11" ht="28.5" customHeight="1" x14ac:dyDescent="0.2">
      <c r="A1242" s="217">
        <v>1238</v>
      </c>
      <c r="B1242" s="218">
        <v>2010</v>
      </c>
      <c r="C1242" s="219" t="s">
        <v>4418</v>
      </c>
      <c r="D1242" s="231" t="s">
        <v>6299</v>
      </c>
      <c r="E1242" s="226" t="s">
        <v>4419</v>
      </c>
      <c r="F1242" s="222" t="s">
        <v>1595</v>
      </c>
      <c r="G1242" s="218">
        <v>5</v>
      </c>
      <c r="H1242" s="220" t="s">
        <v>4405</v>
      </c>
      <c r="I1242" s="220" t="s">
        <v>990</v>
      </c>
      <c r="J1242" s="220" t="s">
        <v>990</v>
      </c>
      <c r="K1242" s="221" t="s">
        <v>4405</v>
      </c>
    </row>
    <row r="1243" spans="1:11" ht="28.5" customHeight="1" x14ac:dyDescent="0.2">
      <c r="A1243" s="217">
        <v>1239</v>
      </c>
      <c r="B1243" s="218">
        <v>2010</v>
      </c>
      <c r="C1243" s="219" t="s">
        <v>2081</v>
      </c>
      <c r="D1243" s="231" t="s">
        <v>6299</v>
      </c>
      <c r="E1243" s="226" t="s">
        <v>4420</v>
      </c>
      <c r="F1243" s="222" t="s">
        <v>2079</v>
      </c>
      <c r="G1243" s="218">
        <v>1</v>
      </c>
      <c r="H1243" s="220" t="s">
        <v>4421</v>
      </c>
      <c r="I1243" s="220" t="s">
        <v>990</v>
      </c>
      <c r="J1243" s="220" t="s">
        <v>990</v>
      </c>
      <c r="K1243" s="221" t="s">
        <v>4421</v>
      </c>
    </row>
    <row r="1244" spans="1:11" ht="28.5" customHeight="1" x14ac:dyDescent="0.2">
      <c r="A1244" s="217">
        <v>1240</v>
      </c>
      <c r="B1244" s="218">
        <v>2010</v>
      </c>
      <c r="C1244" s="219" t="s">
        <v>2084</v>
      </c>
      <c r="D1244" s="231" t="s">
        <v>6299</v>
      </c>
      <c r="E1244" s="226" t="s">
        <v>2085</v>
      </c>
      <c r="F1244" s="222" t="s">
        <v>2398</v>
      </c>
      <c r="G1244" s="218">
        <v>5</v>
      </c>
      <c r="H1244" s="220" t="s">
        <v>4405</v>
      </c>
      <c r="I1244" s="220" t="s">
        <v>990</v>
      </c>
      <c r="J1244" s="220" t="s">
        <v>990</v>
      </c>
      <c r="K1244" s="221" t="s">
        <v>4405</v>
      </c>
    </row>
    <row r="1245" spans="1:11" ht="28.5" customHeight="1" x14ac:dyDescent="0.2">
      <c r="A1245" s="217">
        <v>1241</v>
      </c>
      <c r="B1245" s="218">
        <v>2010</v>
      </c>
      <c r="C1245" s="219" t="s">
        <v>2087</v>
      </c>
      <c r="D1245" s="231" t="s">
        <v>6299</v>
      </c>
      <c r="E1245" s="226" t="s">
        <v>2090</v>
      </c>
      <c r="F1245" s="222" t="s">
        <v>3762</v>
      </c>
      <c r="G1245" s="218">
        <v>3</v>
      </c>
      <c r="H1245" s="220" t="s">
        <v>4407</v>
      </c>
      <c r="I1245" s="220" t="s">
        <v>990</v>
      </c>
      <c r="J1245" s="220" t="s">
        <v>990</v>
      </c>
      <c r="K1245" s="221" t="s">
        <v>4407</v>
      </c>
    </row>
    <row r="1246" spans="1:11" ht="28.5" customHeight="1" x14ac:dyDescent="0.2">
      <c r="A1246" s="217">
        <v>1242</v>
      </c>
      <c r="B1246" s="218">
        <v>2010</v>
      </c>
      <c r="C1246" s="219" t="s">
        <v>4422</v>
      </c>
      <c r="D1246" s="231" t="s">
        <v>6299</v>
      </c>
      <c r="E1246" s="226" t="s">
        <v>7403</v>
      </c>
      <c r="F1246" s="222" t="s">
        <v>1581</v>
      </c>
      <c r="G1246" s="218">
        <v>3</v>
      </c>
      <c r="H1246" s="220" t="s">
        <v>4407</v>
      </c>
      <c r="I1246" s="220" t="s">
        <v>990</v>
      </c>
      <c r="J1246" s="220" t="s">
        <v>990</v>
      </c>
      <c r="K1246" s="221" t="s">
        <v>4407</v>
      </c>
    </row>
    <row r="1247" spans="1:11" ht="28.5" customHeight="1" x14ac:dyDescent="0.2">
      <c r="A1247" s="217">
        <v>1243</v>
      </c>
      <c r="B1247" s="218">
        <v>2010</v>
      </c>
      <c r="C1247" s="219" t="s">
        <v>2089</v>
      </c>
      <c r="D1247" s="231" t="s">
        <v>6299</v>
      </c>
      <c r="E1247" s="226" t="s">
        <v>2094</v>
      </c>
      <c r="F1247" s="222" t="s">
        <v>1521</v>
      </c>
      <c r="G1247" s="218">
        <v>3</v>
      </c>
      <c r="H1247" s="220" t="s">
        <v>4407</v>
      </c>
      <c r="I1247" s="220" t="s">
        <v>990</v>
      </c>
      <c r="J1247" s="220" t="s">
        <v>990</v>
      </c>
      <c r="K1247" s="221" t="s">
        <v>4407</v>
      </c>
    </row>
    <row r="1248" spans="1:11" ht="28.5" customHeight="1" x14ac:dyDescent="0.2">
      <c r="A1248" s="217">
        <v>1244</v>
      </c>
      <c r="B1248" s="218">
        <v>2010</v>
      </c>
      <c r="C1248" s="219" t="s">
        <v>2093</v>
      </c>
      <c r="D1248" s="231" t="s">
        <v>6299</v>
      </c>
      <c r="E1248" s="226" t="s">
        <v>1289</v>
      </c>
      <c r="F1248" s="222" t="s">
        <v>1628</v>
      </c>
      <c r="G1248" s="218">
        <v>3</v>
      </c>
      <c r="H1248" s="220" t="s">
        <v>4407</v>
      </c>
      <c r="I1248" s="220" t="s">
        <v>990</v>
      </c>
      <c r="J1248" s="220" t="s">
        <v>990</v>
      </c>
      <c r="K1248" s="221" t="s">
        <v>4407</v>
      </c>
    </row>
    <row r="1249" spans="1:11" ht="28.5" customHeight="1" x14ac:dyDescent="0.2">
      <c r="A1249" s="217">
        <v>1245</v>
      </c>
      <c r="B1249" s="218">
        <v>2010</v>
      </c>
      <c r="C1249" s="219" t="s">
        <v>2095</v>
      </c>
      <c r="D1249" s="231" t="s">
        <v>6299</v>
      </c>
      <c r="E1249" s="226" t="s">
        <v>7404</v>
      </c>
      <c r="F1249" s="222" t="s">
        <v>2091</v>
      </c>
      <c r="G1249" s="218">
        <v>1</v>
      </c>
      <c r="H1249" s="220" t="s">
        <v>4423</v>
      </c>
      <c r="I1249" s="220" t="s">
        <v>990</v>
      </c>
      <c r="J1249" s="220" t="s">
        <v>990</v>
      </c>
      <c r="K1249" s="221" t="s">
        <v>4423</v>
      </c>
    </row>
    <row r="1250" spans="1:11" ht="28.5" customHeight="1" x14ac:dyDescent="0.2">
      <c r="A1250" s="217">
        <v>1246</v>
      </c>
      <c r="B1250" s="218">
        <v>2010</v>
      </c>
      <c r="C1250" s="219" t="s">
        <v>4424</v>
      </c>
      <c r="D1250" s="231" t="s">
        <v>6299</v>
      </c>
      <c r="E1250" s="226" t="s">
        <v>2193</v>
      </c>
      <c r="F1250" s="222" t="s">
        <v>1525</v>
      </c>
      <c r="G1250" s="218">
        <v>4</v>
      </c>
      <c r="H1250" s="220" t="s">
        <v>4409</v>
      </c>
      <c r="I1250" s="220" t="s">
        <v>990</v>
      </c>
      <c r="J1250" s="220" t="s">
        <v>990</v>
      </c>
      <c r="K1250" s="221" t="s">
        <v>4409</v>
      </c>
    </row>
    <row r="1251" spans="1:11" ht="28.5" customHeight="1" x14ac:dyDescent="0.2">
      <c r="A1251" s="217">
        <v>1247</v>
      </c>
      <c r="B1251" s="218">
        <v>2010</v>
      </c>
      <c r="C1251" s="219" t="s">
        <v>991</v>
      </c>
      <c r="D1251" s="231" t="s">
        <v>6299</v>
      </c>
      <c r="E1251" s="226" t="s">
        <v>3988</v>
      </c>
      <c r="F1251" s="222" t="s">
        <v>1220</v>
      </c>
      <c r="G1251" s="218">
        <v>3</v>
      </c>
      <c r="H1251" s="220" t="s">
        <v>4425</v>
      </c>
      <c r="I1251" s="220" t="s">
        <v>990</v>
      </c>
      <c r="J1251" s="220" t="s">
        <v>990</v>
      </c>
      <c r="K1251" s="221" t="s">
        <v>4425</v>
      </c>
    </row>
    <row r="1252" spans="1:11" ht="28.5" customHeight="1" x14ac:dyDescent="0.2">
      <c r="A1252" s="217">
        <v>1248</v>
      </c>
      <c r="B1252" s="218">
        <v>2010</v>
      </c>
      <c r="C1252" s="219" t="s">
        <v>4426</v>
      </c>
      <c r="D1252" s="231" t="s">
        <v>6299</v>
      </c>
      <c r="E1252" s="226" t="s">
        <v>4427</v>
      </c>
      <c r="F1252" s="222" t="s">
        <v>1528</v>
      </c>
      <c r="G1252" s="218">
        <v>2</v>
      </c>
      <c r="H1252" s="220" t="s">
        <v>4017</v>
      </c>
      <c r="I1252" s="220" t="s">
        <v>990</v>
      </c>
      <c r="J1252" s="220" t="s">
        <v>990</v>
      </c>
      <c r="K1252" s="221" t="s">
        <v>4017</v>
      </c>
    </row>
    <row r="1253" spans="1:11" ht="28.5" customHeight="1" x14ac:dyDescent="0.2">
      <c r="A1253" s="217">
        <v>1249</v>
      </c>
      <c r="B1253" s="218">
        <v>2010</v>
      </c>
      <c r="C1253" s="219" t="s">
        <v>2098</v>
      </c>
      <c r="D1253" s="231" t="s">
        <v>6299</v>
      </c>
      <c r="E1253" s="226" t="s">
        <v>7343</v>
      </c>
      <c r="F1253" s="222" t="s">
        <v>1769</v>
      </c>
      <c r="G1253" s="218">
        <v>4</v>
      </c>
      <c r="H1253" s="220" t="s">
        <v>4409</v>
      </c>
      <c r="I1253" s="220" t="s">
        <v>990</v>
      </c>
      <c r="J1253" s="220" t="s">
        <v>990</v>
      </c>
      <c r="K1253" s="221" t="s">
        <v>4409</v>
      </c>
    </row>
    <row r="1254" spans="1:11" ht="28.5" customHeight="1" x14ac:dyDescent="0.2">
      <c r="A1254" s="217">
        <v>1250</v>
      </c>
      <c r="B1254" s="218">
        <v>2010</v>
      </c>
      <c r="C1254" s="219" t="s">
        <v>2101</v>
      </c>
      <c r="D1254" s="231" t="s">
        <v>6299</v>
      </c>
      <c r="E1254" s="226" t="s">
        <v>3993</v>
      </c>
      <c r="F1254" s="222" t="s">
        <v>1780</v>
      </c>
      <c r="G1254" s="218">
        <v>5</v>
      </c>
      <c r="H1254" s="220" t="s">
        <v>4428</v>
      </c>
      <c r="I1254" s="220" t="s">
        <v>990</v>
      </c>
      <c r="J1254" s="220" t="s">
        <v>990</v>
      </c>
      <c r="K1254" s="221" t="s">
        <v>4428</v>
      </c>
    </row>
    <row r="1255" spans="1:11" ht="28.5" customHeight="1" x14ac:dyDescent="0.2">
      <c r="A1255" s="217">
        <v>1251</v>
      </c>
      <c r="B1255" s="218">
        <v>2010</v>
      </c>
      <c r="C1255" s="219" t="s">
        <v>4429</v>
      </c>
      <c r="D1255" s="231" t="s">
        <v>6299</v>
      </c>
      <c r="E1255" s="226" t="s">
        <v>7401</v>
      </c>
      <c r="F1255" s="222" t="s">
        <v>1443</v>
      </c>
      <c r="G1255" s="218">
        <v>2</v>
      </c>
      <c r="H1255" s="220" t="s">
        <v>4411</v>
      </c>
      <c r="I1255" s="220" t="s">
        <v>990</v>
      </c>
      <c r="J1255" s="220" t="s">
        <v>990</v>
      </c>
      <c r="K1255" s="221" t="s">
        <v>4411</v>
      </c>
    </row>
    <row r="1256" spans="1:11" ht="28.5" customHeight="1" x14ac:dyDescent="0.2">
      <c r="A1256" s="217">
        <v>1252</v>
      </c>
      <c r="B1256" s="218">
        <v>2010</v>
      </c>
      <c r="C1256" s="219" t="s">
        <v>2104</v>
      </c>
      <c r="D1256" s="231" t="s">
        <v>6299</v>
      </c>
      <c r="E1256" s="226" t="s">
        <v>7421</v>
      </c>
      <c r="F1256" s="222" t="s">
        <v>1197</v>
      </c>
      <c r="G1256" s="218">
        <v>4</v>
      </c>
      <c r="H1256" s="220" t="s">
        <v>4409</v>
      </c>
      <c r="I1256" s="220" t="s">
        <v>990</v>
      </c>
      <c r="J1256" s="220" t="s">
        <v>990</v>
      </c>
      <c r="K1256" s="221" t="s">
        <v>4409</v>
      </c>
    </row>
    <row r="1257" spans="1:11" ht="28.5" customHeight="1" x14ac:dyDescent="0.2">
      <c r="A1257" s="217">
        <v>1253</v>
      </c>
      <c r="B1257" s="218">
        <v>2010</v>
      </c>
      <c r="C1257" s="219" t="s">
        <v>2106</v>
      </c>
      <c r="D1257" s="231" t="s">
        <v>6299</v>
      </c>
      <c r="E1257" s="226" t="s">
        <v>2110</v>
      </c>
      <c r="F1257" s="222" t="s">
        <v>1538</v>
      </c>
      <c r="G1257" s="218">
        <v>3</v>
      </c>
      <c r="H1257" s="220" t="s">
        <v>4407</v>
      </c>
      <c r="I1257" s="220" t="s">
        <v>990</v>
      </c>
      <c r="J1257" s="220" t="s">
        <v>990</v>
      </c>
      <c r="K1257" s="221" t="s">
        <v>4407</v>
      </c>
    </row>
    <row r="1258" spans="1:11" ht="28.5" customHeight="1" x14ac:dyDescent="0.2">
      <c r="A1258" s="217">
        <v>1254</v>
      </c>
      <c r="B1258" s="218">
        <v>2010</v>
      </c>
      <c r="C1258" s="219" t="s">
        <v>2109</v>
      </c>
      <c r="D1258" s="231" t="s">
        <v>6299</v>
      </c>
      <c r="E1258" s="226" t="s">
        <v>2112</v>
      </c>
      <c r="F1258" s="222" t="s">
        <v>1641</v>
      </c>
      <c r="G1258" s="218">
        <v>3</v>
      </c>
      <c r="H1258" s="220" t="s">
        <v>4407</v>
      </c>
      <c r="I1258" s="220" t="s">
        <v>990</v>
      </c>
      <c r="J1258" s="220" t="s">
        <v>990</v>
      </c>
      <c r="K1258" s="221" t="s">
        <v>4407</v>
      </c>
    </row>
    <row r="1259" spans="1:11" ht="28.5" customHeight="1" x14ac:dyDescent="0.2">
      <c r="A1259" s="217">
        <v>1255</v>
      </c>
      <c r="B1259" s="218">
        <v>2010</v>
      </c>
      <c r="C1259" s="219" t="s">
        <v>2111</v>
      </c>
      <c r="D1259" s="231" t="s">
        <v>6299</v>
      </c>
      <c r="E1259" s="226" t="s">
        <v>4430</v>
      </c>
      <c r="F1259" s="222" t="s">
        <v>1646</v>
      </c>
      <c r="G1259" s="218">
        <v>3</v>
      </c>
      <c r="H1259" s="220" t="s">
        <v>4425</v>
      </c>
      <c r="I1259" s="220" t="s">
        <v>990</v>
      </c>
      <c r="J1259" s="220" t="s">
        <v>990</v>
      </c>
      <c r="K1259" s="221" t="s">
        <v>4425</v>
      </c>
    </row>
    <row r="1260" spans="1:11" ht="28.5" customHeight="1" x14ac:dyDescent="0.2">
      <c r="A1260" s="217">
        <v>1256</v>
      </c>
      <c r="B1260" s="218">
        <v>2010</v>
      </c>
      <c r="C1260" s="219" t="s">
        <v>2113</v>
      </c>
      <c r="D1260" s="231" t="s">
        <v>6299</v>
      </c>
      <c r="E1260" s="226" t="s">
        <v>7346</v>
      </c>
      <c r="F1260" s="222" t="s">
        <v>1650</v>
      </c>
      <c r="G1260" s="218">
        <v>7</v>
      </c>
      <c r="H1260" s="220" t="s">
        <v>4431</v>
      </c>
      <c r="I1260" s="220" t="s">
        <v>990</v>
      </c>
      <c r="J1260" s="220" t="s">
        <v>990</v>
      </c>
      <c r="K1260" s="221" t="s">
        <v>4431</v>
      </c>
    </row>
    <row r="1261" spans="1:11" ht="28.5" customHeight="1" x14ac:dyDescent="0.2">
      <c r="A1261" s="217">
        <v>1257</v>
      </c>
      <c r="B1261" s="218">
        <v>2010</v>
      </c>
      <c r="C1261" s="219" t="s">
        <v>2115</v>
      </c>
      <c r="D1261" s="231" t="s">
        <v>6299</v>
      </c>
      <c r="E1261" s="226" t="s">
        <v>7422</v>
      </c>
      <c r="F1261" s="222" t="s">
        <v>1595</v>
      </c>
      <c r="G1261" s="218">
        <v>4</v>
      </c>
      <c r="H1261" s="220" t="s">
        <v>4432</v>
      </c>
      <c r="I1261" s="220" t="s">
        <v>990</v>
      </c>
      <c r="J1261" s="220" t="s">
        <v>990</v>
      </c>
      <c r="K1261" s="221" t="s">
        <v>4432</v>
      </c>
    </row>
    <row r="1262" spans="1:11" ht="28.5" customHeight="1" x14ac:dyDescent="0.2">
      <c r="A1262" s="217">
        <v>1258</v>
      </c>
      <c r="B1262" s="218">
        <v>2010</v>
      </c>
      <c r="C1262" s="219" t="s">
        <v>2117</v>
      </c>
      <c r="D1262" s="231" t="s">
        <v>6299</v>
      </c>
      <c r="E1262" s="226" t="s">
        <v>7423</v>
      </c>
      <c r="F1262" s="222" t="s">
        <v>2079</v>
      </c>
      <c r="G1262" s="218">
        <v>3</v>
      </c>
      <c r="H1262" s="220" t="s">
        <v>4433</v>
      </c>
      <c r="I1262" s="220" t="s">
        <v>990</v>
      </c>
      <c r="J1262" s="220" t="s">
        <v>990</v>
      </c>
      <c r="K1262" s="221" t="s">
        <v>4433</v>
      </c>
    </row>
    <row r="1263" spans="1:11" ht="28.5" customHeight="1" x14ac:dyDescent="0.2">
      <c r="A1263" s="217">
        <v>1259</v>
      </c>
      <c r="B1263" s="218">
        <v>2010</v>
      </c>
      <c r="C1263" s="219" t="s">
        <v>4434</v>
      </c>
      <c r="D1263" s="231" t="s">
        <v>6299</v>
      </c>
      <c r="E1263" s="226" t="s">
        <v>1598</v>
      </c>
      <c r="F1263" s="222" t="s">
        <v>3762</v>
      </c>
      <c r="G1263" s="218">
        <v>4</v>
      </c>
      <c r="H1263" s="220" t="s">
        <v>4435</v>
      </c>
      <c r="I1263" s="220" t="s">
        <v>990</v>
      </c>
      <c r="J1263" s="220" t="s">
        <v>990</v>
      </c>
      <c r="K1263" s="221" t="s">
        <v>4435</v>
      </c>
    </row>
    <row r="1264" spans="1:11" ht="28.5" customHeight="1" x14ac:dyDescent="0.2">
      <c r="A1264" s="217">
        <v>1260</v>
      </c>
      <c r="B1264" s="218">
        <v>2010</v>
      </c>
      <c r="C1264" s="219" t="s">
        <v>4436</v>
      </c>
      <c r="D1264" s="231" t="s">
        <v>6299</v>
      </c>
      <c r="E1264" s="226" t="s">
        <v>7424</v>
      </c>
      <c r="F1264" s="222" t="s">
        <v>1581</v>
      </c>
      <c r="G1264" s="218">
        <v>3</v>
      </c>
      <c r="H1264" s="220" t="s">
        <v>4437</v>
      </c>
      <c r="I1264" s="220" t="s">
        <v>990</v>
      </c>
      <c r="J1264" s="220" t="s">
        <v>990</v>
      </c>
      <c r="K1264" s="221" t="s">
        <v>4437</v>
      </c>
    </row>
    <row r="1265" spans="1:11" ht="28.5" customHeight="1" x14ac:dyDescent="0.2">
      <c r="A1265" s="217">
        <v>1261</v>
      </c>
      <c r="B1265" s="218">
        <v>2010</v>
      </c>
      <c r="C1265" s="219" t="s">
        <v>2120</v>
      </c>
      <c r="D1265" s="231" t="s">
        <v>6299</v>
      </c>
      <c r="E1265" s="226" t="s">
        <v>2127</v>
      </c>
      <c r="F1265" s="222" t="s">
        <v>1521</v>
      </c>
      <c r="G1265" s="218">
        <v>5</v>
      </c>
      <c r="H1265" s="220" t="s">
        <v>4438</v>
      </c>
      <c r="I1265" s="220" t="s">
        <v>990</v>
      </c>
      <c r="J1265" s="220" t="s">
        <v>990</v>
      </c>
      <c r="K1265" s="221" t="s">
        <v>4438</v>
      </c>
    </row>
    <row r="1266" spans="1:11" ht="28.5" customHeight="1" x14ac:dyDescent="0.2">
      <c r="A1266" s="217">
        <v>1262</v>
      </c>
      <c r="B1266" s="218">
        <v>2010</v>
      </c>
      <c r="C1266" s="219" t="s">
        <v>2122</v>
      </c>
      <c r="D1266" s="231" t="s">
        <v>6299</v>
      </c>
      <c r="E1266" s="226" t="s">
        <v>7348</v>
      </c>
      <c r="F1266" s="222" t="s">
        <v>1900</v>
      </c>
      <c r="G1266" s="218">
        <v>2</v>
      </c>
      <c r="H1266" s="220" t="s">
        <v>4017</v>
      </c>
      <c r="I1266" s="220" t="s">
        <v>990</v>
      </c>
      <c r="J1266" s="220" t="s">
        <v>990</v>
      </c>
      <c r="K1266" s="221" t="s">
        <v>4017</v>
      </c>
    </row>
    <row r="1267" spans="1:11" ht="28.5" customHeight="1" x14ac:dyDescent="0.2">
      <c r="A1267" s="217">
        <v>1263</v>
      </c>
      <c r="B1267" s="218">
        <v>2010</v>
      </c>
      <c r="C1267" s="219" t="s">
        <v>2125</v>
      </c>
      <c r="D1267" s="231" t="s">
        <v>6299</v>
      </c>
      <c r="E1267" s="226" t="s">
        <v>7425</v>
      </c>
      <c r="F1267" s="222" t="s">
        <v>1628</v>
      </c>
      <c r="G1267" s="218">
        <v>2</v>
      </c>
      <c r="H1267" s="220" t="s">
        <v>4439</v>
      </c>
      <c r="I1267" s="220" t="s">
        <v>990</v>
      </c>
      <c r="J1267" s="220" t="s">
        <v>990</v>
      </c>
      <c r="K1267" s="221" t="s">
        <v>4439</v>
      </c>
    </row>
    <row r="1268" spans="1:11" ht="28.5" customHeight="1" x14ac:dyDescent="0.2">
      <c r="A1268" s="217">
        <v>1264</v>
      </c>
      <c r="B1268" s="218">
        <v>2010</v>
      </c>
      <c r="C1268" s="219" t="s">
        <v>2126</v>
      </c>
      <c r="D1268" s="231" t="s">
        <v>6299</v>
      </c>
      <c r="E1268" s="226" t="s">
        <v>2134</v>
      </c>
      <c r="F1268" s="222" t="s">
        <v>2091</v>
      </c>
      <c r="G1268" s="218">
        <v>5</v>
      </c>
      <c r="H1268" s="220" t="s">
        <v>4440</v>
      </c>
      <c r="I1268" s="220" t="s">
        <v>990</v>
      </c>
      <c r="J1268" s="220" t="s">
        <v>990</v>
      </c>
      <c r="K1268" s="221" t="s">
        <v>4440</v>
      </c>
    </row>
    <row r="1269" spans="1:11" ht="28.5" customHeight="1" x14ac:dyDescent="0.2">
      <c r="A1269" s="217">
        <v>1265</v>
      </c>
      <c r="B1269" s="218">
        <v>2010</v>
      </c>
      <c r="C1269" s="219" t="s">
        <v>4441</v>
      </c>
      <c r="D1269" s="231" t="s">
        <v>6299</v>
      </c>
      <c r="E1269" s="226" t="s">
        <v>7426</v>
      </c>
      <c r="F1269" s="222" t="s">
        <v>1749</v>
      </c>
      <c r="G1269" s="218">
        <v>4</v>
      </c>
      <c r="H1269" s="220" t="s">
        <v>4442</v>
      </c>
      <c r="I1269" s="220" t="s">
        <v>990</v>
      </c>
      <c r="J1269" s="220" t="s">
        <v>990</v>
      </c>
      <c r="K1269" s="221" t="s">
        <v>4442</v>
      </c>
    </row>
    <row r="1270" spans="1:11" ht="28.5" customHeight="1" x14ac:dyDescent="0.2">
      <c r="A1270" s="217">
        <v>1266</v>
      </c>
      <c r="B1270" s="218">
        <v>2010</v>
      </c>
      <c r="C1270" s="219" t="s">
        <v>4443</v>
      </c>
      <c r="D1270" s="231" t="s">
        <v>6299</v>
      </c>
      <c r="E1270" s="226" t="s">
        <v>1779</v>
      </c>
      <c r="F1270" s="222" t="s">
        <v>1156</v>
      </c>
      <c r="G1270" s="218">
        <v>4</v>
      </c>
      <c r="H1270" s="220" t="s">
        <v>4409</v>
      </c>
      <c r="I1270" s="220" t="s">
        <v>990</v>
      </c>
      <c r="J1270" s="220" t="s">
        <v>990</v>
      </c>
      <c r="K1270" s="221" t="s">
        <v>4409</v>
      </c>
    </row>
    <row r="1271" spans="1:11" ht="28.5" customHeight="1" x14ac:dyDescent="0.2">
      <c r="A1271" s="217">
        <v>1267</v>
      </c>
      <c r="B1271" s="218">
        <v>2010</v>
      </c>
      <c r="C1271" s="219" t="s">
        <v>2128</v>
      </c>
      <c r="D1271" s="231" t="s">
        <v>6299</v>
      </c>
      <c r="E1271" s="226" t="s">
        <v>3999</v>
      </c>
      <c r="F1271" s="222" t="s">
        <v>1545</v>
      </c>
      <c r="G1271" s="218">
        <v>1</v>
      </c>
      <c r="H1271" s="220" t="s">
        <v>4412</v>
      </c>
      <c r="I1271" s="220" t="s">
        <v>990</v>
      </c>
      <c r="J1271" s="220" t="s">
        <v>990</v>
      </c>
      <c r="K1271" s="221" t="s">
        <v>4412</v>
      </c>
    </row>
    <row r="1272" spans="1:11" ht="28.5" customHeight="1" x14ac:dyDescent="0.2">
      <c r="A1272" s="217">
        <v>1268</v>
      </c>
      <c r="B1272" s="218">
        <v>2010</v>
      </c>
      <c r="C1272" s="219" t="s">
        <v>4444</v>
      </c>
      <c r="D1272" s="231" t="s">
        <v>6299</v>
      </c>
      <c r="E1272" s="226" t="s">
        <v>4445</v>
      </c>
      <c r="F1272" s="222" t="s">
        <v>1503</v>
      </c>
      <c r="G1272" s="218">
        <v>2</v>
      </c>
      <c r="H1272" s="220" t="s">
        <v>4411</v>
      </c>
      <c r="I1272" s="220" t="s">
        <v>990</v>
      </c>
      <c r="J1272" s="220" t="s">
        <v>990</v>
      </c>
      <c r="K1272" s="221" t="s">
        <v>4411</v>
      </c>
    </row>
    <row r="1273" spans="1:11" ht="28.5" customHeight="1" x14ac:dyDescent="0.2">
      <c r="A1273" s="217">
        <v>1269</v>
      </c>
      <c r="B1273" s="218">
        <v>2010</v>
      </c>
      <c r="C1273" s="219" t="s">
        <v>4446</v>
      </c>
      <c r="D1273" s="231" t="s">
        <v>6299</v>
      </c>
      <c r="E1273" s="226" t="s">
        <v>2066</v>
      </c>
      <c r="F1273" s="222" t="s">
        <v>1847</v>
      </c>
      <c r="G1273" s="218">
        <v>3</v>
      </c>
      <c r="H1273" s="220" t="s">
        <v>4447</v>
      </c>
      <c r="I1273" s="220" t="s">
        <v>990</v>
      </c>
      <c r="J1273" s="220" t="s">
        <v>990</v>
      </c>
      <c r="K1273" s="221" t="s">
        <v>4447</v>
      </c>
    </row>
    <row r="1274" spans="1:11" ht="28.5" customHeight="1" x14ac:dyDescent="0.2">
      <c r="A1274" s="217">
        <v>1270</v>
      </c>
      <c r="B1274" s="218">
        <v>2010</v>
      </c>
      <c r="C1274" s="219" t="s">
        <v>1071</v>
      </c>
      <c r="D1274" s="231" t="s">
        <v>6299</v>
      </c>
      <c r="E1274" s="226" t="s">
        <v>4448</v>
      </c>
      <c r="F1274" s="222" t="s">
        <v>1424</v>
      </c>
      <c r="G1274" s="218">
        <v>1</v>
      </c>
      <c r="H1274" s="220" t="s">
        <v>4423</v>
      </c>
      <c r="I1274" s="220" t="s">
        <v>990</v>
      </c>
      <c r="J1274" s="220" t="s">
        <v>990</v>
      </c>
      <c r="K1274" s="221" t="s">
        <v>4423</v>
      </c>
    </row>
    <row r="1275" spans="1:11" ht="28.5" customHeight="1" x14ac:dyDescent="0.2">
      <c r="A1275" s="217">
        <v>1271</v>
      </c>
      <c r="B1275" s="218">
        <v>2010</v>
      </c>
      <c r="C1275" s="219" t="s">
        <v>1075</v>
      </c>
      <c r="D1275" s="231" t="s">
        <v>6299</v>
      </c>
      <c r="E1275" s="226" t="s">
        <v>4002</v>
      </c>
      <c r="F1275" s="222" t="s">
        <v>1509</v>
      </c>
      <c r="G1275" s="218">
        <v>4</v>
      </c>
      <c r="H1275" s="220" t="s">
        <v>4449</v>
      </c>
      <c r="I1275" s="220" t="s">
        <v>990</v>
      </c>
      <c r="J1275" s="220" t="s">
        <v>990</v>
      </c>
      <c r="K1275" s="221" t="s">
        <v>4449</v>
      </c>
    </row>
    <row r="1276" spans="1:11" ht="28.5" customHeight="1" x14ac:dyDescent="0.2">
      <c r="A1276" s="217">
        <v>1272</v>
      </c>
      <c r="B1276" s="218">
        <v>2010</v>
      </c>
      <c r="C1276" s="219" t="s">
        <v>2133</v>
      </c>
      <c r="D1276" s="231" t="s">
        <v>6299</v>
      </c>
      <c r="E1276" s="226" t="s">
        <v>7337</v>
      </c>
      <c r="F1276" s="222" t="s">
        <v>1509</v>
      </c>
      <c r="G1276" s="218">
        <v>2</v>
      </c>
      <c r="H1276" s="220" t="s">
        <v>4411</v>
      </c>
      <c r="I1276" s="220" t="s">
        <v>990</v>
      </c>
      <c r="J1276" s="220" t="s">
        <v>990</v>
      </c>
      <c r="K1276" s="221" t="s">
        <v>4411</v>
      </c>
    </row>
    <row r="1277" spans="1:11" ht="28.5" customHeight="1" x14ac:dyDescent="0.2">
      <c r="A1277" s="217">
        <v>1273</v>
      </c>
      <c r="B1277" s="218">
        <v>2010</v>
      </c>
      <c r="C1277" s="219" t="s">
        <v>4450</v>
      </c>
      <c r="D1277" s="231" t="s">
        <v>6299</v>
      </c>
      <c r="E1277" s="226" t="s">
        <v>2200</v>
      </c>
      <c r="F1277" s="222" t="s">
        <v>992</v>
      </c>
      <c r="G1277" s="218">
        <v>6</v>
      </c>
      <c r="H1277" s="220" t="s">
        <v>4451</v>
      </c>
      <c r="I1277" s="220" t="s">
        <v>990</v>
      </c>
      <c r="J1277" s="220" t="s">
        <v>990</v>
      </c>
      <c r="K1277" s="221" t="s">
        <v>4451</v>
      </c>
    </row>
    <row r="1278" spans="1:11" ht="28.5" customHeight="1" x14ac:dyDescent="0.2">
      <c r="A1278" s="217">
        <v>1274</v>
      </c>
      <c r="B1278" s="218">
        <v>2010</v>
      </c>
      <c r="C1278" s="219" t="s">
        <v>4452</v>
      </c>
      <c r="D1278" s="231" t="s">
        <v>6299</v>
      </c>
      <c r="E1278" s="226" t="s">
        <v>4453</v>
      </c>
      <c r="F1278" s="222" t="s">
        <v>2814</v>
      </c>
      <c r="G1278" s="218">
        <v>4</v>
      </c>
      <c r="H1278" s="220" t="s">
        <v>4454</v>
      </c>
      <c r="I1278" s="220" t="s">
        <v>990</v>
      </c>
      <c r="J1278" s="220" t="s">
        <v>990</v>
      </c>
      <c r="K1278" s="221" t="s">
        <v>4454</v>
      </c>
    </row>
    <row r="1279" spans="1:11" ht="28.5" customHeight="1" x14ac:dyDescent="0.2">
      <c r="A1279" s="217">
        <v>1275</v>
      </c>
      <c r="B1279" s="218">
        <v>2010</v>
      </c>
      <c r="C1279" s="219" t="s">
        <v>2136</v>
      </c>
      <c r="D1279" s="231" t="s">
        <v>6299</v>
      </c>
      <c r="E1279" s="226" t="s">
        <v>7427</v>
      </c>
      <c r="F1279" s="222" t="s">
        <v>1780</v>
      </c>
      <c r="G1279" s="218">
        <v>1</v>
      </c>
      <c r="H1279" s="220" t="s">
        <v>4455</v>
      </c>
      <c r="I1279" s="220" t="s">
        <v>990</v>
      </c>
      <c r="J1279" s="220" t="s">
        <v>990</v>
      </c>
      <c r="K1279" s="221" t="s">
        <v>4455</v>
      </c>
    </row>
    <row r="1280" spans="1:11" ht="28.5" customHeight="1" x14ac:dyDescent="0.2">
      <c r="A1280" s="217">
        <v>1276</v>
      </c>
      <c r="B1280" s="218">
        <v>2010</v>
      </c>
      <c r="C1280" s="219" t="s">
        <v>4456</v>
      </c>
      <c r="D1280" s="231" t="s">
        <v>6299</v>
      </c>
      <c r="E1280" s="226" t="s">
        <v>7405</v>
      </c>
      <c r="F1280" s="222" t="s">
        <v>1447</v>
      </c>
      <c r="G1280" s="218">
        <v>5</v>
      </c>
      <c r="H1280" s="220" t="s">
        <v>4457</v>
      </c>
      <c r="I1280" s="220" t="s">
        <v>990</v>
      </c>
      <c r="J1280" s="220" t="s">
        <v>990</v>
      </c>
      <c r="K1280" s="221" t="s">
        <v>4457</v>
      </c>
    </row>
    <row r="1281" spans="1:11" ht="28.5" customHeight="1" x14ac:dyDescent="0.2">
      <c r="A1281" s="217">
        <v>1277</v>
      </c>
      <c r="B1281" s="218">
        <v>2010</v>
      </c>
      <c r="C1281" s="219" t="s">
        <v>2138</v>
      </c>
      <c r="D1281" s="231" t="s">
        <v>6299</v>
      </c>
      <c r="E1281" s="226" t="s">
        <v>2203</v>
      </c>
      <c r="F1281" s="222" t="s">
        <v>1085</v>
      </c>
      <c r="G1281" s="218">
        <v>5</v>
      </c>
      <c r="H1281" s="220" t="s">
        <v>4458</v>
      </c>
      <c r="I1281" s="220" t="s">
        <v>990</v>
      </c>
      <c r="J1281" s="220" t="s">
        <v>990</v>
      </c>
      <c r="K1281" s="221" t="s">
        <v>4458</v>
      </c>
    </row>
    <row r="1282" spans="1:11" ht="28.5" customHeight="1" x14ac:dyDescent="0.2">
      <c r="A1282" s="217">
        <v>1278</v>
      </c>
      <c r="B1282" s="218">
        <v>2010</v>
      </c>
      <c r="C1282" s="219" t="s">
        <v>1079</v>
      </c>
      <c r="D1282" s="231" t="s">
        <v>6299</v>
      </c>
      <c r="E1282" s="226" t="s">
        <v>4459</v>
      </c>
      <c r="F1282" s="222" t="s">
        <v>1478</v>
      </c>
      <c r="G1282" s="218">
        <v>5</v>
      </c>
      <c r="H1282" s="220" t="s">
        <v>4405</v>
      </c>
      <c r="I1282" s="220" t="s">
        <v>990</v>
      </c>
      <c r="J1282" s="220" t="s">
        <v>990</v>
      </c>
      <c r="K1282" s="221" t="s">
        <v>4405</v>
      </c>
    </row>
    <row r="1283" spans="1:11" ht="28.5" customHeight="1" x14ac:dyDescent="0.2">
      <c r="A1283" s="217">
        <v>1279</v>
      </c>
      <c r="B1283" s="218">
        <v>2010</v>
      </c>
      <c r="C1283" s="219" t="s">
        <v>2141</v>
      </c>
      <c r="D1283" s="231" t="s">
        <v>6299</v>
      </c>
      <c r="E1283" s="226" t="s">
        <v>2069</v>
      </c>
      <c r="F1283" s="222" t="s">
        <v>1384</v>
      </c>
      <c r="G1283" s="218">
        <v>1</v>
      </c>
      <c r="H1283" s="220" t="s">
        <v>4460</v>
      </c>
      <c r="I1283" s="220" t="s">
        <v>990</v>
      </c>
      <c r="J1283" s="220" t="s">
        <v>990</v>
      </c>
      <c r="K1283" s="221" t="s">
        <v>4460</v>
      </c>
    </row>
    <row r="1284" spans="1:11" ht="28.5" customHeight="1" x14ac:dyDescent="0.2">
      <c r="A1284" s="217">
        <v>1280</v>
      </c>
      <c r="B1284" s="218">
        <v>2010</v>
      </c>
      <c r="C1284" s="219" t="s">
        <v>2144</v>
      </c>
      <c r="D1284" s="231" t="s">
        <v>6299</v>
      </c>
      <c r="E1284" s="226" t="s">
        <v>2196</v>
      </c>
      <c r="F1284" s="222" t="s">
        <v>1788</v>
      </c>
      <c r="G1284" s="218">
        <v>3</v>
      </c>
      <c r="H1284" s="220" t="s">
        <v>4407</v>
      </c>
      <c r="I1284" s="220" t="s">
        <v>990</v>
      </c>
      <c r="J1284" s="220" t="s">
        <v>990</v>
      </c>
      <c r="K1284" s="221" t="s">
        <v>4407</v>
      </c>
    </row>
    <row r="1285" spans="1:11" ht="28.5" customHeight="1" x14ac:dyDescent="0.2">
      <c r="A1285" s="217">
        <v>1281</v>
      </c>
      <c r="B1285" s="218">
        <v>2010</v>
      </c>
      <c r="C1285" s="219" t="s">
        <v>2146</v>
      </c>
      <c r="D1285" s="231" t="s">
        <v>6299</v>
      </c>
      <c r="E1285" s="226" t="s">
        <v>7408</v>
      </c>
      <c r="F1285" s="222" t="s">
        <v>1538</v>
      </c>
      <c r="G1285" s="218">
        <v>1</v>
      </c>
      <c r="H1285" s="220" t="s">
        <v>4460</v>
      </c>
      <c r="I1285" s="220" t="s">
        <v>990</v>
      </c>
      <c r="J1285" s="220" t="s">
        <v>990</v>
      </c>
      <c r="K1285" s="221" t="s">
        <v>4460</v>
      </c>
    </row>
    <row r="1286" spans="1:11" ht="28.5" customHeight="1" x14ac:dyDescent="0.2">
      <c r="A1286" s="217">
        <v>1282</v>
      </c>
      <c r="B1286" s="218">
        <v>2010</v>
      </c>
      <c r="C1286" s="219" t="s">
        <v>2148</v>
      </c>
      <c r="D1286" s="231" t="s">
        <v>6299</v>
      </c>
      <c r="E1286" s="226" t="s">
        <v>7428</v>
      </c>
      <c r="F1286" s="222" t="s">
        <v>1148</v>
      </c>
      <c r="G1286" s="218">
        <v>7</v>
      </c>
      <c r="H1286" s="220" t="s">
        <v>2246</v>
      </c>
      <c r="I1286" s="220" t="s">
        <v>990</v>
      </c>
      <c r="J1286" s="220" t="s">
        <v>990</v>
      </c>
      <c r="K1286" s="221" t="s">
        <v>2246</v>
      </c>
    </row>
    <row r="1287" spans="1:11" ht="28.5" customHeight="1" x14ac:dyDescent="0.2">
      <c r="A1287" s="217">
        <v>1283</v>
      </c>
      <c r="B1287" s="218">
        <v>2010</v>
      </c>
      <c r="C1287" s="219" t="s">
        <v>4461</v>
      </c>
      <c r="D1287" s="231" t="s">
        <v>6299</v>
      </c>
      <c r="E1287" s="226" t="s">
        <v>2123</v>
      </c>
      <c r="F1287" s="222" t="s">
        <v>1666</v>
      </c>
      <c r="G1287" s="218">
        <v>1</v>
      </c>
      <c r="H1287" s="220" t="s">
        <v>4460</v>
      </c>
      <c r="I1287" s="220" t="s">
        <v>990</v>
      </c>
      <c r="J1287" s="220" t="s">
        <v>990</v>
      </c>
      <c r="K1287" s="221" t="s">
        <v>4460</v>
      </c>
    </row>
    <row r="1288" spans="1:11" ht="28.5" customHeight="1" x14ac:dyDescent="0.2">
      <c r="A1288" s="217">
        <v>1284</v>
      </c>
      <c r="B1288" s="218">
        <v>2010</v>
      </c>
      <c r="C1288" s="219" t="s">
        <v>4462</v>
      </c>
      <c r="D1288" s="231" t="s">
        <v>6299</v>
      </c>
      <c r="E1288" s="226" t="s">
        <v>4463</v>
      </c>
      <c r="F1288" s="222" t="s">
        <v>1769</v>
      </c>
      <c r="G1288" s="218">
        <v>1</v>
      </c>
      <c r="H1288" s="220" t="s">
        <v>4423</v>
      </c>
      <c r="I1288" s="220" t="s">
        <v>990</v>
      </c>
      <c r="J1288" s="220" t="s">
        <v>990</v>
      </c>
      <c r="K1288" s="221" t="s">
        <v>4423</v>
      </c>
    </row>
    <row r="1289" spans="1:11" ht="28.5" customHeight="1" x14ac:dyDescent="0.2">
      <c r="A1289" s="217">
        <v>1285</v>
      </c>
      <c r="B1289" s="218">
        <v>2010</v>
      </c>
      <c r="C1289" s="219" t="s">
        <v>1083</v>
      </c>
      <c r="D1289" s="231" t="s">
        <v>6299</v>
      </c>
      <c r="E1289" s="226" t="s">
        <v>318</v>
      </c>
      <c r="F1289" s="222" t="s">
        <v>1776</v>
      </c>
      <c r="G1289" s="218">
        <v>1</v>
      </c>
      <c r="H1289" s="220" t="s">
        <v>4460</v>
      </c>
      <c r="I1289" s="220" t="s">
        <v>990</v>
      </c>
      <c r="J1289" s="220" t="s">
        <v>990</v>
      </c>
      <c r="K1289" s="221" t="s">
        <v>4460</v>
      </c>
    </row>
    <row r="1290" spans="1:11" ht="28.5" customHeight="1" x14ac:dyDescent="0.2">
      <c r="A1290" s="217">
        <v>1286</v>
      </c>
      <c r="B1290" s="218">
        <v>2010</v>
      </c>
      <c r="C1290" s="219" t="s">
        <v>2153</v>
      </c>
      <c r="D1290" s="231" t="s">
        <v>6299</v>
      </c>
      <c r="E1290" s="226" t="s">
        <v>7355</v>
      </c>
      <c r="F1290" s="222" t="s">
        <v>1525</v>
      </c>
      <c r="G1290" s="218">
        <v>5</v>
      </c>
      <c r="H1290" s="220" t="s">
        <v>4464</v>
      </c>
      <c r="I1290" s="220" t="s">
        <v>990</v>
      </c>
      <c r="J1290" s="220" t="s">
        <v>990</v>
      </c>
      <c r="K1290" s="221" t="s">
        <v>4464</v>
      </c>
    </row>
    <row r="1291" spans="1:11" ht="28.5" customHeight="1" x14ac:dyDescent="0.2">
      <c r="A1291" s="217">
        <v>1287</v>
      </c>
      <c r="B1291" s="218">
        <v>2010</v>
      </c>
      <c r="C1291" s="219" t="s">
        <v>4465</v>
      </c>
      <c r="D1291" s="231" t="s">
        <v>6299</v>
      </c>
      <c r="E1291" s="226" t="s">
        <v>7429</v>
      </c>
      <c r="F1291" s="222" t="s">
        <v>1220</v>
      </c>
      <c r="G1291" s="218">
        <v>2</v>
      </c>
      <c r="H1291" s="220" t="s">
        <v>4466</v>
      </c>
      <c r="I1291" s="220" t="s">
        <v>990</v>
      </c>
      <c r="J1291" s="220" t="s">
        <v>990</v>
      </c>
      <c r="K1291" s="221" t="s">
        <v>4466</v>
      </c>
    </row>
    <row r="1292" spans="1:11" ht="28.5" customHeight="1" x14ac:dyDescent="0.2">
      <c r="A1292" s="217">
        <v>1288</v>
      </c>
      <c r="B1292" s="218">
        <v>2010</v>
      </c>
      <c r="C1292" s="219" t="s">
        <v>2155</v>
      </c>
      <c r="D1292" s="231" t="s">
        <v>6299</v>
      </c>
      <c r="E1292" s="226" t="s">
        <v>7383</v>
      </c>
      <c r="F1292" s="222" t="s">
        <v>1658</v>
      </c>
      <c r="G1292" s="218">
        <v>8</v>
      </c>
      <c r="H1292" s="220" t="s">
        <v>4467</v>
      </c>
      <c r="I1292" s="220" t="s">
        <v>990</v>
      </c>
      <c r="J1292" s="220" t="s">
        <v>990</v>
      </c>
      <c r="K1292" s="221" t="s">
        <v>4467</v>
      </c>
    </row>
    <row r="1293" spans="1:11" ht="28.5" customHeight="1" x14ac:dyDescent="0.2">
      <c r="A1293" s="217">
        <v>1289</v>
      </c>
      <c r="B1293" s="218">
        <v>2010</v>
      </c>
      <c r="C1293" s="219" t="s">
        <v>2157</v>
      </c>
      <c r="D1293" s="231" t="s">
        <v>6299</v>
      </c>
      <c r="E1293" s="226" t="s">
        <v>7430</v>
      </c>
      <c r="F1293" s="222" t="s">
        <v>1780</v>
      </c>
      <c r="G1293" s="218">
        <v>5</v>
      </c>
      <c r="H1293" s="220" t="s">
        <v>4468</v>
      </c>
      <c r="I1293" s="220" t="s">
        <v>990</v>
      </c>
      <c r="J1293" s="220" t="s">
        <v>990</v>
      </c>
      <c r="K1293" s="221" t="s">
        <v>4468</v>
      </c>
    </row>
    <row r="1294" spans="1:11" ht="28.5" customHeight="1" x14ac:dyDescent="0.2">
      <c r="A1294" s="217">
        <v>1290</v>
      </c>
      <c r="B1294" s="218">
        <v>2010</v>
      </c>
      <c r="C1294" s="219" t="s">
        <v>2159</v>
      </c>
      <c r="D1294" s="231" t="s">
        <v>6299</v>
      </c>
      <c r="E1294" s="226" t="s">
        <v>7406</v>
      </c>
      <c r="F1294" s="222" t="s">
        <v>1447</v>
      </c>
      <c r="G1294" s="218">
        <v>1</v>
      </c>
      <c r="H1294" s="220" t="s">
        <v>4460</v>
      </c>
      <c r="I1294" s="220" t="s">
        <v>990</v>
      </c>
      <c r="J1294" s="220" t="s">
        <v>990</v>
      </c>
      <c r="K1294" s="221" t="s">
        <v>4460</v>
      </c>
    </row>
    <row r="1295" spans="1:11" ht="28.5" customHeight="1" x14ac:dyDescent="0.2">
      <c r="A1295" s="217">
        <v>1291</v>
      </c>
      <c r="B1295" s="218">
        <v>2010</v>
      </c>
      <c r="C1295" s="219" t="s">
        <v>2161</v>
      </c>
      <c r="D1295" s="231" t="s">
        <v>6299</v>
      </c>
      <c r="E1295" s="226" t="s">
        <v>4469</v>
      </c>
      <c r="F1295" s="222" t="s">
        <v>1443</v>
      </c>
      <c r="G1295" s="218">
        <v>3</v>
      </c>
      <c r="H1295" s="220" t="s">
        <v>4437</v>
      </c>
      <c r="I1295" s="220" t="s">
        <v>990</v>
      </c>
      <c r="J1295" s="220" t="s">
        <v>990</v>
      </c>
      <c r="K1295" s="221" t="s">
        <v>4437</v>
      </c>
    </row>
    <row r="1296" spans="1:11" ht="28.5" customHeight="1" x14ac:dyDescent="0.2">
      <c r="A1296" s="217">
        <v>1292</v>
      </c>
      <c r="B1296" s="218">
        <v>2010</v>
      </c>
      <c r="C1296" s="219" t="s">
        <v>1087</v>
      </c>
      <c r="D1296" s="231" t="s">
        <v>6299</v>
      </c>
      <c r="E1296" s="226" t="s">
        <v>7431</v>
      </c>
      <c r="F1296" s="222" t="s">
        <v>1558</v>
      </c>
      <c r="G1296" s="218">
        <v>3</v>
      </c>
      <c r="H1296" s="220" t="s">
        <v>4437</v>
      </c>
      <c r="I1296" s="220" t="s">
        <v>990</v>
      </c>
      <c r="J1296" s="220" t="s">
        <v>990</v>
      </c>
      <c r="K1296" s="221" t="s">
        <v>4437</v>
      </c>
    </row>
    <row r="1297" spans="1:11" ht="28.5" customHeight="1" x14ac:dyDescent="0.2">
      <c r="A1297" s="217">
        <v>1293</v>
      </c>
      <c r="B1297" s="218">
        <v>2010</v>
      </c>
      <c r="C1297" s="219" t="s">
        <v>1091</v>
      </c>
      <c r="D1297" s="231" t="s">
        <v>6299</v>
      </c>
      <c r="E1297" s="226" t="s">
        <v>4470</v>
      </c>
      <c r="F1297" s="222" t="s">
        <v>1528</v>
      </c>
      <c r="G1297" s="218">
        <v>8</v>
      </c>
      <c r="H1297" s="220" t="s">
        <v>4467</v>
      </c>
      <c r="I1297" s="220" t="s">
        <v>990</v>
      </c>
      <c r="J1297" s="220" t="s">
        <v>990</v>
      </c>
      <c r="K1297" s="221" t="s">
        <v>4467</v>
      </c>
    </row>
    <row r="1298" spans="1:11" ht="28.5" customHeight="1" x14ac:dyDescent="0.2">
      <c r="A1298" s="217">
        <v>1294</v>
      </c>
      <c r="B1298" s="218">
        <v>2010</v>
      </c>
      <c r="C1298" s="219" t="s">
        <v>2165</v>
      </c>
      <c r="D1298" s="231" t="s">
        <v>6299</v>
      </c>
      <c r="E1298" s="226" t="s">
        <v>7432</v>
      </c>
      <c r="F1298" s="222" t="s">
        <v>2255</v>
      </c>
      <c r="G1298" s="218">
        <v>1</v>
      </c>
      <c r="H1298" s="220" t="s">
        <v>4471</v>
      </c>
      <c r="I1298" s="220" t="s">
        <v>990</v>
      </c>
      <c r="J1298" s="220" t="s">
        <v>990</v>
      </c>
      <c r="K1298" s="221" t="s">
        <v>4471</v>
      </c>
    </row>
    <row r="1299" spans="1:11" ht="28.5" customHeight="1" x14ac:dyDescent="0.2">
      <c r="A1299" s="217">
        <v>1295</v>
      </c>
      <c r="B1299" s="218">
        <v>2010</v>
      </c>
      <c r="C1299" s="219" t="s">
        <v>2174</v>
      </c>
      <c r="D1299" s="231" t="s">
        <v>6299</v>
      </c>
      <c r="E1299" s="226" t="s">
        <v>7424</v>
      </c>
      <c r="F1299" s="222" t="s">
        <v>2052</v>
      </c>
      <c r="G1299" s="218">
        <v>2</v>
      </c>
      <c r="H1299" s="220" t="s">
        <v>4472</v>
      </c>
      <c r="I1299" s="220" t="s">
        <v>990</v>
      </c>
      <c r="J1299" s="220" t="s">
        <v>990</v>
      </c>
      <c r="K1299" s="221" t="s">
        <v>4472</v>
      </c>
    </row>
    <row r="1300" spans="1:11" ht="28.5" customHeight="1" x14ac:dyDescent="0.2">
      <c r="A1300" s="217">
        <v>1296</v>
      </c>
      <c r="B1300" s="218">
        <v>2010</v>
      </c>
      <c r="C1300" s="219" t="s">
        <v>4473</v>
      </c>
      <c r="D1300" s="231" t="s">
        <v>6299</v>
      </c>
      <c r="E1300" s="226" t="s">
        <v>4474</v>
      </c>
      <c r="F1300" s="222" t="s">
        <v>1610</v>
      </c>
      <c r="G1300" s="218">
        <v>1</v>
      </c>
      <c r="H1300" s="220" t="s">
        <v>4475</v>
      </c>
      <c r="I1300" s="220" t="s">
        <v>990</v>
      </c>
      <c r="J1300" s="220" t="s">
        <v>990</v>
      </c>
      <c r="K1300" s="221" t="s">
        <v>4475</v>
      </c>
    </row>
    <row r="1301" spans="1:11" ht="28.5" customHeight="1" x14ac:dyDescent="0.2">
      <c r="A1301" s="217">
        <v>1297</v>
      </c>
      <c r="B1301" s="218">
        <v>2010</v>
      </c>
      <c r="C1301" s="219" t="s">
        <v>2179</v>
      </c>
      <c r="D1301" s="231" t="s">
        <v>6299</v>
      </c>
      <c r="E1301" s="226" t="s">
        <v>7357</v>
      </c>
      <c r="F1301" s="222" t="s">
        <v>1394</v>
      </c>
      <c r="G1301" s="218">
        <v>1</v>
      </c>
      <c r="H1301" s="220" t="s">
        <v>4476</v>
      </c>
      <c r="I1301" s="220" t="s">
        <v>990</v>
      </c>
      <c r="J1301" s="220" t="s">
        <v>990</v>
      </c>
      <c r="K1301" s="221" t="s">
        <v>4476</v>
      </c>
    </row>
    <row r="1302" spans="1:11" ht="28.5" customHeight="1" x14ac:dyDescent="0.2">
      <c r="A1302" s="217">
        <v>1298</v>
      </c>
      <c r="B1302" s="218">
        <v>2010</v>
      </c>
      <c r="C1302" s="219" t="s">
        <v>2182</v>
      </c>
      <c r="D1302" s="231" t="s">
        <v>6299</v>
      </c>
      <c r="E1302" s="226" t="s">
        <v>4015</v>
      </c>
      <c r="F1302" s="222" t="s">
        <v>4477</v>
      </c>
      <c r="G1302" s="218">
        <v>11</v>
      </c>
      <c r="H1302" s="220" t="s">
        <v>4478</v>
      </c>
      <c r="I1302" s="220" t="s">
        <v>990</v>
      </c>
      <c r="J1302" s="220" t="s">
        <v>990</v>
      </c>
      <c r="K1302" s="221" t="s">
        <v>4478</v>
      </c>
    </row>
    <row r="1303" spans="1:11" ht="28.5" customHeight="1" x14ac:dyDescent="0.2">
      <c r="A1303" s="217">
        <v>1299</v>
      </c>
      <c r="B1303" s="218">
        <v>2010</v>
      </c>
      <c r="C1303" s="219" t="s">
        <v>4479</v>
      </c>
      <c r="D1303" s="231" t="s">
        <v>6299</v>
      </c>
      <c r="E1303" s="226" t="s">
        <v>4480</v>
      </c>
      <c r="F1303" s="222" t="s">
        <v>1144</v>
      </c>
      <c r="G1303" s="218">
        <v>5</v>
      </c>
      <c r="H1303" s="220" t="s">
        <v>4481</v>
      </c>
      <c r="I1303" s="220" t="s">
        <v>990</v>
      </c>
      <c r="J1303" s="220" t="s">
        <v>990</v>
      </c>
      <c r="K1303" s="221" t="s">
        <v>4481</v>
      </c>
    </row>
    <row r="1304" spans="1:11" ht="28.5" customHeight="1" x14ac:dyDescent="0.2">
      <c r="A1304" s="217">
        <v>1300</v>
      </c>
      <c r="B1304" s="218">
        <v>2010</v>
      </c>
      <c r="C1304" s="219" t="s">
        <v>4482</v>
      </c>
      <c r="D1304" s="231" t="s">
        <v>6299</v>
      </c>
      <c r="E1304" s="226" t="s">
        <v>7433</v>
      </c>
      <c r="F1304" s="222" t="s">
        <v>1908</v>
      </c>
      <c r="G1304" s="218">
        <v>1</v>
      </c>
      <c r="H1304" s="220" t="s">
        <v>4483</v>
      </c>
      <c r="I1304" s="220" t="s">
        <v>990</v>
      </c>
      <c r="J1304" s="220" t="s">
        <v>990</v>
      </c>
      <c r="K1304" s="221" t="s">
        <v>4483</v>
      </c>
    </row>
    <row r="1305" spans="1:11" ht="28.5" customHeight="1" x14ac:dyDescent="0.2">
      <c r="A1305" s="217">
        <v>1301</v>
      </c>
      <c r="B1305" s="218">
        <v>2010</v>
      </c>
      <c r="C1305" s="219" t="s">
        <v>4484</v>
      </c>
      <c r="D1305" s="231" t="s">
        <v>6299</v>
      </c>
      <c r="E1305" s="226" t="s">
        <v>4485</v>
      </c>
      <c r="F1305" s="222" t="s">
        <v>1533</v>
      </c>
      <c r="G1305" s="218">
        <v>2</v>
      </c>
      <c r="H1305" s="220" t="s">
        <v>4486</v>
      </c>
      <c r="I1305" s="220" t="s">
        <v>990</v>
      </c>
      <c r="J1305" s="220" t="s">
        <v>990</v>
      </c>
      <c r="K1305" s="221" t="s">
        <v>4486</v>
      </c>
    </row>
    <row r="1306" spans="1:11" ht="28.5" customHeight="1" x14ac:dyDescent="0.2">
      <c r="A1306" s="217">
        <v>1302</v>
      </c>
      <c r="B1306" s="218">
        <v>2010</v>
      </c>
      <c r="C1306" s="219" t="s">
        <v>2192</v>
      </c>
      <c r="D1306" s="231" t="s">
        <v>6299</v>
      </c>
      <c r="E1306" s="226" t="s">
        <v>3801</v>
      </c>
      <c r="F1306" s="222" t="s">
        <v>4487</v>
      </c>
      <c r="G1306" s="218">
        <v>2</v>
      </c>
      <c r="H1306" s="220" t="s">
        <v>4488</v>
      </c>
      <c r="I1306" s="220" t="s">
        <v>990</v>
      </c>
      <c r="J1306" s="220" t="s">
        <v>990</v>
      </c>
      <c r="K1306" s="221" t="s">
        <v>4488</v>
      </c>
    </row>
    <row r="1307" spans="1:11" ht="28.5" customHeight="1" x14ac:dyDescent="0.2">
      <c r="A1307" s="217">
        <v>1303</v>
      </c>
      <c r="B1307" s="218">
        <v>2010</v>
      </c>
      <c r="C1307" s="219" t="s">
        <v>2195</v>
      </c>
      <c r="D1307" s="231" t="s">
        <v>6299</v>
      </c>
      <c r="E1307" s="226" t="s">
        <v>3203</v>
      </c>
      <c r="F1307" s="222" t="s">
        <v>2207</v>
      </c>
      <c r="G1307" s="218">
        <v>2</v>
      </c>
      <c r="H1307" s="220" t="s">
        <v>4489</v>
      </c>
      <c r="I1307" s="220" t="s">
        <v>990</v>
      </c>
      <c r="J1307" s="220" t="s">
        <v>990</v>
      </c>
      <c r="K1307" s="221" t="s">
        <v>4489</v>
      </c>
    </row>
    <row r="1308" spans="1:11" ht="28.5" customHeight="1" x14ac:dyDescent="0.2">
      <c r="A1308" s="217">
        <v>1304</v>
      </c>
      <c r="B1308" s="218">
        <v>2010</v>
      </c>
      <c r="C1308" s="219" t="s">
        <v>2197</v>
      </c>
      <c r="D1308" s="231" t="s">
        <v>6299</v>
      </c>
      <c r="E1308" s="226" t="s">
        <v>7434</v>
      </c>
      <c r="F1308" s="222" t="s">
        <v>1971</v>
      </c>
      <c r="G1308" s="218">
        <v>2</v>
      </c>
      <c r="H1308" s="220" t="s">
        <v>4490</v>
      </c>
      <c r="I1308" s="220" t="s">
        <v>990</v>
      </c>
      <c r="J1308" s="220" t="s">
        <v>990</v>
      </c>
      <c r="K1308" s="221" t="s">
        <v>4490</v>
      </c>
    </row>
    <row r="1309" spans="1:11" ht="28.5" customHeight="1" x14ac:dyDescent="0.2">
      <c r="A1309" s="217">
        <v>1305</v>
      </c>
      <c r="B1309" s="218">
        <v>2010</v>
      </c>
      <c r="C1309" s="219" t="s">
        <v>2199</v>
      </c>
      <c r="D1309" s="231" t="s">
        <v>6299</v>
      </c>
      <c r="E1309" s="226" t="s">
        <v>2268</v>
      </c>
      <c r="F1309" s="222" t="s">
        <v>2576</v>
      </c>
      <c r="G1309" s="218">
        <v>4</v>
      </c>
      <c r="H1309" s="220" t="s">
        <v>4491</v>
      </c>
      <c r="I1309" s="220" t="s">
        <v>990</v>
      </c>
      <c r="J1309" s="220" t="s">
        <v>990</v>
      </c>
      <c r="K1309" s="221" t="s">
        <v>4491</v>
      </c>
    </row>
    <row r="1310" spans="1:11" ht="28.5" customHeight="1" x14ac:dyDescent="0.2">
      <c r="A1310" s="217">
        <v>1306</v>
      </c>
      <c r="B1310" s="218">
        <v>2010</v>
      </c>
      <c r="C1310" s="219" t="s">
        <v>1567</v>
      </c>
      <c r="D1310" s="231" t="s">
        <v>6299</v>
      </c>
      <c r="E1310" s="226" t="s">
        <v>7435</v>
      </c>
      <c r="F1310" s="222" t="s">
        <v>1257</v>
      </c>
      <c r="G1310" s="218">
        <v>4</v>
      </c>
      <c r="H1310" s="220" t="s">
        <v>4492</v>
      </c>
      <c r="I1310" s="220" t="s">
        <v>990</v>
      </c>
      <c r="J1310" s="220" t="s">
        <v>990</v>
      </c>
      <c r="K1310" s="221" t="s">
        <v>4492</v>
      </c>
    </row>
    <row r="1311" spans="1:11" ht="28.5" customHeight="1" x14ac:dyDescent="0.2">
      <c r="A1311" s="217">
        <v>1307</v>
      </c>
      <c r="B1311" s="218">
        <v>2010</v>
      </c>
      <c r="C1311" s="219" t="s">
        <v>1571</v>
      </c>
      <c r="D1311" s="231" t="s">
        <v>6299</v>
      </c>
      <c r="E1311" s="226" t="s">
        <v>4493</v>
      </c>
      <c r="F1311" s="222" t="s">
        <v>1036</v>
      </c>
      <c r="G1311" s="218">
        <v>1</v>
      </c>
      <c r="H1311" s="220" t="s">
        <v>4494</v>
      </c>
      <c r="I1311" s="220" t="s">
        <v>990</v>
      </c>
      <c r="J1311" s="220" t="s">
        <v>990</v>
      </c>
      <c r="K1311" s="221" t="s">
        <v>4494</v>
      </c>
    </row>
    <row r="1312" spans="1:11" ht="28.5" customHeight="1" x14ac:dyDescent="0.2">
      <c r="A1312" s="217">
        <v>1308</v>
      </c>
      <c r="B1312" s="218">
        <v>2010</v>
      </c>
      <c r="C1312" s="219" t="s">
        <v>4495</v>
      </c>
      <c r="D1312" s="231" t="s">
        <v>6312</v>
      </c>
      <c r="E1312" s="226" t="s">
        <v>1305</v>
      </c>
      <c r="F1312" s="222" t="s">
        <v>1112</v>
      </c>
      <c r="G1312" s="218">
        <v>3</v>
      </c>
      <c r="H1312" s="220" t="s">
        <v>4496</v>
      </c>
      <c r="I1312" s="220" t="s">
        <v>990</v>
      </c>
      <c r="J1312" s="220" t="s">
        <v>990</v>
      </c>
      <c r="K1312" s="221" t="s">
        <v>4496</v>
      </c>
    </row>
    <row r="1313" spans="1:11" ht="28.5" customHeight="1" x14ac:dyDescent="0.2">
      <c r="A1313" s="217">
        <v>1309</v>
      </c>
      <c r="B1313" s="218">
        <v>2010</v>
      </c>
      <c r="C1313" s="219" t="s">
        <v>4497</v>
      </c>
      <c r="D1313" s="231" t="s">
        <v>6312</v>
      </c>
      <c r="E1313" s="226" t="s">
        <v>1326</v>
      </c>
      <c r="F1313" s="222" t="s">
        <v>1370</v>
      </c>
      <c r="G1313" s="218">
        <v>3</v>
      </c>
      <c r="H1313" s="220" t="s">
        <v>4498</v>
      </c>
      <c r="I1313" s="220" t="s">
        <v>990</v>
      </c>
      <c r="J1313" s="220" t="s">
        <v>990</v>
      </c>
      <c r="K1313" s="221" t="s">
        <v>4498</v>
      </c>
    </row>
    <row r="1314" spans="1:11" ht="28.5" customHeight="1" x14ac:dyDescent="0.2">
      <c r="A1314" s="217">
        <v>1310</v>
      </c>
      <c r="B1314" s="218">
        <v>2010</v>
      </c>
      <c r="C1314" s="219" t="s">
        <v>4499</v>
      </c>
      <c r="D1314" s="231" t="s">
        <v>6313</v>
      </c>
      <c r="E1314" s="226" t="s">
        <v>4500</v>
      </c>
      <c r="F1314" s="222" t="s">
        <v>1320</v>
      </c>
      <c r="G1314" s="218">
        <v>1</v>
      </c>
      <c r="H1314" s="220" t="s">
        <v>4501</v>
      </c>
      <c r="I1314" s="220" t="s">
        <v>990</v>
      </c>
      <c r="J1314" s="220" t="s">
        <v>990</v>
      </c>
      <c r="K1314" s="221" t="s">
        <v>4501</v>
      </c>
    </row>
    <row r="1315" spans="1:11" ht="28.5" customHeight="1" x14ac:dyDescent="0.2">
      <c r="A1315" s="217">
        <v>1311</v>
      </c>
      <c r="B1315" s="218">
        <v>2010</v>
      </c>
      <c r="C1315" s="219" t="s">
        <v>4502</v>
      </c>
      <c r="D1315" s="231" t="s">
        <v>6313</v>
      </c>
      <c r="E1315" s="226" t="s">
        <v>1305</v>
      </c>
      <c r="F1315" s="222" t="s">
        <v>1044</v>
      </c>
      <c r="G1315" s="218">
        <v>4</v>
      </c>
      <c r="H1315" s="220" t="s">
        <v>4503</v>
      </c>
      <c r="I1315" s="220" t="s">
        <v>990</v>
      </c>
      <c r="J1315" s="220" t="s">
        <v>990</v>
      </c>
      <c r="K1315" s="221" t="s">
        <v>4503</v>
      </c>
    </row>
    <row r="1316" spans="1:11" ht="27" customHeight="1" x14ac:dyDescent="0.2">
      <c r="A1316" s="217">
        <v>1312</v>
      </c>
      <c r="B1316" s="218">
        <v>2010</v>
      </c>
      <c r="C1316" s="219" t="s">
        <v>4504</v>
      </c>
      <c r="D1316" s="231" t="s">
        <v>6306</v>
      </c>
      <c r="E1316" s="226" t="s">
        <v>2665</v>
      </c>
      <c r="F1316" s="222" t="s">
        <v>1055</v>
      </c>
      <c r="G1316" s="218">
        <v>7</v>
      </c>
      <c r="H1316" s="220" t="s">
        <v>4505</v>
      </c>
      <c r="I1316" s="220" t="s">
        <v>990</v>
      </c>
      <c r="J1316" s="220" t="s">
        <v>990</v>
      </c>
      <c r="K1316" s="221" t="s">
        <v>4505</v>
      </c>
    </row>
    <row r="1317" spans="1:11" ht="27" customHeight="1" x14ac:dyDescent="0.2">
      <c r="A1317" s="217">
        <v>1313</v>
      </c>
      <c r="B1317" s="218">
        <v>2010</v>
      </c>
      <c r="C1317" s="219" t="s">
        <v>4506</v>
      </c>
      <c r="D1317" s="231" t="s">
        <v>6306</v>
      </c>
      <c r="E1317" s="226" t="s">
        <v>1714</v>
      </c>
      <c r="F1317" s="222" t="s">
        <v>1063</v>
      </c>
      <c r="G1317" s="218">
        <v>3</v>
      </c>
      <c r="H1317" s="220" t="s">
        <v>4507</v>
      </c>
      <c r="I1317" s="220" t="s">
        <v>990</v>
      </c>
      <c r="J1317" s="220" t="s">
        <v>990</v>
      </c>
      <c r="K1317" s="221" t="s">
        <v>4507</v>
      </c>
    </row>
    <row r="1318" spans="1:11" ht="27" customHeight="1" x14ac:dyDescent="0.2">
      <c r="A1318" s="217">
        <v>1314</v>
      </c>
      <c r="B1318" s="218">
        <v>2010</v>
      </c>
      <c r="C1318" s="219" t="s">
        <v>4508</v>
      </c>
      <c r="D1318" s="231" t="s">
        <v>6306</v>
      </c>
      <c r="E1318" s="226" t="s">
        <v>2721</v>
      </c>
      <c r="F1318" s="222" t="s">
        <v>1066</v>
      </c>
      <c r="G1318" s="218">
        <v>6</v>
      </c>
      <c r="H1318" s="220" t="s">
        <v>4509</v>
      </c>
      <c r="I1318" s="220" t="s">
        <v>990</v>
      </c>
      <c r="J1318" s="220" t="s">
        <v>990</v>
      </c>
      <c r="K1318" s="221" t="s">
        <v>4509</v>
      </c>
    </row>
    <row r="1319" spans="1:11" ht="27" customHeight="1" x14ac:dyDescent="0.2">
      <c r="A1319" s="217">
        <v>1315</v>
      </c>
      <c r="B1319" s="218">
        <v>2010</v>
      </c>
      <c r="C1319" s="219" t="s">
        <v>4510</v>
      </c>
      <c r="D1319" s="231" t="s">
        <v>6306</v>
      </c>
      <c r="E1319" s="226" t="s">
        <v>2332</v>
      </c>
      <c r="F1319" s="222" t="s">
        <v>1044</v>
      </c>
      <c r="G1319" s="218">
        <v>1</v>
      </c>
      <c r="H1319" s="220" t="s">
        <v>4511</v>
      </c>
      <c r="I1319" s="220" t="s">
        <v>990</v>
      </c>
      <c r="J1319" s="220" t="s">
        <v>990</v>
      </c>
      <c r="K1319" s="221" t="s">
        <v>4511</v>
      </c>
    </row>
    <row r="1320" spans="1:11" ht="27" customHeight="1" x14ac:dyDescent="0.2">
      <c r="A1320" s="217">
        <v>1316</v>
      </c>
      <c r="B1320" s="218">
        <v>2010</v>
      </c>
      <c r="C1320" s="219" t="s">
        <v>4512</v>
      </c>
      <c r="D1320" s="231" t="s">
        <v>6306</v>
      </c>
      <c r="E1320" s="226" t="s">
        <v>1996</v>
      </c>
      <c r="F1320" s="222" t="s">
        <v>1658</v>
      </c>
      <c r="G1320" s="218">
        <v>2</v>
      </c>
      <c r="H1320" s="220" t="s">
        <v>4513</v>
      </c>
      <c r="I1320" s="220" t="s">
        <v>990</v>
      </c>
      <c r="J1320" s="220" t="s">
        <v>990</v>
      </c>
      <c r="K1320" s="221" t="s">
        <v>4513</v>
      </c>
    </row>
    <row r="1321" spans="1:11" ht="27" customHeight="1" x14ac:dyDescent="0.2">
      <c r="A1321" s="217">
        <v>1317</v>
      </c>
      <c r="B1321" s="218">
        <v>2010</v>
      </c>
      <c r="C1321" s="219" t="s">
        <v>4514</v>
      </c>
      <c r="D1321" s="231" t="s">
        <v>6306</v>
      </c>
      <c r="E1321" s="226" t="s">
        <v>4515</v>
      </c>
      <c r="F1321" s="222" t="s">
        <v>1055</v>
      </c>
      <c r="G1321" s="218">
        <v>3</v>
      </c>
      <c r="H1321" s="220" t="s">
        <v>4516</v>
      </c>
      <c r="I1321" s="220" t="s">
        <v>990</v>
      </c>
      <c r="J1321" s="220" t="s">
        <v>990</v>
      </c>
      <c r="K1321" s="221" t="s">
        <v>4516</v>
      </c>
    </row>
    <row r="1322" spans="1:11" ht="27" customHeight="1" x14ac:dyDescent="0.2">
      <c r="A1322" s="217">
        <v>1318</v>
      </c>
      <c r="B1322" s="218">
        <v>2010</v>
      </c>
      <c r="C1322" s="219" t="s">
        <v>4517</v>
      </c>
      <c r="D1322" s="231" t="s">
        <v>6306</v>
      </c>
      <c r="E1322" s="226" t="s">
        <v>1334</v>
      </c>
      <c r="F1322" s="222" t="s">
        <v>2218</v>
      </c>
      <c r="G1322" s="218">
        <v>4</v>
      </c>
      <c r="H1322" s="220" t="s">
        <v>4518</v>
      </c>
      <c r="I1322" s="220" t="s">
        <v>990</v>
      </c>
      <c r="J1322" s="220" t="s">
        <v>990</v>
      </c>
      <c r="K1322" s="221" t="s">
        <v>4518</v>
      </c>
    </row>
    <row r="1323" spans="1:11" ht="27" customHeight="1" x14ac:dyDescent="0.2">
      <c r="A1323" s="217">
        <v>1319</v>
      </c>
      <c r="B1323" s="218">
        <v>2010</v>
      </c>
      <c r="C1323" s="219" t="s">
        <v>4519</v>
      </c>
      <c r="D1323" s="231" t="s">
        <v>6306</v>
      </c>
      <c r="E1323" s="226" t="s">
        <v>7396</v>
      </c>
      <c r="F1323" s="222" t="s">
        <v>1227</v>
      </c>
      <c r="G1323" s="218">
        <v>2</v>
      </c>
      <c r="H1323" s="220" t="s">
        <v>4520</v>
      </c>
      <c r="I1323" s="220" t="s">
        <v>990</v>
      </c>
      <c r="J1323" s="220" t="s">
        <v>990</v>
      </c>
      <c r="K1323" s="221" t="s">
        <v>4520</v>
      </c>
    </row>
    <row r="1324" spans="1:11" ht="27" customHeight="1" x14ac:dyDescent="0.2">
      <c r="A1324" s="217">
        <v>1320</v>
      </c>
      <c r="B1324" s="218">
        <v>2010</v>
      </c>
      <c r="C1324" s="219" t="s">
        <v>4521</v>
      </c>
      <c r="D1324" s="231" t="s">
        <v>6306</v>
      </c>
      <c r="E1324" s="226" t="s">
        <v>2817</v>
      </c>
      <c r="F1324" s="222" t="s">
        <v>1163</v>
      </c>
      <c r="G1324" s="218">
        <v>6</v>
      </c>
      <c r="H1324" s="220" t="s">
        <v>4522</v>
      </c>
      <c r="I1324" s="220" t="s">
        <v>990</v>
      </c>
      <c r="J1324" s="220" t="s">
        <v>990</v>
      </c>
      <c r="K1324" s="221" t="s">
        <v>4522</v>
      </c>
    </row>
    <row r="1325" spans="1:11" ht="27" customHeight="1" x14ac:dyDescent="0.2">
      <c r="A1325" s="217">
        <v>1321</v>
      </c>
      <c r="B1325" s="218">
        <v>2010</v>
      </c>
      <c r="C1325" s="219" t="s">
        <v>4523</v>
      </c>
      <c r="D1325" s="231" t="s">
        <v>6306</v>
      </c>
      <c r="E1325" s="226" t="s">
        <v>2821</v>
      </c>
      <c r="F1325" s="222" t="s">
        <v>1549</v>
      </c>
      <c r="G1325" s="218">
        <v>2</v>
      </c>
      <c r="H1325" s="220" t="s">
        <v>4524</v>
      </c>
      <c r="I1325" s="220" t="s">
        <v>990</v>
      </c>
      <c r="J1325" s="220" t="s">
        <v>990</v>
      </c>
      <c r="K1325" s="221" t="s">
        <v>4524</v>
      </c>
    </row>
    <row r="1326" spans="1:11" ht="27" customHeight="1" x14ac:dyDescent="0.2">
      <c r="A1326" s="217">
        <v>1322</v>
      </c>
      <c r="B1326" s="218">
        <v>2010</v>
      </c>
      <c r="C1326" s="219" t="s">
        <v>4525</v>
      </c>
      <c r="D1326" s="231" t="s">
        <v>6306</v>
      </c>
      <c r="E1326" s="226" t="s">
        <v>4526</v>
      </c>
      <c r="F1326" s="222" t="s">
        <v>1499</v>
      </c>
      <c r="G1326" s="218">
        <v>8</v>
      </c>
      <c r="H1326" s="220" t="s">
        <v>4527</v>
      </c>
      <c r="I1326" s="220" t="s">
        <v>990</v>
      </c>
      <c r="J1326" s="220" t="s">
        <v>990</v>
      </c>
      <c r="K1326" s="221" t="s">
        <v>4527</v>
      </c>
    </row>
    <row r="1327" spans="1:11" ht="27" customHeight="1" x14ac:dyDescent="0.2">
      <c r="A1327" s="217">
        <v>1323</v>
      </c>
      <c r="B1327" s="218">
        <v>2010</v>
      </c>
      <c r="C1327" s="219" t="s">
        <v>4528</v>
      </c>
      <c r="D1327" s="231" t="s">
        <v>6306</v>
      </c>
      <c r="E1327" s="226" t="s">
        <v>3456</v>
      </c>
      <c r="F1327" s="222" t="s">
        <v>1908</v>
      </c>
      <c r="G1327" s="218">
        <v>2</v>
      </c>
      <c r="H1327" s="220" t="s">
        <v>4529</v>
      </c>
      <c r="I1327" s="220" t="s">
        <v>990</v>
      </c>
      <c r="J1327" s="220" t="s">
        <v>990</v>
      </c>
      <c r="K1327" s="221" t="s">
        <v>4529</v>
      </c>
    </row>
    <row r="1328" spans="1:11" ht="27" customHeight="1" x14ac:dyDescent="0.2">
      <c r="A1328" s="217">
        <v>1324</v>
      </c>
      <c r="B1328" s="218">
        <v>2010</v>
      </c>
      <c r="C1328" s="219" t="s">
        <v>4530</v>
      </c>
      <c r="D1328" s="231" t="s">
        <v>6306</v>
      </c>
      <c r="E1328" s="226" t="s">
        <v>2359</v>
      </c>
      <c r="F1328" s="222" t="s">
        <v>1381</v>
      </c>
      <c r="G1328" s="218">
        <v>4</v>
      </c>
      <c r="H1328" s="220" t="s">
        <v>4531</v>
      </c>
      <c r="I1328" s="220" t="s">
        <v>990</v>
      </c>
      <c r="J1328" s="220" t="s">
        <v>990</v>
      </c>
      <c r="K1328" s="221" t="s">
        <v>4531</v>
      </c>
    </row>
    <row r="1329" spans="1:11" ht="27" customHeight="1" x14ac:dyDescent="0.2">
      <c r="A1329" s="217">
        <v>1325</v>
      </c>
      <c r="B1329" s="218">
        <v>2010</v>
      </c>
      <c r="C1329" s="219" t="s">
        <v>4532</v>
      </c>
      <c r="D1329" s="231" t="s">
        <v>6306</v>
      </c>
      <c r="E1329" s="226" t="s">
        <v>2352</v>
      </c>
      <c r="F1329" s="222" t="s">
        <v>2054</v>
      </c>
      <c r="G1329" s="218">
        <v>4</v>
      </c>
      <c r="H1329" s="220" t="s">
        <v>4533</v>
      </c>
      <c r="I1329" s="220" t="s">
        <v>990</v>
      </c>
      <c r="J1329" s="220" t="s">
        <v>990</v>
      </c>
      <c r="K1329" s="221" t="s">
        <v>4533</v>
      </c>
    </row>
    <row r="1330" spans="1:11" ht="27" customHeight="1" x14ac:dyDescent="0.2">
      <c r="A1330" s="217">
        <v>1326</v>
      </c>
      <c r="B1330" s="218">
        <v>2010</v>
      </c>
      <c r="C1330" s="219" t="s">
        <v>4534</v>
      </c>
      <c r="D1330" s="231" t="s">
        <v>6306</v>
      </c>
      <c r="E1330" s="226" t="s">
        <v>2299</v>
      </c>
      <c r="F1330" s="222" t="s">
        <v>2376</v>
      </c>
      <c r="G1330" s="218">
        <v>6</v>
      </c>
      <c r="H1330" s="220" t="s">
        <v>4535</v>
      </c>
      <c r="I1330" s="220" t="s">
        <v>990</v>
      </c>
      <c r="J1330" s="220" t="s">
        <v>990</v>
      </c>
      <c r="K1330" s="221" t="s">
        <v>4535</v>
      </c>
    </row>
    <row r="1331" spans="1:11" ht="27" customHeight="1" x14ac:dyDescent="0.2">
      <c r="A1331" s="217">
        <v>1327</v>
      </c>
      <c r="B1331" s="218">
        <v>2010</v>
      </c>
      <c r="C1331" s="219" t="s">
        <v>4536</v>
      </c>
      <c r="D1331" s="231" t="s">
        <v>6306</v>
      </c>
      <c r="E1331" s="226" t="s">
        <v>4537</v>
      </c>
      <c r="F1331" s="222" t="s">
        <v>1859</v>
      </c>
      <c r="G1331" s="218">
        <v>4</v>
      </c>
      <c r="H1331" s="220" t="s">
        <v>4538</v>
      </c>
      <c r="I1331" s="220" t="s">
        <v>990</v>
      </c>
      <c r="J1331" s="220" t="s">
        <v>990</v>
      </c>
      <c r="K1331" s="221" t="s">
        <v>4538</v>
      </c>
    </row>
    <row r="1332" spans="1:11" ht="27" customHeight="1" x14ac:dyDescent="0.2">
      <c r="A1332" s="217">
        <v>1328</v>
      </c>
      <c r="B1332" s="218">
        <v>2010</v>
      </c>
      <c r="C1332" s="219" t="s">
        <v>4539</v>
      </c>
      <c r="D1332" s="231" t="s">
        <v>6306</v>
      </c>
      <c r="E1332" s="226" t="s">
        <v>3683</v>
      </c>
      <c r="F1332" s="222" t="s">
        <v>4342</v>
      </c>
      <c r="G1332" s="218">
        <v>5</v>
      </c>
      <c r="H1332" s="220" t="s">
        <v>4540</v>
      </c>
      <c r="I1332" s="220" t="s">
        <v>990</v>
      </c>
      <c r="J1332" s="220" t="s">
        <v>990</v>
      </c>
      <c r="K1332" s="221" t="s">
        <v>4540</v>
      </c>
    </row>
    <row r="1333" spans="1:11" ht="27" customHeight="1" x14ac:dyDescent="0.2">
      <c r="A1333" s="217">
        <v>1329</v>
      </c>
      <c r="B1333" s="218">
        <v>2010</v>
      </c>
      <c r="C1333" s="219" t="s">
        <v>4541</v>
      </c>
      <c r="D1333" s="231" t="s">
        <v>6306</v>
      </c>
      <c r="E1333" s="226" t="s">
        <v>3679</v>
      </c>
      <c r="F1333" s="222" t="s">
        <v>1466</v>
      </c>
      <c r="G1333" s="218">
        <v>4</v>
      </c>
      <c r="H1333" s="220" t="s">
        <v>4542</v>
      </c>
      <c r="I1333" s="220" t="s">
        <v>990</v>
      </c>
      <c r="J1333" s="220" t="s">
        <v>990</v>
      </c>
      <c r="K1333" s="221" t="s">
        <v>4542</v>
      </c>
    </row>
    <row r="1334" spans="1:11" ht="27" customHeight="1" x14ac:dyDescent="0.2">
      <c r="A1334" s="217">
        <v>1330</v>
      </c>
      <c r="B1334" s="218">
        <v>2010</v>
      </c>
      <c r="C1334" s="219" t="s">
        <v>4543</v>
      </c>
      <c r="D1334" s="231" t="s">
        <v>6306</v>
      </c>
      <c r="E1334" s="226" t="s">
        <v>2808</v>
      </c>
      <c r="F1334" s="222" t="s">
        <v>1685</v>
      </c>
      <c r="G1334" s="218">
        <v>3</v>
      </c>
      <c r="H1334" s="220" t="s">
        <v>4544</v>
      </c>
      <c r="I1334" s="220" t="s">
        <v>990</v>
      </c>
      <c r="J1334" s="220" t="s">
        <v>990</v>
      </c>
      <c r="K1334" s="221" t="s">
        <v>4544</v>
      </c>
    </row>
    <row r="1335" spans="1:11" ht="27" customHeight="1" x14ac:dyDescent="0.2">
      <c r="A1335" s="217">
        <v>1331</v>
      </c>
      <c r="B1335" s="218">
        <v>2010</v>
      </c>
      <c r="C1335" s="219" t="s">
        <v>4545</v>
      </c>
      <c r="D1335" s="231" t="s">
        <v>6306</v>
      </c>
      <c r="E1335" s="226" t="s">
        <v>4546</v>
      </c>
      <c r="F1335" s="222" t="s">
        <v>1462</v>
      </c>
      <c r="G1335" s="218">
        <v>4</v>
      </c>
      <c r="H1335" s="220" t="s">
        <v>4547</v>
      </c>
      <c r="I1335" s="220" t="s">
        <v>990</v>
      </c>
      <c r="J1335" s="220" t="s">
        <v>990</v>
      </c>
      <c r="K1335" s="221" t="s">
        <v>4547</v>
      </c>
    </row>
    <row r="1336" spans="1:11" ht="27" customHeight="1" x14ac:dyDescent="0.2">
      <c r="A1336" s="217">
        <v>1332</v>
      </c>
      <c r="B1336" s="218">
        <v>2010</v>
      </c>
      <c r="C1336" s="219" t="s">
        <v>4548</v>
      </c>
      <c r="D1336" s="231" t="s">
        <v>6306</v>
      </c>
      <c r="E1336" s="226" t="s">
        <v>1673</v>
      </c>
      <c r="F1336" s="222" t="s">
        <v>1052</v>
      </c>
      <c r="G1336" s="218">
        <v>6</v>
      </c>
      <c r="H1336" s="220" t="s">
        <v>4549</v>
      </c>
      <c r="I1336" s="220" t="s">
        <v>990</v>
      </c>
      <c r="J1336" s="220" t="s">
        <v>990</v>
      </c>
      <c r="K1336" s="221" t="s">
        <v>4549</v>
      </c>
    </row>
    <row r="1337" spans="1:11" ht="27" customHeight="1" x14ac:dyDescent="0.2">
      <c r="A1337" s="217">
        <v>1333</v>
      </c>
      <c r="B1337" s="218">
        <v>2010</v>
      </c>
      <c r="C1337" s="219" t="s">
        <v>1106</v>
      </c>
      <c r="D1337" s="231" t="s">
        <v>6306</v>
      </c>
      <c r="E1337" s="226" t="s">
        <v>2608</v>
      </c>
      <c r="F1337" s="222" t="s">
        <v>1231</v>
      </c>
      <c r="G1337" s="218">
        <v>6</v>
      </c>
      <c r="H1337" s="220" t="s">
        <v>4550</v>
      </c>
      <c r="I1337" s="220" t="s">
        <v>990</v>
      </c>
      <c r="J1337" s="220" t="s">
        <v>990</v>
      </c>
      <c r="K1337" s="221" t="s">
        <v>4550</v>
      </c>
    </row>
    <row r="1338" spans="1:11" ht="27" customHeight="1" x14ac:dyDescent="0.2">
      <c r="A1338" s="217">
        <v>1334</v>
      </c>
      <c r="B1338" s="218">
        <v>2010</v>
      </c>
      <c r="C1338" s="219" t="s">
        <v>4551</v>
      </c>
      <c r="D1338" s="231" t="s">
        <v>6306</v>
      </c>
      <c r="E1338" s="226" t="s">
        <v>2647</v>
      </c>
      <c r="F1338" s="222" t="s">
        <v>1545</v>
      </c>
      <c r="G1338" s="218">
        <v>4</v>
      </c>
      <c r="H1338" s="220" t="s">
        <v>4552</v>
      </c>
      <c r="I1338" s="220" t="s">
        <v>990</v>
      </c>
      <c r="J1338" s="220" t="s">
        <v>990</v>
      </c>
      <c r="K1338" s="221" t="s">
        <v>4552</v>
      </c>
    </row>
    <row r="1339" spans="1:11" ht="27" customHeight="1" x14ac:dyDescent="0.2">
      <c r="A1339" s="217">
        <v>1335</v>
      </c>
      <c r="B1339" s="218">
        <v>2010</v>
      </c>
      <c r="C1339" s="219" t="s">
        <v>4553</v>
      </c>
      <c r="D1339" s="231" t="s">
        <v>6306</v>
      </c>
      <c r="E1339" s="226" t="s">
        <v>2643</v>
      </c>
      <c r="F1339" s="222" t="s">
        <v>2333</v>
      </c>
      <c r="G1339" s="218">
        <v>1</v>
      </c>
      <c r="H1339" s="220" t="s">
        <v>4554</v>
      </c>
      <c r="I1339" s="220" t="s">
        <v>990</v>
      </c>
      <c r="J1339" s="220" t="s">
        <v>990</v>
      </c>
      <c r="K1339" s="221" t="s">
        <v>4554</v>
      </c>
    </row>
    <row r="1340" spans="1:11" ht="27" customHeight="1" x14ac:dyDescent="0.2">
      <c r="A1340" s="217">
        <v>1336</v>
      </c>
      <c r="B1340" s="218">
        <v>2010</v>
      </c>
      <c r="C1340" s="219" t="s">
        <v>4555</v>
      </c>
      <c r="D1340" s="231" t="s">
        <v>6306</v>
      </c>
      <c r="E1340" s="226" t="s">
        <v>7390</v>
      </c>
      <c r="F1340" s="222" t="s">
        <v>1124</v>
      </c>
      <c r="G1340" s="218">
        <v>7</v>
      </c>
      <c r="H1340" s="220" t="s">
        <v>4556</v>
      </c>
      <c r="I1340" s="220" t="s">
        <v>990</v>
      </c>
      <c r="J1340" s="220" t="s">
        <v>990</v>
      </c>
      <c r="K1340" s="221" t="s">
        <v>4556</v>
      </c>
    </row>
    <row r="1341" spans="1:11" ht="27" customHeight="1" x14ac:dyDescent="0.2">
      <c r="A1341" s="217">
        <v>1337</v>
      </c>
      <c r="B1341" s="218">
        <v>2010</v>
      </c>
      <c r="C1341" s="219" t="s">
        <v>4557</v>
      </c>
      <c r="D1341" s="231" t="s">
        <v>6306</v>
      </c>
      <c r="E1341" s="226" t="s">
        <v>2750</v>
      </c>
      <c r="F1341" s="222" t="s">
        <v>1736</v>
      </c>
      <c r="G1341" s="218">
        <v>2</v>
      </c>
      <c r="H1341" s="220" t="s">
        <v>4558</v>
      </c>
      <c r="I1341" s="220" t="s">
        <v>990</v>
      </c>
      <c r="J1341" s="220" t="s">
        <v>990</v>
      </c>
      <c r="K1341" s="221" t="s">
        <v>4558</v>
      </c>
    </row>
    <row r="1342" spans="1:11" ht="27" customHeight="1" x14ac:dyDescent="0.2">
      <c r="A1342" s="217">
        <v>1338</v>
      </c>
      <c r="B1342" s="218">
        <v>2010</v>
      </c>
      <c r="C1342" s="219" t="s">
        <v>4559</v>
      </c>
      <c r="D1342" s="231" t="s">
        <v>6306</v>
      </c>
      <c r="E1342" s="226" t="s">
        <v>1678</v>
      </c>
      <c r="F1342" s="222" t="s">
        <v>1541</v>
      </c>
      <c r="G1342" s="218">
        <v>3</v>
      </c>
      <c r="H1342" s="220" t="s">
        <v>4560</v>
      </c>
      <c r="I1342" s="220" t="s">
        <v>990</v>
      </c>
      <c r="J1342" s="220" t="s">
        <v>990</v>
      </c>
      <c r="K1342" s="221" t="s">
        <v>4560</v>
      </c>
    </row>
    <row r="1343" spans="1:11" ht="27" customHeight="1" x14ac:dyDescent="0.2">
      <c r="A1343" s="217">
        <v>1339</v>
      </c>
      <c r="B1343" s="218">
        <v>2010</v>
      </c>
      <c r="C1343" s="219" t="s">
        <v>4561</v>
      </c>
      <c r="D1343" s="231" t="s">
        <v>6306</v>
      </c>
      <c r="E1343" s="226" t="s">
        <v>4562</v>
      </c>
      <c r="F1343" s="222" t="s">
        <v>1885</v>
      </c>
      <c r="G1343" s="218">
        <v>10</v>
      </c>
      <c r="H1343" s="220" t="s">
        <v>4563</v>
      </c>
      <c r="I1343" s="220" t="s">
        <v>990</v>
      </c>
      <c r="J1343" s="220" t="s">
        <v>990</v>
      </c>
      <c r="K1343" s="221" t="s">
        <v>4563</v>
      </c>
    </row>
    <row r="1344" spans="1:11" ht="27" customHeight="1" x14ac:dyDescent="0.2">
      <c r="A1344" s="217">
        <v>1340</v>
      </c>
      <c r="B1344" s="218">
        <v>2010</v>
      </c>
      <c r="C1344" s="219" t="s">
        <v>4564</v>
      </c>
      <c r="D1344" s="231" t="s">
        <v>6306</v>
      </c>
      <c r="E1344" s="226" t="s">
        <v>2612</v>
      </c>
      <c r="F1344" s="222" t="s">
        <v>2340</v>
      </c>
      <c r="G1344" s="218">
        <v>1</v>
      </c>
      <c r="H1344" s="220" t="s">
        <v>4565</v>
      </c>
      <c r="I1344" s="220" t="s">
        <v>990</v>
      </c>
      <c r="J1344" s="220" t="s">
        <v>990</v>
      </c>
      <c r="K1344" s="221" t="s">
        <v>4565</v>
      </c>
    </row>
    <row r="1345" spans="1:11" ht="27" customHeight="1" x14ac:dyDescent="0.2">
      <c r="A1345" s="217">
        <v>1341</v>
      </c>
      <c r="B1345" s="218">
        <v>2010</v>
      </c>
      <c r="C1345" s="219" t="s">
        <v>1110</v>
      </c>
      <c r="D1345" s="231" t="s">
        <v>6306</v>
      </c>
      <c r="E1345" s="226" t="s">
        <v>4566</v>
      </c>
      <c r="F1345" s="222" t="s">
        <v>1859</v>
      </c>
      <c r="G1345" s="218">
        <v>4</v>
      </c>
      <c r="H1345" s="220" t="s">
        <v>4567</v>
      </c>
      <c r="I1345" s="220" t="s">
        <v>990</v>
      </c>
      <c r="J1345" s="220" t="s">
        <v>990</v>
      </c>
      <c r="K1345" s="221" t="s">
        <v>4567</v>
      </c>
    </row>
    <row r="1346" spans="1:11" ht="27" customHeight="1" x14ac:dyDescent="0.2">
      <c r="A1346" s="217">
        <v>1342</v>
      </c>
      <c r="B1346" s="218">
        <v>2010</v>
      </c>
      <c r="C1346" s="219" t="s">
        <v>4568</v>
      </c>
      <c r="D1346" s="231" t="s">
        <v>6306</v>
      </c>
      <c r="E1346" s="226" t="s">
        <v>4569</v>
      </c>
      <c r="F1346" s="222" t="s">
        <v>2131</v>
      </c>
      <c r="G1346" s="218">
        <v>7</v>
      </c>
      <c r="H1346" s="220" t="s">
        <v>4570</v>
      </c>
      <c r="I1346" s="220" t="s">
        <v>990</v>
      </c>
      <c r="J1346" s="220" t="s">
        <v>990</v>
      </c>
      <c r="K1346" s="221" t="s">
        <v>4570</v>
      </c>
    </row>
    <row r="1347" spans="1:11" ht="27" customHeight="1" x14ac:dyDescent="0.2">
      <c r="A1347" s="217">
        <v>1343</v>
      </c>
      <c r="B1347" s="218">
        <v>2010</v>
      </c>
      <c r="C1347" s="219" t="s">
        <v>4571</v>
      </c>
      <c r="D1347" s="231" t="s">
        <v>6306</v>
      </c>
      <c r="E1347" s="226" t="s">
        <v>2301</v>
      </c>
      <c r="F1347" s="222" t="s">
        <v>1549</v>
      </c>
      <c r="G1347" s="218">
        <v>5</v>
      </c>
      <c r="H1347" s="220" t="s">
        <v>4572</v>
      </c>
      <c r="I1347" s="220" t="s">
        <v>990</v>
      </c>
      <c r="J1347" s="220" t="s">
        <v>990</v>
      </c>
      <c r="K1347" s="221" t="s">
        <v>4572</v>
      </c>
    </row>
    <row r="1348" spans="1:11" ht="27" customHeight="1" x14ac:dyDescent="0.2">
      <c r="A1348" s="217">
        <v>1344</v>
      </c>
      <c r="B1348" s="218">
        <v>2010</v>
      </c>
      <c r="C1348" s="219" t="s">
        <v>4573</v>
      </c>
      <c r="D1348" s="231" t="s">
        <v>6306</v>
      </c>
      <c r="E1348" s="226" t="s">
        <v>4574</v>
      </c>
      <c r="F1348" s="222" t="s">
        <v>2215</v>
      </c>
      <c r="G1348" s="218">
        <v>3</v>
      </c>
      <c r="H1348" s="220" t="s">
        <v>4575</v>
      </c>
      <c r="I1348" s="220" t="s">
        <v>990</v>
      </c>
      <c r="J1348" s="220" t="s">
        <v>990</v>
      </c>
      <c r="K1348" s="221" t="s">
        <v>4575</v>
      </c>
    </row>
    <row r="1349" spans="1:11" ht="27" customHeight="1" x14ac:dyDescent="0.2">
      <c r="A1349" s="217">
        <v>1345</v>
      </c>
      <c r="B1349" s="218">
        <v>2010</v>
      </c>
      <c r="C1349" s="219" t="s">
        <v>1114</v>
      </c>
      <c r="D1349" s="231" t="s">
        <v>6306</v>
      </c>
      <c r="E1349" s="226" t="s">
        <v>2798</v>
      </c>
      <c r="F1349" s="222" t="s">
        <v>1708</v>
      </c>
      <c r="G1349" s="218">
        <v>5</v>
      </c>
      <c r="H1349" s="220" t="s">
        <v>4576</v>
      </c>
      <c r="I1349" s="220" t="s">
        <v>990</v>
      </c>
      <c r="J1349" s="220" t="s">
        <v>990</v>
      </c>
      <c r="K1349" s="221" t="s">
        <v>4576</v>
      </c>
    </row>
    <row r="1350" spans="1:11" ht="27" customHeight="1" x14ac:dyDescent="0.2">
      <c r="A1350" s="217">
        <v>1346</v>
      </c>
      <c r="B1350" s="218">
        <v>2010</v>
      </c>
      <c r="C1350" s="219" t="s">
        <v>4577</v>
      </c>
      <c r="D1350" s="231" t="s">
        <v>6306</v>
      </c>
      <c r="E1350" s="226" t="s">
        <v>2303</v>
      </c>
      <c r="F1350" s="222" t="s">
        <v>2129</v>
      </c>
      <c r="G1350" s="218">
        <v>6</v>
      </c>
      <c r="H1350" s="220" t="s">
        <v>4578</v>
      </c>
      <c r="I1350" s="220" t="s">
        <v>990</v>
      </c>
      <c r="J1350" s="220" t="s">
        <v>990</v>
      </c>
      <c r="K1350" s="221" t="s">
        <v>4578</v>
      </c>
    </row>
    <row r="1351" spans="1:11" ht="27" customHeight="1" x14ac:dyDescent="0.2">
      <c r="A1351" s="217">
        <v>1347</v>
      </c>
      <c r="B1351" s="218">
        <v>2010</v>
      </c>
      <c r="C1351" s="219" t="s">
        <v>4579</v>
      </c>
      <c r="D1351" s="231" t="s">
        <v>6306</v>
      </c>
      <c r="E1351" s="226" t="s">
        <v>2802</v>
      </c>
      <c r="F1351" s="222" t="s">
        <v>1454</v>
      </c>
      <c r="G1351" s="218">
        <v>8</v>
      </c>
      <c r="H1351" s="220" t="s">
        <v>4580</v>
      </c>
      <c r="I1351" s="220" t="s">
        <v>990</v>
      </c>
      <c r="J1351" s="220" t="s">
        <v>990</v>
      </c>
      <c r="K1351" s="221" t="s">
        <v>4580</v>
      </c>
    </row>
    <row r="1352" spans="1:11" ht="27" customHeight="1" x14ac:dyDescent="0.2">
      <c r="A1352" s="217">
        <v>1348</v>
      </c>
      <c r="B1352" s="218">
        <v>2010</v>
      </c>
      <c r="C1352" s="219" t="s">
        <v>4581</v>
      </c>
      <c r="D1352" s="231" t="s">
        <v>6306</v>
      </c>
      <c r="E1352" s="226" t="s">
        <v>2327</v>
      </c>
      <c r="F1352" s="222" t="s">
        <v>2785</v>
      </c>
      <c r="G1352" s="218">
        <v>5</v>
      </c>
      <c r="H1352" s="220" t="s">
        <v>4582</v>
      </c>
      <c r="I1352" s="220" t="s">
        <v>990</v>
      </c>
      <c r="J1352" s="220" t="s">
        <v>990</v>
      </c>
      <c r="K1352" s="221" t="s">
        <v>4582</v>
      </c>
    </row>
    <row r="1353" spans="1:11" ht="27" customHeight="1" x14ac:dyDescent="0.2">
      <c r="A1353" s="217">
        <v>1349</v>
      </c>
      <c r="B1353" s="218">
        <v>2010</v>
      </c>
      <c r="C1353" s="219" t="s">
        <v>4583</v>
      </c>
      <c r="D1353" s="231" t="s">
        <v>6306</v>
      </c>
      <c r="E1353" s="226" t="s">
        <v>4584</v>
      </c>
      <c r="F1353" s="222" t="s">
        <v>1736</v>
      </c>
      <c r="G1353" s="218">
        <v>9</v>
      </c>
      <c r="H1353" s="220" t="s">
        <v>4585</v>
      </c>
      <c r="I1353" s="220" t="s">
        <v>990</v>
      </c>
      <c r="J1353" s="220" t="s">
        <v>990</v>
      </c>
      <c r="K1353" s="221" t="s">
        <v>4585</v>
      </c>
    </row>
    <row r="1354" spans="1:11" ht="27" customHeight="1" x14ac:dyDescent="0.2">
      <c r="A1354" s="217">
        <v>1350</v>
      </c>
      <c r="B1354" s="218">
        <v>2010</v>
      </c>
      <c r="C1354" s="219" t="s">
        <v>4586</v>
      </c>
      <c r="D1354" s="231" t="s">
        <v>6306</v>
      </c>
      <c r="E1354" s="226" t="s">
        <v>2582</v>
      </c>
      <c r="F1354" s="222" t="s">
        <v>1662</v>
      </c>
      <c r="G1354" s="218">
        <v>3</v>
      </c>
      <c r="H1354" s="220" t="s">
        <v>4587</v>
      </c>
      <c r="I1354" s="220" t="s">
        <v>990</v>
      </c>
      <c r="J1354" s="220" t="s">
        <v>990</v>
      </c>
      <c r="K1354" s="221" t="s">
        <v>4587</v>
      </c>
    </row>
    <row r="1355" spans="1:11" ht="27" customHeight="1" x14ac:dyDescent="0.2">
      <c r="A1355" s="217">
        <v>1351</v>
      </c>
      <c r="B1355" s="218">
        <v>2010</v>
      </c>
      <c r="C1355" s="219" t="s">
        <v>4588</v>
      </c>
      <c r="D1355" s="231" t="s">
        <v>6306</v>
      </c>
      <c r="E1355" s="226" t="s">
        <v>7391</v>
      </c>
      <c r="F1355" s="222" t="s">
        <v>1231</v>
      </c>
      <c r="G1355" s="218">
        <v>2</v>
      </c>
      <c r="H1355" s="220" t="s">
        <v>4589</v>
      </c>
      <c r="I1355" s="220" t="s">
        <v>990</v>
      </c>
      <c r="J1355" s="220" t="s">
        <v>990</v>
      </c>
      <c r="K1355" s="221" t="s">
        <v>4589</v>
      </c>
    </row>
    <row r="1356" spans="1:11" ht="27" customHeight="1" x14ac:dyDescent="0.2">
      <c r="A1356" s="217">
        <v>1352</v>
      </c>
      <c r="B1356" s="218">
        <v>2010</v>
      </c>
      <c r="C1356" s="219" t="s">
        <v>4590</v>
      </c>
      <c r="D1356" s="231" t="s">
        <v>6306</v>
      </c>
      <c r="E1356" s="226" t="s">
        <v>4591</v>
      </c>
      <c r="F1356" s="222" t="s">
        <v>1132</v>
      </c>
      <c r="G1356" s="218">
        <v>3</v>
      </c>
      <c r="H1356" s="220" t="s">
        <v>4592</v>
      </c>
      <c r="I1356" s="220" t="s">
        <v>990</v>
      </c>
      <c r="J1356" s="220" t="s">
        <v>990</v>
      </c>
      <c r="K1356" s="221" t="s">
        <v>4592</v>
      </c>
    </row>
    <row r="1357" spans="1:11" ht="27" customHeight="1" x14ac:dyDescent="0.2">
      <c r="A1357" s="217">
        <v>1353</v>
      </c>
      <c r="B1357" s="218">
        <v>2010</v>
      </c>
      <c r="C1357" s="219" t="s">
        <v>4593</v>
      </c>
      <c r="D1357" s="231" t="s">
        <v>6306</v>
      </c>
      <c r="E1357" s="226" t="s">
        <v>4594</v>
      </c>
      <c r="F1357" s="222" t="s">
        <v>1163</v>
      </c>
      <c r="G1357" s="218">
        <v>3</v>
      </c>
      <c r="H1357" s="220" t="s">
        <v>4595</v>
      </c>
      <c r="I1357" s="220" t="s">
        <v>990</v>
      </c>
      <c r="J1357" s="220" t="s">
        <v>990</v>
      </c>
      <c r="K1357" s="221" t="s">
        <v>4595</v>
      </c>
    </row>
    <row r="1358" spans="1:11" ht="27" customHeight="1" x14ac:dyDescent="0.2">
      <c r="A1358" s="217">
        <v>1354</v>
      </c>
      <c r="B1358" s="218">
        <v>2010</v>
      </c>
      <c r="C1358" s="219" t="s">
        <v>1118</v>
      </c>
      <c r="D1358" s="231" t="s">
        <v>6306</v>
      </c>
      <c r="E1358" s="226" t="s">
        <v>4596</v>
      </c>
      <c r="F1358" s="222" t="s">
        <v>1613</v>
      </c>
      <c r="G1358" s="218">
        <v>2</v>
      </c>
      <c r="H1358" s="220" t="s">
        <v>4597</v>
      </c>
      <c r="I1358" s="220" t="s">
        <v>990</v>
      </c>
      <c r="J1358" s="220" t="s">
        <v>990</v>
      </c>
      <c r="K1358" s="221" t="s">
        <v>4597</v>
      </c>
    </row>
    <row r="1359" spans="1:11" ht="27" customHeight="1" x14ac:dyDescent="0.2">
      <c r="A1359" s="217">
        <v>1355</v>
      </c>
      <c r="B1359" s="218">
        <v>2010</v>
      </c>
      <c r="C1359" s="219" t="s">
        <v>4598</v>
      </c>
      <c r="D1359" s="231" t="s">
        <v>6306</v>
      </c>
      <c r="E1359" s="226" t="s">
        <v>4599</v>
      </c>
      <c r="F1359" s="222" t="s">
        <v>1339</v>
      </c>
      <c r="G1359" s="218">
        <v>9</v>
      </c>
      <c r="H1359" s="220" t="s">
        <v>4600</v>
      </c>
      <c r="I1359" s="220" t="s">
        <v>990</v>
      </c>
      <c r="J1359" s="220" t="s">
        <v>990</v>
      </c>
      <c r="K1359" s="221" t="s">
        <v>4600</v>
      </c>
    </row>
    <row r="1360" spans="1:11" ht="27" customHeight="1" x14ac:dyDescent="0.2">
      <c r="A1360" s="217">
        <v>1356</v>
      </c>
      <c r="B1360" s="218">
        <v>2010</v>
      </c>
      <c r="C1360" s="219" t="s">
        <v>4601</v>
      </c>
      <c r="D1360" s="231" t="s">
        <v>6306</v>
      </c>
      <c r="E1360" s="226" t="s">
        <v>2347</v>
      </c>
      <c r="F1360" s="222" t="s">
        <v>1430</v>
      </c>
      <c r="G1360" s="218">
        <v>3</v>
      </c>
      <c r="H1360" s="220" t="s">
        <v>4602</v>
      </c>
      <c r="I1360" s="220" t="s">
        <v>990</v>
      </c>
      <c r="J1360" s="220" t="s">
        <v>990</v>
      </c>
      <c r="K1360" s="221" t="s">
        <v>4602</v>
      </c>
    </row>
    <row r="1361" spans="1:11" ht="27" customHeight="1" x14ac:dyDescent="0.2">
      <c r="A1361" s="217">
        <v>1357</v>
      </c>
      <c r="B1361" s="218">
        <v>2010</v>
      </c>
      <c r="C1361" s="219" t="s">
        <v>4603</v>
      </c>
      <c r="D1361" s="231" t="s">
        <v>6306</v>
      </c>
      <c r="E1361" s="226" t="s">
        <v>4604</v>
      </c>
      <c r="F1361" s="222" t="s">
        <v>1384</v>
      </c>
      <c r="G1361" s="218">
        <v>6</v>
      </c>
      <c r="H1361" s="220" t="s">
        <v>4605</v>
      </c>
      <c r="I1361" s="220" t="s">
        <v>990</v>
      </c>
      <c r="J1361" s="220" t="s">
        <v>990</v>
      </c>
      <c r="K1361" s="221" t="s">
        <v>4605</v>
      </c>
    </row>
    <row r="1362" spans="1:11" ht="27" customHeight="1" x14ac:dyDescent="0.2">
      <c r="A1362" s="217">
        <v>1358</v>
      </c>
      <c r="B1362" s="218">
        <v>2010</v>
      </c>
      <c r="C1362" s="219" t="s">
        <v>4606</v>
      </c>
      <c r="D1362" s="231" t="s">
        <v>6306</v>
      </c>
      <c r="E1362" s="226" t="s">
        <v>4607</v>
      </c>
      <c r="F1362" s="222" t="s">
        <v>1788</v>
      </c>
      <c r="G1362" s="218">
        <v>6</v>
      </c>
      <c r="H1362" s="220" t="s">
        <v>4608</v>
      </c>
      <c r="I1362" s="220" t="s">
        <v>990</v>
      </c>
      <c r="J1362" s="220" t="s">
        <v>990</v>
      </c>
      <c r="K1362" s="221" t="s">
        <v>4608</v>
      </c>
    </row>
    <row r="1363" spans="1:11" ht="27" customHeight="1" x14ac:dyDescent="0.2">
      <c r="A1363" s="217">
        <v>1359</v>
      </c>
      <c r="B1363" s="218">
        <v>2010</v>
      </c>
      <c r="C1363" s="219" t="s">
        <v>4609</v>
      </c>
      <c r="D1363" s="231" t="s">
        <v>6306</v>
      </c>
      <c r="E1363" s="226" t="s">
        <v>4610</v>
      </c>
      <c r="F1363" s="222" t="s">
        <v>1458</v>
      </c>
      <c r="G1363" s="218">
        <v>6</v>
      </c>
      <c r="H1363" s="220" t="s">
        <v>4611</v>
      </c>
      <c r="I1363" s="220" t="s">
        <v>990</v>
      </c>
      <c r="J1363" s="220" t="s">
        <v>990</v>
      </c>
      <c r="K1363" s="221" t="s">
        <v>4611</v>
      </c>
    </row>
    <row r="1364" spans="1:11" ht="27" customHeight="1" x14ac:dyDescent="0.2">
      <c r="A1364" s="217">
        <v>1360</v>
      </c>
      <c r="B1364" s="218">
        <v>2010</v>
      </c>
      <c r="C1364" s="219" t="s">
        <v>4612</v>
      </c>
      <c r="D1364" s="231" t="s">
        <v>6306</v>
      </c>
      <c r="E1364" s="226" t="s">
        <v>4613</v>
      </c>
      <c r="F1364" s="222" t="s">
        <v>1602</v>
      </c>
      <c r="G1364" s="218">
        <v>2</v>
      </c>
      <c r="H1364" s="220" t="s">
        <v>4614</v>
      </c>
      <c r="I1364" s="220" t="s">
        <v>990</v>
      </c>
      <c r="J1364" s="220" t="s">
        <v>990</v>
      </c>
      <c r="K1364" s="221" t="s">
        <v>4614</v>
      </c>
    </row>
    <row r="1365" spans="1:11" ht="27" customHeight="1" x14ac:dyDescent="0.2">
      <c r="A1365" s="217">
        <v>1361</v>
      </c>
      <c r="B1365" s="218">
        <v>2010</v>
      </c>
      <c r="C1365" s="219" t="s">
        <v>4615</v>
      </c>
      <c r="D1365" s="231" t="s">
        <v>6306</v>
      </c>
      <c r="E1365" s="226" t="s">
        <v>3910</v>
      </c>
      <c r="F1365" s="222" t="s">
        <v>1495</v>
      </c>
      <c r="G1365" s="218">
        <v>6</v>
      </c>
      <c r="H1365" s="220" t="s">
        <v>4616</v>
      </c>
      <c r="I1365" s="220" t="s">
        <v>990</v>
      </c>
      <c r="J1365" s="220" t="s">
        <v>990</v>
      </c>
      <c r="K1365" s="221" t="s">
        <v>4616</v>
      </c>
    </row>
    <row r="1366" spans="1:11" ht="27" customHeight="1" x14ac:dyDescent="0.2">
      <c r="A1366" s="217">
        <v>1362</v>
      </c>
      <c r="B1366" s="218">
        <v>2010</v>
      </c>
      <c r="C1366" s="219" t="s">
        <v>4617</v>
      </c>
      <c r="D1366" s="231" t="s">
        <v>6306</v>
      </c>
      <c r="E1366" s="226" t="s">
        <v>1978</v>
      </c>
      <c r="F1366" s="222" t="s">
        <v>2814</v>
      </c>
      <c r="G1366" s="218">
        <v>1</v>
      </c>
      <c r="H1366" s="220" t="s">
        <v>4618</v>
      </c>
      <c r="I1366" s="220" t="s">
        <v>990</v>
      </c>
      <c r="J1366" s="220" t="s">
        <v>990</v>
      </c>
      <c r="K1366" s="221" t="s">
        <v>4618</v>
      </c>
    </row>
    <row r="1367" spans="1:11" ht="27" customHeight="1" x14ac:dyDescent="0.2">
      <c r="A1367" s="217">
        <v>1363</v>
      </c>
      <c r="B1367" s="218">
        <v>2010</v>
      </c>
      <c r="C1367" s="219" t="s">
        <v>4619</v>
      </c>
      <c r="D1367" s="231" t="s">
        <v>6306</v>
      </c>
      <c r="E1367" s="226" t="s">
        <v>4620</v>
      </c>
      <c r="F1367" s="222" t="s">
        <v>1666</v>
      </c>
      <c r="G1367" s="218">
        <v>4</v>
      </c>
      <c r="H1367" s="220" t="s">
        <v>4621</v>
      </c>
      <c r="I1367" s="220" t="s">
        <v>990</v>
      </c>
      <c r="J1367" s="220" t="s">
        <v>990</v>
      </c>
      <c r="K1367" s="221" t="s">
        <v>4621</v>
      </c>
    </row>
    <row r="1368" spans="1:11" ht="27" customHeight="1" x14ac:dyDescent="0.2">
      <c r="A1368" s="217">
        <v>1364</v>
      </c>
      <c r="B1368" s="218">
        <v>2010</v>
      </c>
      <c r="C1368" s="219" t="s">
        <v>4622</v>
      </c>
      <c r="D1368" s="231" t="s">
        <v>6306</v>
      </c>
      <c r="E1368" s="226" t="s">
        <v>4623</v>
      </c>
      <c r="F1368" s="222" t="s">
        <v>2333</v>
      </c>
      <c r="G1368" s="218">
        <v>1</v>
      </c>
      <c r="H1368" s="220" t="s">
        <v>4624</v>
      </c>
      <c r="I1368" s="220" t="s">
        <v>990</v>
      </c>
      <c r="J1368" s="220" t="s">
        <v>990</v>
      </c>
      <c r="K1368" s="221" t="s">
        <v>4624</v>
      </c>
    </row>
    <row r="1369" spans="1:11" ht="27" customHeight="1" x14ac:dyDescent="0.2">
      <c r="A1369" s="217">
        <v>1365</v>
      </c>
      <c r="B1369" s="218">
        <v>2010</v>
      </c>
      <c r="C1369" s="219" t="s">
        <v>4625</v>
      </c>
      <c r="D1369" s="231" t="s">
        <v>6306</v>
      </c>
      <c r="E1369" s="226" t="s">
        <v>4626</v>
      </c>
      <c r="F1369" s="222" t="s">
        <v>2464</v>
      </c>
      <c r="G1369" s="218">
        <v>1</v>
      </c>
      <c r="H1369" s="220" t="s">
        <v>4627</v>
      </c>
      <c r="I1369" s="220" t="s">
        <v>990</v>
      </c>
      <c r="J1369" s="220" t="s">
        <v>990</v>
      </c>
      <c r="K1369" s="221" t="s">
        <v>4627</v>
      </c>
    </row>
    <row r="1370" spans="1:11" ht="27" customHeight="1" x14ac:dyDescent="0.2">
      <c r="A1370" s="217">
        <v>1366</v>
      </c>
      <c r="B1370" s="218">
        <v>2010</v>
      </c>
      <c r="C1370" s="219" t="s">
        <v>4628</v>
      </c>
      <c r="D1370" s="231" t="s">
        <v>6306</v>
      </c>
      <c r="E1370" s="226" t="s">
        <v>1999</v>
      </c>
      <c r="F1370" s="222" t="s">
        <v>1723</v>
      </c>
      <c r="G1370" s="218">
        <v>2</v>
      </c>
      <c r="H1370" s="220" t="s">
        <v>4629</v>
      </c>
      <c r="I1370" s="220" t="s">
        <v>990</v>
      </c>
      <c r="J1370" s="220" t="s">
        <v>990</v>
      </c>
      <c r="K1370" s="221" t="s">
        <v>4629</v>
      </c>
    </row>
    <row r="1371" spans="1:11" ht="27" customHeight="1" x14ac:dyDescent="0.2">
      <c r="A1371" s="217">
        <v>1367</v>
      </c>
      <c r="B1371" s="218">
        <v>2010</v>
      </c>
      <c r="C1371" s="219" t="s">
        <v>4630</v>
      </c>
      <c r="D1371" s="231" t="s">
        <v>6306</v>
      </c>
      <c r="E1371" s="226" t="s">
        <v>4631</v>
      </c>
      <c r="F1371" s="222" t="s">
        <v>1430</v>
      </c>
      <c r="G1371" s="218">
        <v>1</v>
      </c>
      <c r="H1371" s="220" t="s">
        <v>4632</v>
      </c>
      <c r="I1371" s="220" t="s">
        <v>990</v>
      </c>
      <c r="J1371" s="220" t="s">
        <v>990</v>
      </c>
      <c r="K1371" s="221" t="s">
        <v>4632</v>
      </c>
    </row>
    <row r="1372" spans="1:11" ht="27" customHeight="1" x14ac:dyDescent="0.2">
      <c r="A1372" s="217">
        <v>1368</v>
      </c>
      <c r="B1372" s="218">
        <v>2010</v>
      </c>
      <c r="C1372" s="219" t="s">
        <v>4633</v>
      </c>
      <c r="D1372" s="231" t="s">
        <v>6306</v>
      </c>
      <c r="E1372" s="226" t="s">
        <v>1407</v>
      </c>
      <c r="F1372" s="222" t="s">
        <v>1148</v>
      </c>
      <c r="G1372" s="218">
        <v>6</v>
      </c>
      <c r="H1372" s="220" t="s">
        <v>4634</v>
      </c>
      <c r="I1372" s="220" t="s">
        <v>990</v>
      </c>
      <c r="J1372" s="220" t="s">
        <v>990</v>
      </c>
      <c r="K1372" s="221" t="s">
        <v>4634</v>
      </c>
    </row>
    <row r="1373" spans="1:11" ht="27" customHeight="1" x14ac:dyDescent="0.2">
      <c r="A1373" s="217">
        <v>1369</v>
      </c>
      <c r="B1373" s="218">
        <v>2010</v>
      </c>
      <c r="C1373" s="219" t="s">
        <v>1126</v>
      </c>
      <c r="D1373" s="231" t="s">
        <v>6306</v>
      </c>
      <c r="E1373" s="226" t="s">
        <v>4635</v>
      </c>
      <c r="F1373" s="222" t="s">
        <v>2245</v>
      </c>
      <c r="G1373" s="218">
        <v>5</v>
      </c>
      <c r="H1373" s="220" t="s">
        <v>4636</v>
      </c>
      <c r="I1373" s="220" t="s">
        <v>990</v>
      </c>
      <c r="J1373" s="220" t="s">
        <v>990</v>
      </c>
      <c r="K1373" s="221" t="s">
        <v>4636</v>
      </c>
    </row>
    <row r="1374" spans="1:11" ht="27" customHeight="1" x14ac:dyDescent="0.2">
      <c r="A1374" s="217">
        <v>1370</v>
      </c>
      <c r="B1374" s="218">
        <v>2010</v>
      </c>
      <c r="C1374" s="219" t="s">
        <v>4637</v>
      </c>
      <c r="D1374" s="231" t="s">
        <v>6306</v>
      </c>
      <c r="E1374" s="226" t="s">
        <v>1806</v>
      </c>
      <c r="F1374" s="222" t="s">
        <v>1298</v>
      </c>
      <c r="G1374" s="218">
        <v>2</v>
      </c>
      <c r="H1374" s="220" t="s">
        <v>4638</v>
      </c>
      <c r="I1374" s="220" t="s">
        <v>990</v>
      </c>
      <c r="J1374" s="220" t="s">
        <v>990</v>
      </c>
      <c r="K1374" s="221" t="s">
        <v>4638</v>
      </c>
    </row>
    <row r="1375" spans="1:11" ht="27" customHeight="1" x14ac:dyDescent="0.2">
      <c r="A1375" s="217">
        <v>1371</v>
      </c>
      <c r="B1375" s="218">
        <v>2010</v>
      </c>
      <c r="C1375" s="219" t="s">
        <v>4639</v>
      </c>
      <c r="D1375" s="231" t="s">
        <v>6306</v>
      </c>
      <c r="E1375" s="226" t="s">
        <v>2788</v>
      </c>
      <c r="F1375" s="222" t="s">
        <v>1374</v>
      </c>
      <c r="G1375" s="218">
        <v>2</v>
      </c>
      <c r="H1375" s="220" t="s">
        <v>4640</v>
      </c>
      <c r="I1375" s="220" t="s">
        <v>990</v>
      </c>
      <c r="J1375" s="220" t="s">
        <v>990</v>
      </c>
      <c r="K1375" s="221" t="s">
        <v>4640</v>
      </c>
    </row>
    <row r="1376" spans="1:11" ht="27" customHeight="1" x14ac:dyDescent="0.2">
      <c r="A1376" s="217">
        <v>1372</v>
      </c>
      <c r="B1376" s="218">
        <v>2010</v>
      </c>
      <c r="C1376" s="219" t="s">
        <v>4641</v>
      </c>
      <c r="D1376" s="231" t="s">
        <v>6306</v>
      </c>
      <c r="E1376" s="226" t="s">
        <v>2794</v>
      </c>
      <c r="F1376" s="222" t="s">
        <v>1458</v>
      </c>
      <c r="G1376" s="218">
        <v>2</v>
      </c>
      <c r="H1376" s="220" t="s">
        <v>4642</v>
      </c>
      <c r="I1376" s="220" t="s">
        <v>990</v>
      </c>
      <c r="J1376" s="220" t="s">
        <v>990</v>
      </c>
      <c r="K1376" s="221" t="s">
        <v>4642</v>
      </c>
    </row>
    <row r="1377" spans="1:11" ht="27" customHeight="1" x14ac:dyDescent="0.2">
      <c r="A1377" s="217">
        <v>1373</v>
      </c>
      <c r="B1377" s="218">
        <v>2010</v>
      </c>
      <c r="C1377" s="219" t="s">
        <v>4643</v>
      </c>
      <c r="D1377" s="231" t="s">
        <v>6306</v>
      </c>
      <c r="E1377" s="226" t="s">
        <v>2386</v>
      </c>
      <c r="F1377" s="222" t="s">
        <v>2129</v>
      </c>
      <c r="G1377" s="218">
        <v>2</v>
      </c>
      <c r="H1377" s="220" t="s">
        <v>4644</v>
      </c>
      <c r="I1377" s="220" t="s">
        <v>990</v>
      </c>
      <c r="J1377" s="220" t="s">
        <v>990</v>
      </c>
      <c r="K1377" s="221" t="s">
        <v>4644</v>
      </c>
    </row>
    <row r="1378" spans="1:11" ht="27" customHeight="1" x14ac:dyDescent="0.2">
      <c r="A1378" s="217">
        <v>1374</v>
      </c>
      <c r="B1378" s="218">
        <v>2010</v>
      </c>
      <c r="C1378" s="219" t="s">
        <v>4645</v>
      </c>
      <c r="D1378" s="231" t="s">
        <v>6306</v>
      </c>
      <c r="E1378" s="226" t="s">
        <v>1308</v>
      </c>
      <c r="F1378" s="222" t="s">
        <v>1788</v>
      </c>
      <c r="G1378" s="218">
        <v>7</v>
      </c>
      <c r="H1378" s="220" t="s">
        <v>4646</v>
      </c>
      <c r="I1378" s="220" t="s">
        <v>990</v>
      </c>
      <c r="J1378" s="220" t="s">
        <v>990</v>
      </c>
      <c r="K1378" s="221" t="s">
        <v>4646</v>
      </c>
    </row>
    <row r="1379" spans="1:11" ht="27" customHeight="1" x14ac:dyDescent="0.2">
      <c r="A1379" s="217">
        <v>1375</v>
      </c>
      <c r="B1379" s="218">
        <v>2010</v>
      </c>
      <c r="C1379" s="219" t="s">
        <v>4647</v>
      </c>
      <c r="D1379" s="231" t="s">
        <v>6306</v>
      </c>
      <c r="E1379" s="226" t="s">
        <v>7436</v>
      </c>
      <c r="F1379" s="222" t="s">
        <v>1335</v>
      </c>
      <c r="G1379" s="218">
        <v>6</v>
      </c>
      <c r="H1379" s="220" t="s">
        <v>4648</v>
      </c>
      <c r="I1379" s="220" t="s">
        <v>990</v>
      </c>
      <c r="J1379" s="220" t="s">
        <v>990</v>
      </c>
      <c r="K1379" s="221" t="s">
        <v>4648</v>
      </c>
    </row>
    <row r="1380" spans="1:11" ht="27" customHeight="1" x14ac:dyDescent="0.2">
      <c r="A1380" s="217">
        <v>1376</v>
      </c>
      <c r="B1380" s="218">
        <v>2010</v>
      </c>
      <c r="C1380" s="219" t="s">
        <v>4649</v>
      </c>
      <c r="D1380" s="231" t="s">
        <v>6306</v>
      </c>
      <c r="E1380" s="226" t="s">
        <v>3955</v>
      </c>
      <c r="F1380" s="222" t="s">
        <v>2785</v>
      </c>
      <c r="G1380" s="218">
        <v>5</v>
      </c>
      <c r="H1380" s="220" t="s">
        <v>4650</v>
      </c>
      <c r="I1380" s="220" t="s">
        <v>990</v>
      </c>
      <c r="J1380" s="220" t="s">
        <v>990</v>
      </c>
      <c r="K1380" s="221" t="s">
        <v>4650</v>
      </c>
    </row>
    <row r="1381" spans="1:11" ht="27" customHeight="1" x14ac:dyDescent="0.2">
      <c r="A1381" s="217">
        <v>1377</v>
      </c>
      <c r="B1381" s="218">
        <v>2010</v>
      </c>
      <c r="C1381" s="219" t="s">
        <v>4651</v>
      </c>
      <c r="D1381" s="231" t="s">
        <v>6306</v>
      </c>
      <c r="E1381" s="226" t="s">
        <v>3735</v>
      </c>
      <c r="F1381" s="222" t="s">
        <v>1235</v>
      </c>
      <c r="G1381" s="218">
        <v>4</v>
      </c>
      <c r="H1381" s="220" t="s">
        <v>4652</v>
      </c>
      <c r="I1381" s="220" t="s">
        <v>990</v>
      </c>
      <c r="J1381" s="220" t="s">
        <v>990</v>
      </c>
      <c r="K1381" s="221" t="s">
        <v>4652</v>
      </c>
    </row>
    <row r="1382" spans="1:11" ht="27" customHeight="1" x14ac:dyDescent="0.2">
      <c r="A1382" s="217">
        <v>1378</v>
      </c>
      <c r="B1382" s="218">
        <v>2010</v>
      </c>
      <c r="C1382" s="219" t="s">
        <v>4653</v>
      </c>
      <c r="D1382" s="231" t="s">
        <v>6306</v>
      </c>
      <c r="E1382" s="226" t="s">
        <v>4654</v>
      </c>
      <c r="F1382" s="222" t="s">
        <v>1541</v>
      </c>
      <c r="G1382" s="218">
        <v>5</v>
      </c>
      <c r="H1382" s="220" t="s">
        <v>4655</v>
      </c>
      <c r="I1382" s="220" t="s">
        <v>990</v>
      </c>
      <c r="J1382" s="220" t="s">
        <v>990</v>
      </c>
      <c r="K1382" s="221" t="s">
        <v>4655</v>
      </c>
    </row>
    <row r="1383" spans="1:11" ht="27" customHeight="1" x14ac:dyDescent="0.2">
      <c r="A1383" s="217">
        <v>1379</v>
      </c>
      <c r="B1383" s="218">
        <v>2010</v>
      </c>
      <c r="C1383" s="219" t="s">
        <v>4656</v>
      </c>
      <c r="D1383" s="231" t="s">
        <v>6306</v>
      </c>
      <c r="E1383" s="226" t="s">
        <v>4657</v>
      </c>
      <c r="F1383" s="222" t="s">
        <v>2314</v>
      </c>
      <c r="G1383" s="218">
        <v>3</v>
      </c>
      <c r="H1383" s="220" t="s">
        <v>4658</v>
      </c>
      <c r="I1383" s="220" t="s">
        <v>990</v>
      </c>
      <c r="J1383" s="220" t="s">
        <v>990</v>
      </c>
      <c r="K1383" s="221" t="s">
        <v>4658</v>
      </c>
    </row>
    <row r="1384" spans="1:11" ht="27" customHeight="1" x14ac:dyDescent="0.2">
      <c r="A1384" s="217">
        <v>1380</v>
      </c>
      <c r="B1384" s="218">
        <v>2010</v>
      </c>
      <c r="C1384" s="219" t="s">
        <v>4659</v>
      </c>
      <c r="D1384" s="231" t="s">
        <v>6306</v>
      </c>
      <c r="E1384" s="226" t="s">
        <v>2309</v>
      </c>
      <c r="F1384" s="222" t="s">
        <v>2814</v>
      </c>
      <c r="G1384" s="218">
        <v>3</v>
      </c>
      <c r="H1384" s="220" t="s">
        <v>4660</v>
      </c>
      <c r="I1384" s="220" t="s">
        <v>990</v>
      </c>
      <c r="J1384" s="220" t="s">
        <v>990</v>
      </c>
      <c r="K1384" s="221" t="s">
        <v>4660</v>
      </c>
    </row>
    <row r="1385" spans="1:11" ht="27" customHeight="1" x14ac:dyDescent="0.2">
      <c r="A1385" s="217">
        <v>1381</v>
      </c>
      <c r="B1385" s="218">
        <v>2010</v>
      </c>
      <c r="C1385" s="219" t="s">
        <v>4661</v>
      </c>
      <c r="D1385" s="231" t="s">
        <v>6306</v>
      </c>
      <c r="E1385" s="226" t="s">
        <v>1323</v>
      </c>
      <c r="F1385" s="222" t="s">
        <v>1408</v>
      </c>
      <c r="G1385" s="218">
        <v>2</v>
      </c>
      <c r="H1385" s="220" t="s">
        <v>4662</v>
      </c>
      <c r="I1385" s="220" t="s">
        <v>990</v>
      </c>
      <c r="J1385" s="220" t="s">
        <v>990</v>
      </c>
      <c r="K1385" s="221" t="s">
        <v>4662</v>
      </c>
    </row>
    <row r="1386" spans="1:11" ht="27" customHeight="1" x14ac:dyDescent="0.2">
      <c r="A1386" s="217">
        <v>1382</v>
      </c>
      <c r="B1386" s="218">
        <v>2010</v>
      </c>
      <c r="C1386" s="219" t="s">
        <v>4663</v>
      </c>
      <c r="D1386" s="231" t="s">
        <v>6306</v>
      </c>
      <c r="E1386" s="226" t="s">
        <v>1950</v>
      </c>
      <c r="F1386" s="222" t="s">
        <v>1374</v>
      </c>
      <c r="G1386" s="218">
        <v>3</v>
      </c>
      <c r="H1386" s="220" t="s">
        <v>4664</v>
      </c>
      <c r="I1386" s="220" t="s">
        <v>990</v>
      </c>
      <c r="J1386" s="220" t="s">
        <v>990</v>
      </c>
      <c r="K1386" s="221" t="s">
        <v>4664</v>
      </c>
    </row>
    <row r="1387" spans="1:11" ht="27" customHeight="1" x14ac:dyDescent="0.2">
      <c r="A1387" s="217">
        <v>1383</v>
      </c>
      <c r="B1387" s="218">
        <v>2010</v>
      </c>
      <c r="C1387" s="219" t="s">
        <v>4665</v>
      </c>
      <c r="D1387" s="231" t="s">
        <v>6306</v>
      </c>
      <c r="E1387" s="226" t="s">
        <v>1423</v>
      </c>
      <c r="F1387" s="222" t="s">
        <v>1360</v>
      </c>
      <c r="G1387" s="218">
        <v>5</v>
      </c>
      <c r="H1387" s="220" t="s">
        <v>4666</v>
      </c>
      <c r="I1387" s="220" t="s">
        <v>990</v>
      </c>
      <c r="J1387" s="220" t="s">
        <v>990</v>
      </c>
      <c r="K1387" s="221" t="s">
        <v>4666</v>
      </c>
    </row>
    <row r="1388" spans="1:11" ht="27" customHeight="1" x14ac:dyDescent="0.2">
      <c r="A1388" s="217">
        <v>1384</v>
      </c>
      <c r="B1388" s="218">
        <v>2010</v>
      </c>
      <c r="C1388" s="219" t="s">
        <v>4667</v>
      </c>
      <c r="D1388" s="231" t="s">
        <v>6306</v>
      </c>
      <c r="E1388" s="226" t="s">
        <v>3879</v>
      </c>
      <c r="F1388" s="222" t="s">
        <v>1204</v>
      </c>
      <c r="G1388" s="218">
        <v>3</v>
      </c>
      <c r="H1388" s="220" t="s">
        <v>4668</v>
      </c>
      <c r="I1388" s="220" t="s">
        <v>990</v>
      </c>
      <c r="J1388" s="220" t="s">
        <v>990</v>
      </c>
      <c r="K1388" s="221" t="s">
        <v>4668</v>
      </c>
    </row>
    <row r="1389" spans="1:11" ht="27" customHeight="1" x14ac:dyDescent="0.2">
      <c r="A1389" s="217">
        <v>1385</v>
      </c>
      <c r="B1389" s="218">
        <v>2010</v>
      </c>
      <c r="C1389" s="219" t="s">
        <v>4669</v>
      </c>
      <c r="D1389" s="231" t="s">
        <v>6306</v>
      </c>
      <c r="E1389" s="226" t="s">
        <v>3786</v>
      </c>
      <c r="F1389" s="222" t="s">
        <v>4670</v>
      </c>
      <c r="G1389" s="218">
        <v>4</v>
      </c>
      <c r="H1389" s="220" t="s">
        <v>4671</v>
      </c>
      <c r="I1389" s="220" t="s">
        <v>990</v>
      </c>
      <c r="J1389" s="220" t="s">
        <v>990</v>
      </c>
      <c r="K1389" s="221" t="s">
        <v>4671</v>
      </c>
    </row>
    <row r="1390" spans="1:11" ht="27" customHeight="1" x14ac:dyDescent="0.2">
      <c r="A1390" s="217">
        <v>1386</v>
      </c>
      <c r="B1390" s="218">
        <v>2011</v>
      </c>
      <c r="C1390" s="219" t="s">
        <v>2395</v>
      </c>
      <c r="D1390" s="231" t="s">
        <v>6300</v>
      </c>
      <c r="E1390" s="226" t="s">
        <v>2390</v>
      </c>
      <c r="F1390" s="222" t="s">
        <v>2015</v>
      </c>
      <c r="G1390" s="218">
        <v>1</v>
      </c>
      <c r="H1390" s="220" t="s">
        <v>4672</v>
      </c>
      <c r="I1390" s="220" t="s">
        <v>990</v>
      </c>
      <c r="J1390" s="220" t="s">
        <v>990</v>
      </c>
      <c r="K1390" s="221" t="s">
        <v>4672</v>
      </c>
    </row>
    <row r="1391" spans="1:11" ht="27" customHeight="1" x14ac:dyDescent="0.2">
      <c r="A1391" s="217">
        <v>1387</v>
      </c>
      <c r="B1391" s="218">
        <v>2011</v>
      </c>
      <c r="C1391" s="219" t="s">
        <v>2397</v>
      </c>
      <c r="D1391" s="231" t="s">
        <v>6300</v>
      </c>
      <c r="E1391" s="226" t="s">
        <v>1387</v>
      </c>
      <c r="F1391" s="222" t="s">
        <v>1093</v>
      </c>
      <c r="G1391" s="218">
        <v>1</v>
      </c>
      <c r="H1391" s="220" t="s">
        <v>4673</v>
      </c>
      <c r="I1391" s="220" t="s">
        <v>990</v>
      </c>
      <c r="J1391" s="220" t="s">
        <v>990</v>
      </c>
      <c r="K1391" s="221" t="s">
        <v>4673</v>
      </c>
    </row>
    <row r="1392" spans="1:11" ht="27" customHeight="1" x14ac:dyDescent="0.2">
      <c r="A1392" s="217">
        <v>1388</v>
      </c>
      <c r="B1392" s="218">
        <v>2011</v>
      </c>
      <c r="C1392" s="219" t="s">
        <v>998</v>
      </c>
      <c r="D1392" s="231" t="s">
        <v>6300</v>
      </c>
      <c r="E1392" s="226" t="s">
        <v>4674</v>
      </c>
      <c r="F1392" s="222" t="s">
        <v>3762</v>
      </c>
      <c r="G1392" s="218">
        <v>1</v>
      </c>
      <c r="H1392" s="220" t="s">
        <v>4675</v>
      </c>
      <c r="I1392" s="220" t="s">
        <v>990</v>
      </c>
      <c r="J1392" s="220" t="s">
        <v>990</v>
      </c>
      <c r="K1392" s="221" t="s">
        <v>4675</v>
      </c>
    </row>
    <row r="1393" spans="1:11" ht="27" customHeight="1" x14ac:dyDescent="0.2">
      <c r="A1393" s="217">
        <v>1389</v>
      </c>
      <c r="B1393" s="218">
        <v>2011</v>
      </c>
      <c r="C1393" s="219" t="s">
        <v>4676</v>
      </c>
      <c r="D1393" s="231" t="s">
        <v>6300</v>
      </c>
      <c r="E1393" s="226" t="s">
        <v>7437</v>
      </c>
      <c r="F1393" s="222" t="s">
        <v>1112</v>
      </c>
      <c r="G1393" s="218">
        <v>1</v>
      </c>
      <c r="H1393" s="220" t="s">
        <v>4677</v>
      </c>
      <c r="I1393" s="220" t="s">
        <v>990</v>
      </c>
      <c r="J1393" s="220" t="s">
        <v>990</v>
      </c>
      <c r="K1393" s="221" t="s">
        <v>4677</v>
      </c>
    </row>
    <row r="1394" spans="1:11" ht="27" customHeight="1" x14ac:dyDescent="0.2">
      <c r="A1394" s="217">
        <v>1390</v>
      </c>
      <c r="B1394" s="218">
        <v>2011</v>
      </c>
      <c r="C1394" s="219" t="s">
        <v>4678</v>
      </c>
      <c r="D1394" s="231" t="s">
        <v>6300</v>
      </c>
      <c r="E1394" s="226" t="s">
        <v>1135</v>
      </c>
      <c r="F1394" s="222" t="s">
        <v>1433</v>
      </c>
      <c r="G1394" s="218">
        <v>2</v>
      </c>
      <c r="H1394" s="220" t="s">
        <v>4679</v>
      </c>
      <c r="I1394" s="220" t="s">
        <v>990</v>
      </c>
      <c r="J1394" s="220" t="s">
        <v>990</v>
      </c>
      <c r="K1394" s="221" t="s">
        <v>4679</v>
      </c>
    </row>
    <row r="1395" spans="1:11" ht="27" customHeight="1" x14ac:dyDescent="0.2">
      <c r="A1395" s="217">
        <v>1391</v>
      </c>
      <c r="B1395" s="218">
        <v>2011</v>
      </c>
      <c r="C1395" s="219" t="s">
        <v>4680</v>
      </c>
      <c r="D1395" s="231" t="s">
        <v>7493</v>
      </c>
      <c r="E1395" s="226" t="s">
        <v>4681</v>
      </c>
      <c r="F1395" s="222" t="s">
        <v>1956</v>
      </c>
      <c r="G1395" s="218">
        <v>2</v>
      </c>
      <c r="H1395" s="220" t="s">
        <v>4682</v>
      </c>
      <c r="I1395" s="220" t="s">
        <v>990</v>
      </c>
      <c r="J1395" s="220" t="s">
        <v>990</v>
      </c>
      <c r="K1395" s="221" t="s">
        <v>4682</v>
      </c>
    </row>
    <row r="1396" spans="1:11" ht="27" customHeight="1" x14ac:dyDescent="0.2">
      <c r="A1396" s="217">
        <v>1392</v>
      </c>
      <c r="B1396" s="218">
        <v>2011</v>
      </c>
      <c r="C1396" s="219" t="s">
        <v>2406</v>
      </c>
      <c r="D1396" s="231" t="s">
        <v>6300</v>
      </c>
      <c r="E1396" s="226" t="s">
        <v>1702</v>
      </c>
      <c r="F1396" s="222" t="s">
        <v>2204</v>
      </c>
      <c r="G1396" s="218">
        <v>1</v>
      </c>
      <c r="H1396" s="220" t="s">
        <v>4683</v>
      </c>
      <c r="I1396" s="220" t="s">
        <v>990</v>
      </c>
      <c r="J1396" s="220" t="s">
        <v>990</v>
      </c>
      <c r="K1396" s="221" t="s">
        <v>4683</v>
      </c>
    </row>
    <row r="1397" spans="1:11" ht="27" customHeight="1" x14ac:dyDescent="0.2">
      <c r="A1397" s="217">
        <v>1393</v>
      </c>
      <c r="B1397" s="218">
        <v>2011</v>
      </c>
      <c r="C1397" s="219" t="s">
        <v>2408</v>
      </c>
      <c r="D1397" s="231" t="s">
        <v>6300</v>
      </c>
      <c r="E1397" s="226" t="s">
        <v>4684</v>
      </c>
      <c r="F1397" s="222" t="s">
        <v>1032</v>
      </c>
      <c r="G1397" s="218">
        <v>1</v>
      </c>
      <c r="H1397" s="220" t="s">
        <v>4685</v>
      </c>
      <c r="I1397" s="220" t="s">
        <v>990</v>
      </c>
      <c r="J1397" s="220" t="s">
        <v>990</v>
      </c>
      <c r="K1397" s="221" t="s">
        <v>4685</v>
      </c>
    </row>
    <row r="1398" spans="1:11" ht="27" customHeight="1" x14ac:dyDescent="0.2">
      <c r="A1398" s="217">
        <v>1394</v>
      </c>
      <c r="B1398" s="218">
        <v>2011</v>
      </c>
      <c r="C1398" s="219" t="s">
        <v>2414</v>
      </c>
      <c r="D1398" s="231" t="s">
        <v>6300</v>
      </c>
      <c r="E1398" s="226" t="s">
        <v>3091</v>
      </c>
      <c r="F1398" s="222" t="s">
        <v>1723</v>
      </c>
      <c r="G1398" s="218">
        <v>2</v>
      </c>
      <c r="H1398" s="220" t="s">
        <v>4686</v>
      </c>
      <c r="I1398" s="220" t="s">
        <v>990</v>
      </c>
      <c r="J1398" s="220" t="s">
        <v>990</v>
      </c>
      <c r="K1398" s="221" t="s">
        <v>4686</v>
      </c>
    </row>
    <row r="1399" spans="1:11" ht="27" customHeight="1" x14ac:dyDescent="0.2">
      <c r="A1399" s="217">
        <v>1395</v>
      </c>
      <c r="B1399" s="218">
        <v>2011</v>
      </c>
      <c r="C1399" s="219" t="s">
        <v>2416</v>
      </c>
      <c r="D1399" s="231" t="s">
        <v>6300</v>
      </c>
      <c r="E1399" s="226" t="s">
        <v>4687</v>
      </c>
      <c r="F1399" s="222" t="s">
        <v>1615</v>
      </c>
      <c r="G1399" s="218">
        <v>1</v>
      </c>
      <c r="H1399" s="220" t="s">
        <v>4688</v>
      </c>
      <c r="I1399" s="220" t="s">
        <v>990</v>
      </c>
      <c r="J1399" s="220" t="s">
        <v>990</v>
      </c>
      <c r="K1399" s="221" t="s">
        <v>4688</v>
      </c>
    </row>
    <row r="1400" spans="1:11" ht="27" customHeight="1" x14ac:dyDescent="0.2">
      <c r="A1400" s="217">
        <v>1396</v>
      </c>
      <c r="B1400" s="218">
        <v>2011</v>
      </c>
      <c r="C1400" s="219" t="s">
        <v>2421</v>
      </c>
      <c r="D1400" s="231" t="s">
        <v>6300</v>
      </c>
      <c r="E1400" s="226" t="s">
        <v>4689</v>
      </c>
      <c r="F1400" s="222" t="s">
        <v>1700</v>
      </c>
      <c r="G1400" s="218">
        <v>1</v>
      </c>
      <c r="H1400" s="220" t="s">
        <v>4690</v>
      </c>
      <c r="I1400" s="220" t="s">
        <v>990</v>
      </c>
      <c r="J1400" s="220" t="s">
        <v>990</v>
      </c>
      <c r="K1400" s="221" t="s">
        <v>4690</v>
      </c>
    </row>
    <row r="1401" spans="1:11" ht="27" customHeight="1" x14ac:dyDescent="0.2">
      <c r="A1401" s="217">
        <v>1397</v>
      </c>
      <c r="B1401" s="218">
        <v>2011</v>
      </c>
      <c r="C1401" s="219" t="s">
        <v>4691</v>
      </c>
      <c r="D1401" s="231" t="s">
        <v>6300</v>
      </c>
      <c r="E1401" s="226" t="s">
        <v>4562</v>
      </c>
      <c r="F1401" s="222" t="s">
        <v>2583</v>
      </c>
      <c r="G1401" s="218">
        <v>1</v>
      </c>
      <c r="H1401" s="220" t="s">
        <v>4692</v>
      </c>
      <c r="I1401" s="220" t="s">
        <v>990</v>
      </c>
      <c r="J1401" s="220" t="s">
        <v>990</v>
      </c>
      <c r="K1401" s="221" t="s">
        <v>4692</v>
      </c>
    </row>
    <row r="1402" spans="1:11" ht="27" customHeight="1" x14ac:dyDescent="0.2">
      <c r="A1402" s="217">
        <v>1398</v>
      </c>
      <c r="B1402" s="218">
        <v>2011</v>
      </c>
      <c r="C1402" s="219" t="s">
        <v>2435</v>
      </c>
      <c r="D1402" s="231" t="s">
        <v>6300</v>
      </c>
      <c r="E1402" s="226" t="s">
        <v>2412</v>
      </c>
      <c r="F1402" s="222" t="s">
        <v>1227</v>
      </c>
      <c r="G1402" s="218">
        <v>1</v>
      </c>
      <c r="H1402" s="220" t="s">
        <v>4693</v>
      </c>
      <c r="I1402" s="220" t="s">
        <v>990</v>
      </c>
      <c r="J1402" s="220" t="s">
        <v>990</v>
      </c>
      <c r="K1402" s="221" t="s">
        <v>4693</v>
      </c>
    </row>
    <row r="1403" spans="1:11" ht="27" customHeight="1" x14ac:dyDescent="0.2">
      <c r="A1403" s="217">
        <v>1399</v>
      </c>
      <c r="B1403" s="218">
        <v>2011</v>
      </c>
      <c r="C1403" s="219" t="s">
        <v>2438</v>
      </c>
      <c r="D1403" s="231" t="s">
        <v>6300</v>
      </c>
      <c r="E1403" s="226" t="s">
        <v>7438</v>
      </c>
      <c r="F1403" s="222" t="s">
        <v>1615</v>
      </c>
      <c r="G1403" s="218">
        <v>1</v>
      </c>
      <c r="H1403" s="220" t="s">
        <v>4694</v>
      </c>
      <c r="I1403" s="220" t="s">
        <v>990</v>
      </c>
      <c r="J1403" s="220" t="s">
        <v>990</v>
      </c>
      <c r="K1403" s="221" t="s">
        <v>4694</v>
      </c>
    </row>
    <row r="1404" spans="1:11" ht="27" customHeight="1" x14ac:dyDescent="0.2">
      <c r="A1404" s="217">
        <v>1400</v>
      </c>
      <c r="B1404" s="218">
        <v>2011</v>
      </c>
      <c r="C1404" s="219" t="s">
        <v>2454</v>
      </c>
      <c r="D1404" s="231" t="s">
        <v>6300</v>
      </c>
      <c r="E1404" s="226" t="s">
        <v>1830</v>
      </c>
      <c r="F1404" s="222" t="s">
        <v>1739</v>
      </c>
      <c r="G1404" s="218">
        <v>1</v>
      </c>
      <c r="H1404" s="220" t="s">
        <v>4695</v>
      </c>
      <c r="I1404" s="220" t="s">
        <v>990</v>
      </c>
      <c r="J1404" s="220" t="s">
        <v>990</v>
      </c>
      <c r="K1404" s="221" t="s">
        <v>4695</v>
      </c>
    </row>
    <row r="1405" spans="1:11" ht="27" customHeight="1" x14ac:dyDescent="0.2">
      <c r="A1405" s="217">
        <v>1401</v>
      </c>
      <c r="B1405" s="218">
        <v>2011</v>
      </c>
      <c r="C1405" s="219" t="s">
        <v>2466</v>
      </c>
      <c r="D1405" s="231" t="s">
        <v>6300</v>
      </c>
      <c r="E1405" s="226" t="s">
        <v>2099</v>
      </c>
      <c r="F1405" s="222" t="s">
        <v>1509</v>
      </c>
      <c r="G1405" s="218">
        <v>1</v>
      </c>
      <c r="H1405" s="220" t="s">
        <v>4696</v>
      </c>
      <c r="I1405" s="220" t="s">
        <v>990</v>
      </c>
      <c r="J1405" s="220" t="s">
        <v>990</v>
      </c>
      <c r="K1405" s="221" t="s">
        <v>4696</v>
      </c>
    </row>
    <row r="1406" spans="1:11" ht="27" customHeight="1" x14ac:dyDescent="0.2">
      <c r="A1406" s="217">
        <v>1402</v>
      </c>
      <c r="B1406" s="218">
        <v>2011</v>
      </c>
      <c r="C1406" s="219" t="s">
        <v>2468</v>
      </c>
      <c r="D1406" s="231" t="s">
        <v>6300</v>
      </c>
      <c r="E1406" s="226" t="s">
        <v>1745</v>
      </c>
      <c r="F1406" s="222" t="s">
        <v>1749</v>
      </c>
      <c r="G1406" s="218">
        <v>1</v>
      </c>
      <c r="H1406" s="220" t="s">
        <v>4697</v>
      </c>
      <c r="I1406" s="220" t="s">
        <v>990</v>
      </c>
      <c r="J1406" s="220" t="s">
        <v>990</v>
      </c>
      <c r="K1406" s="221" t="s">
        <v>4697</v>
      </c>
    </row>
    <row r="1407" spans="1:11" ht="27" customHeight="1" x14ac:dyDescent="0.2">
      <c r="A1407" s="217">
        <v>1403</v>
      </c>
      <c r="B1407" s="218">
        <v>2011</v>
      </c>
      <c r="C1407" s="219" t="s">
        <v>2470</v>
      </c>
      <c r="D1407" s="231" t="s">
        <v>6300</v>
      </c>
      <c r="E1407" s="226" t="s">
        <v>4698</v>
      </c>
      <c r="F1407" s="222" t="s">
        <v>1900</v>
      </c>
      <c r="G1407" s="218">
        <v>1</v>
      </c>
      <c r="H1407" s="220" t="s">
        <v>4699</v>
      </c>
      <c r="I1407" s="220" t="s">
        <v>990</v>
      </c>
      <c r="J1407" s="220" t="s">
        <v>990</v>
      </c>
      <c r="K1407" s="221" t="s">
        <v>4699</v>
      </c>
    </row>
    <row r="1408" spans="1:11" ht="27" customHeight="1" x14ac:dyDescent="0.2">
      <c r="A1408" s="217">
        <v>1404</v>
      </c>
      <c r="B1408" s="218">
        <v>2011</v>
      </c>
      <c r="C1408" s="219" t="s">
        <v>2474</v>
      </c>
      <c r="D1408" s="231" t="s">
        <v>6300</v>
      </c>
      <c r="E1408" s="226" t="s">
        <v>1742</v>
      </c>
      <c r="F1408" s="222" t="s">
        <v>1615</v>
      </c>
      <c r="G1408" s="218">
        <v>1</v>
      </c>
      <c r="H1408" s="220" t="s">
        <v>4700</v>
      </c>
      <c r="I1408" s="220" t="s">
        <v>990</v>
      </c>
      <c r="J1408" s="220" t="s">
        <v>990</v>
      </c>
      <c r="K1408" s="221" t="s">
        <v>4700</v>
      </c>
    </row>
    <row r="1409" spans="1:11" ht="27" customHeight="1" x14ac:dyDescent="0.2">
      <c r="A1409" s="217">
        <v>1405</v>
      </c>
      <c r="B1409" s="218">
        <v>2011</v>
      </c>
      <c r="C1409" s="219" t="s">
        <v>2483</v>
      </c>
      <c r="D1409" s="231" t="s">
        <v>6300</v>
      </c>
      <c r="E1409" s="226" t="s">
        <v>1729</v>
      </c>
      <c r="F1409" s="222" t="s">
        <v>1466</v>
      </c>
      <c r="G1409" s="218">
        <v>1</v>
      </c>
      <c r="H1409" s="220" t="s">
        <v>4701</v>
      </c>
      <c r="I1409" s="220" t="s">
        <v>990</v>
      </c>
      <c r="J1409" s="220" t="s">
        <v>990</v>
      </c>
      <c r="K1409" s="221" t="s">
        <v>4701</v>
      </c>
    </row>
    <row r="1410" spans="1:11" ht="27" customHeight="1" x14ac:dyDescent="0.2">
      <c r="A1410" s="217">
        <v>1406</v>
      </c>
      <c r="B1410" s="218">
        <v>2011</v>
      </c>
      <c r="C1410" s="219" t="s">
        <v>2488</v>
      </c>
      <c r="D1410" s="231" t="s">
        <v>6300</v>
      </c>
      <c r="E1410" s="226" t="s">
        <v>7341</v>
      </c>
      <c r="F1410" s="222" t="s">
        <v>1032</v>
      </c>
      <c r="G1410" s="218">
        <v>1</v>
      </c>
      <c r="H1410" s="220" t="s">
        <v>4702</v>
      </c>
      <c r="I1410" s="220" t="s">
        <v>990</v>
      </c>
      <c r="J1410" s="220" t="s">
        <v>990</v>
      </c>
      <c r="K1410" s="221" t="s">
        <v>4702</v>
      </c>
    </row>
    <row r="1411" spans="1:11" ht="27" customHeight="1" x14ac:dyDescent="0.2">
      <c r="A1411" s="217">
        <v>1407</v>
      </c>
      <c r="B1411" s="218">
        <v>2011</v>
      </c>
      <c r="C1411" s="219" t="s">
        <v>4703</v>
      </c>
      <c r="D1411" s="231" t="s">
        <v>6300</v>
      </c>
      <c r="E1411" s="226" t="s">
        <v>2447</v>
      </c>
      <c r="F1411" s="222" t="s">
        <v>1163</v>
      </c>
      <c r="G1411" s="218">
        <v>1</v>
      </c>
      <c r="H1411" s="220" t="s">
        <v>4704</v>
      </c>
      <c r="I1411" s="220" t="s">
        <v>990</v>
      </c>
      <c r="J1411" s="220" t="s">
        <v>990</v>
      </c>
      <c r="K1411" s="221" t="s">
        <v>4704</v>
      </c>
    </row>
    <row r="1412" spans="1:11" ht="27" customHeight="1" x14ac:dyDescent="0.2">
      <c r="A1412" s="217">
        <v>1408</v>
      </c>
      <c r="B1412" s="218">
        <v>2011</v>
      </c>
      <c r="C1412" s="219" t="s">
        <v>2498</v>
      </c>
      <c r="D1412" s="231" t="s">
        <v>6300</v>
      </c>
      <c r="E1412" s="226" t="s">
        <v>4705</v>
      </c>
      <c r="F1412" s="222" t="s">
        <v>1685</v>
      </c>
      <c r="G1412" s="218">
        <v>1</v>
      </c>
      <c r="H1412" s="220" t="s">
        <v>4706</v>
      </c>
      <c r="I1412" s="220" t="s">
        <v>990</v>
      </c>
      <c r="J1412" s="220" t="s">
        <v>990</v>
      </c>
      <c r="K1412" s="221" t="s">
        <v>4706</v>
      </c>
    </row>
    <row r="1413" spans="1:11" ht="27" customHeight="1" x14ac:dyDescent="0.2">
      <c r="A1413" s="217">
        <v>1409</v>
      </c>
      <c r="B1413" s="218">
        <v>2011</v>
      </c>
      <c r="C1413" s="219" t="s">
        <v>4707</v>
      </c>
      <c r="D1413" s="231" t="s">
        <v>6300</v>
      </c>
      <c r="E1413" s="226" t="s">
        <v>4708</v>
      </c>
      <c r="F1413" s="222" t="s">
        <v>2102</v>
      </c>
      <c r="G1413" s="218">
        <v>2</v>
      </c>
      <c r="H1413" s="220" t="s">
        <v>4709</v>
      </c>
      <c r="I1413" s="220" t="s">
        <v>990</v>
      </c>
      <c r="J1413" s="220" t="s">
        <v>990</v>
      </c>
      <c r="K1413" s="221" t="s">
        <v>4709</v>
      </c>
    </row>
    <row r="1414" spans="1:11" ht="27" customHeight="1" x14ac:dyDescent="0.2">
      <c r="A1414" s="217">
        <v>1410</v>
      </c>
      <c r="B1414" s="218">
        <v>2011</v>
      </c>
      <c r="C1414" s="219" t="s">
        <v>2502</v>
      </c>
      <c r="D1414" s="231" t="s">
        <v>6300</v>
      </c>
      <c r="E1414" s="226" t="s">
        <v>4710</v>
      </c>
      <c r="F1414" s="222" t="s">
        <v>2260</v>
      </c>
      <c r="G1414" s="218">
        <v>1</v>
      </c>
      <c r="H1414" s="220" t="s">
        <v>4711</v>
      </c>
      <c r="I1414" s="220" t="s">
        <v>990</v>
      </c>
      <c r="J1414" s="220" t="s">
        <v>990</v>
      </c>
      <c r="K1414" s="221" t="s">
        <v>4711</v>
      </c>
    </row>
    <row r="1415" spans="1:11" ht="27" customHeight="1" x14ac:dyDescent="0.2">
      <c r="A1415" s="217">
        <v>1411</v>
      </c>
      <c r="B1415" s="218">
        <v>2011</v>
      </c>
      <c r="C1415" s="219" t="s">
        <v>4712</v>
      </c>
      <c r="D1415" s="231" t="s">
        <v>6300</v>
      </c>
      <c r="E1415" s="226" t="s">
        <v>1999</v>
      </c>
      <c r="F1415" s="222" t="s">
        <v>1128</v>
      </c>
      <c r="G1415" s="218">
        <v>1</v>
      </c>
      <c r="H1415" s="220" t="s">
        <v>4713</v>
      </c>
      <c r="I1415" s="220" t="s">
        <v>990</v>
      </c>
      <c r="J1415" s="220" t="s">
        <v>990</v>
      </c>
      <c r="K1415" s="221" t="s">
        <v>4713</v>
      </c>
    </row>
    <row r="1416" spans="1:11" ht="27" customHeight="1" x14ac:dyDescent="0.2">
      <c r="A1416" s="217">
        <v>1412</v>
      </c>
      <c r="B1416" s="218">
        <v>2011</v>
      </c>
      <c r="C1416" s="219" t="s">
        <v>2507</v>
      </c>
      <c r="D1416" s="231" t="s">
        <v>6300</v>
      </c>
      <c r="E1416" s="226" t="s">
        <v>1019</v>
      </c>
      <c r="F1416" s="222" t="s">
        <v>2107</v>
      </c>
      <c r="G1416" s="218">
        <v>1</v>
      </c>
      <c r="H1416" s="220" t="s">
        <v>4714</v>
      </c>
      <c r="I1416" s="220" t="s">
        <v>990</v>
      </c>
      <c r="J1416" s="220" t="s">
        <v>990</v>
      </c>
      <c r="K1416" s="221" t="s">
        <v>4714</v>
      </c>
    </row>
    <row r="1417" spans="1:11" ht="27" customHeight="1" x14ac:dyDescent="0.2">
      <c r="A1417" s="217">
        <v>1413</v>
      </c>
      <c r="B1417" s="218">
        <v>2011</v>
      </c>
      <c r="C1417" s="219" t="s">
        <v>2513</v>
      </c>
      <c r="D1417" s="231" t="s">
        <v>6300</v>
      </c>
      <c r="E1417" s="226" t="s">
        <v>2433</v>
      </c>
      <c r="F1417" s="222" t="s">
        <v>1794</v>
      </c>
      <c r="G1417" s="218">
        <v>2</v>
      </c>
      <c r="H1417" s="220" t="s">
        <v>4715</v>
      </c>
      <c r="I1417" s="220" t="s">
        <v>990</v>
      </c>
      <c r="J1417" s="220" t="s">
        <v>990</v>
      </c>
      <c r="K1417" s="221" t="s">
        <v>4715</v>
      </c>
    </row>
    <row r="1418" spans="1:11" ht="27" customHeight="1" x14ac:dyDescent="0.2">
      <c r="A1418" s="217">
        <v>1414</v>
      </c>
      <c r="B1418" s="218">
        <v>2011</v>
      </c>
      <c r="C1418" s="219" t="s">
        <v>2515</v>
      </c>
      <c r="D1418" s="231" t="s">
        <v>6300</v>
      </c>
      <c r="E1418" s="226" t="s">
        <v>4705</v>
      </c>
      <c r="F1418" s="222" t="s">
        <v>1763</v>
      </c>
      <c r="G1418" s="218">
        <v>1</v>
      </c>
      <c r="H1418" s="220" t="s">
        <v>4716</v>
      </c>
      <c r="I1418" s="220" t="s">
        <v>990</v>
      </c>
      <c r="J1418" s="220" t="s">
        <v>990</v>
      </c>
      <c r="K1418" s="221" t="s">
        <v>4716</v>
      </c>
    </row>
    <row r="1419" spans="1:11" ht="27" customHeight="1" x14ac:dyDescent="0.2">
      <c r="A1419" s="217">
        <v>1415</v>
      </c>
      <c r="B1419" s="218">
        <v>2011</v>
      </c>
      <c r="C1419" s="219" t="s">
        <v>2518</v>
      </c>
      <c r="D1419" s="231" t="s">
        <v>6300</v>
      </c>
      <c r="E1419" s="226" t="s">
        <v>999</v>
      </c>
      <c r="F1419" s="222" t="s">
        <v>1810</v>
      </c>
      <c r="G1419" s="218">
        <v>1</v>
      </c>
      <c r="H1419" s="220" t="s">
        <v>4717</v>
      </c>
      <c r="I1419" s="220" t="s">
        <v>990</v>
      </c>
      <c r="J1419" s="220" t="s">
        <v>990</v>
      </c>
      <c r="K1419" s="221" t="s">
        <v>4717</v>
      </c>
    </row>
    <row r="1420" spans="1:11" ht="27" customHeight="1" x14ac:dyDescent="0.2">
      <c r="A1420" s="217">
        <v>1416</v>
      </c>
      <c r="B1420" s="218">
        <v>2011</v>
      </c>
      <c r="C1420" s="219" t="s">
        <v>2523</v>
      </c>
      <c r="D1420" s="231" t="s">
        <v>6300</v>
      </c>
      <c r="E1420" s="226" t="s">
        <v>3767</v>
      </c>
      <c r="F1420" s="222" t="s">
        <v>1211</v>
      </c>
      <c r="G1420" s="218">
        <v>1</v>
      </c>
      <c r="H1420" s="220" t="s">
        <v>4718</v>
      </c>
      <c r="I1420" s="220" t="s">
        <v>990</v>
      </c>
      <c r="J1420" s="220" t="s">
        <v>990</v>
      </c>
      <c r="K1420" s="221" t="s">
        <v>4718</v>
      </c>
    </row>
    <row r="1421" spans="1:11" ht="27" customHeight="1" x14ac:dyDescent="0.2">
      <c r="A1421" s="217">
        <v>1417</v>
      </c>
      <c r="B1421" s="218">
        <v>2011</v>
      </c>
      <c r="C1421" s="219" t="s">
        <v>2527</v>
      </c>
      <c r="D1421" s="231" t="s">
        <v>6300</v>
      </c>
      <c r="E1421" s="226" t="s">
        <v>2436</v>
      </c>
      <c r="F1421" s="222" t="s">
        <v>1217</v>
      </c>
      <c r="G1421" s="218">
        <v>1</v>
      </c>
      <c r="H1421" s="220" t="s">
        <v>4719</v>
      </c>
      <c r="I1421" s="220" t="s">
        <v>990</v>
      </c>
      <c r="J1421" s="220" t="s">
        <v>990</v>
      </c>
      <c r="K1421" s="221" t="s">
        <v>4719</v>
      </c>
    </row>
    <row r="1422" spans="1:11" ht="27" customHeight="1" x14ac:dyDescent="0.2">
      <c r="A1422" s="217">
        <v>1418</v>
      </c>
      <c r="B1422" s="218">
        <v>2011</v>
      </c>
      <c r="C1422" s="219" t="s">
        <v>2530</v>
      </c>
      <c r="D1422" s="231" t="s">
        <v>6300</v>
      </c>
      <c r="E1422" s="226" t="s">
        <v>1494</v>
      </c>
      <c r="F1422" s="222" t="s">
        <v>1843</v>
      </c>
      <c r="G1422" s="218">
        <v>1</v>
      </c>
      <c r="H1422" s="220" t="s">
        <v>4720</v>
      </c>
      <c r="I1422" s="220" t="s">
        <v>990</v>
      </c>
      <c r="J1422" s="220" t="s">
        <v>990</v>
      </c>
      <c r="K1422" s="221" t="s">
        <v>4720</v>
      </c>
    </row>
    <row r="1423" spans="1:11" ht="27" customHeight="1" x14ac:dyDescent="0.2">
      <c r="A1423" s="217">
        <v>1419</v>
      </c>
      <c r="B1423" s="218">
        <v>2011</v>
      </c>
      <c r="C1423" s="219" t="s">
        <v>4721</v>
      </c>
      <c r="D1423" s="231" t="s">
        <v>6300</v>
      </c>
      <c r="E1423" s="226" t="s">
        <v>2355</v>
      </c>
      <c r="F1423" s="222" t="s">
        <v>2289</v>
      </c>
      <c r="G1423" s="218">
        <v>1</v>
      </c>
      <c r="H1423" s="220" t="s">
        <v>4722</v>
      </c>
      <c r="I1423" s="220" t="s">
        <v>990</v>
      </c>
      <c r="J1423" s="220" t="s">
        <v>990</v>
      </c>
      <c r="K1423" s="221" t="s">
        <v>4722</v>
      </c>
    </row>
    <row r="1424" spans="1:11" ht="27" customHeight="1" x14ac:dyDescent="0.2">
      <c r="A1424" s="217">
        <v>1420</v>
      </c>
      <c r="B1424" s="218">
        <v>2011</v>
      </c>
      <c r="C1424" s="219" t="s">
        <v>4723</v>
      </c>
      <c r="D1424" s="231" t="s">
        <v>6300</v>
      </c>
      <c r="E1424" s="226" t="s">
        <v>4724</v>
      </c>
      <c r="F1424" s="222" t="s">
        <v>988</v>
      </c>
      <c r="G1424" s="218">
        <v>1</v>
      </c>
      <c r="H1424" s="220" t="s">
        <v>4725</v>
      </c>
      <c r="I1424" s="220" t="s">
        <v>990</v>
      </c>
      <c r="J1424" s="220" t="s">
        <v>990</v>
      </c>
      <c r="K1424" s="221" t="s">
        <v>4725</v>
      </c>
    </row>
    <row r="1425" spans="1:11" ht="27" customHeight="1" x14ac:dyDescent="0.2">
      <c r="A1425" s="217">
        <v>1421</v>
      </c>
      <c r="B1425" s="218">
        <v>2011</v>
      </c>
      <c r="C1425" s="219" t="s">
        <v>2536</v>
      </c>
      <c r="D1425" s="231" t="s">
        <v>6300</v>
      </c>
      <c r="E1425" s="226" t="s">
        <v>4726</v>
      </c>
      <c r="F1425" s="222" t="s">
        <v>1136</v>
      </c>
      <c r="G1425" s="218">
        <v>2</v>
      </c>
      <c r="H1425" s="220" t="s">
        <v>4727</v>
      </c>
      <c r="I1425" s="220" t="s">
        <v>990</v>
      </c>
      <c r="J1425" s="220" t="s">
        <v>990</v>
      </c>
      <c r="K1425" s="221" t="s">
        <v>4727</v>
      </c>
    </row>
    <row r="1426" spans="1:11" ht="27" customHeight="1" x14ac:dyDescent="0.2">
      <c r="A1426" s="217">
        <v>1422</v>
      </c>
      <c r="B1426" s="218">
        <v>2011</v>
      </c>
      <c r="C1426" s="219" t="s">
        <v>4728</v>
      </c>
      <c r="D1426" s="231" t="s">
        <v>6300</v>
      </c>
      <c r="E1426" s="226" t="s">
        <v>4729</v>
      </c>
      <c r="F1426" s="222" t="s">
        <v>1581</v>
      </c>
      <c r="G1426" s="218">
        <v>1</v>
      </c>
      <c r="H1426" s="220" t="s">
        <v>4730</v>
      </c>
      <c r="I1426" s="220" t="s">
        <v>990</v>
      </c>
      <c r="J1426" s="220" t="s">
        <v>990</v>
      </c>
      <c r="K1426" s="221" t="s">
        <v>4730</v>
      </c>
    </row>
    <row r="1427" spans="1:11" ht="27" customHeight="1" x14ac:dyDescent="0.2">
      <c r="A1427" s="217">
        <v>1423</v>
      </c>
      <c r="B1427" s="218">
        <v>2011</v>
      </c>
      <c r="C1427" s="219" t="s">
        <v>4731</v>
      </c>
      <c r="D1427" s="231" t="s">
        <v>6300</v>
      </c>
      <c r="E1427" s="226" t="s">
        <v>3565</v>
      </c>
      <c r="F1427" s="222" t="s">
        <v>1521</v>
      </c>
      <c r="G1427" s="218">
        <v>1</v>
      </c>
      <c r="H1427" s="220" t="s">
        <v>4732</v>
      </c>
      <c r="I1427" s="220" t="s">
        <v>990</v>
      </c>
      <c r="J1427" s="220" t="s">
        <v>990</v>
      </c>
      <c r="K1427" s="221" t="s">
        <v>4732</v>
      </c>
    </row>
    <row r="1428" spans="1:11" ht="27" customHeight="1" x14ac:dyDescent="0.2">
      <c r="A1428" s="217">
        <v>1424</v>
      </c>
      <c r="B1428" s="218">
        <v>2011</v>
      </c>
      <c r="C1428" s="219" t="s">
        <v>4733</v>
      </c>
      <c r="D1428" s="231" t="s">
        <v>6317</v>
      </c>
      <c r="E1428" s="226" t="s">
        <v>4734</v>
      </c>
      <c r="F1428" s="222" t="s">
        <v>2708</v>
      </c>
      <c r="G1428" s="218">
        <v>7</v>
      </c>
      <c r="H1428" s="220" t="s">
        <v>4735</v>
      </c>
      <c r="I1428" s="220" t="s">
        <v>990</v>
      </c>
      <c r="J1428" s="220" t="s">
        <v>990</v>
      </c>
      <c r="K1428" s="221" t="s">
        <v>4735</v>
      </c>
    </row>
    <row r="1429" spans="1:11" ht="27" customHeight="1" x14ac:dyDescent="0.2">
      <c r="A1429" s="217">
        <v>1425</v>
      </c>
      <c r="B1429" s="218">
        <v>2011</v>
      </c>
      <c r="C1429" s="219" t="s">
        <v>2539</v>
      </c>
      <c r="D1429" s="231" t="s">
        <v>6317</v>
      </c>
      <c r="E1429" s="226" t="s">
        <v>7388</v>
      </c>
      <c r="F1429" s="222" t="s">
        <v>2054</v>
      </c>
      <c r="G1429" s="218">
        <v>1</v>
      </c>
      <c r="H1429" s="220" t="s">
        <v>4736</v>
      </c>
      <c r="I1429" s="220" t="s">
        <v>990</v>
      </c>
      <c r="J1429" s="220" t="s">
        <v>990</v>
      </c>
      <c r="K1429" s="221" t="s">
        <v>4736</v>
      </c>
    </row>
    <row r="1430" spans="1:11" ht="27" customHeight="1" x14ac:dyDescent="0.2">
      <c r="A1430" s="217">
        <v>1426</v>
      </c>
      <c r="B1430" s="218">
        <v>2011</v>
      </c>
      <c r="C1430" s="219" t="s">
        <v>2541</v>
      </c>
      <c r="D1430" s="231" t="s">
        <v>6318</v>
      </c>
      <c r="E1430" s="226" t="s">
        <v>2542</v>
      </c>
      <c r="F1430" s="222" t="s">
        <v>1424</v>
      </c>
      <c r="G1430" s="218">
        <v>4</v>
      </c>
      <c r="H1430" s="220" t="s">
        <v>4737</v>
      </c>
      <c r="I1430" s="220" t="s">
        <v>990</v>
      </c>
      <c r="J1430" s="220" t="s">
        <v>990</v>
      </c>
      <c r="K1430" s="221" t="s">
        <v>4737</v>
      </c>
    </row>
    <row r="1431" spans="1:11" ht="27" customHeight="1" x14ac:dyDescent="0.2">
      <c r="A1431" s="217">
        <v>1427</v>
      </c>
      <c r="B1431" s="218">
        <v>2011</v>
      </c>
      <c r="C1431" s="219" t="s">
        <v>2544</v>
      </c>
      <c r="D1431" s="231" t="s">
        <v>6318</v>
      </c>
      <c r="E1431" s="226" t="s">
        <v>4738</v>
      </c>
      <c r="F1431" s="222" t="s">
        <v>1211</v>
      </c>
      <c r="G1431" s="218">
        <v>2</v>
      </c>
      <c r="H1431" s="220" t="s">
        <v>4739</v>
      </c>
      <c r="I1431" s="220" t="s">
        <v>990</v>
      </c>
      <c r="J1431" s="220" t="s">
        <v>990</v>
      </c>
      <c r="K1431" s="221" t="s">
        <v>4739</v>
      </c>
    </row>
    <row r="1432" spans="1:11" ht="27" customHeight="1" x14ac:dyDescent="0.2">
      <c r="A1432" s="217">
        <v>1428</v>
      </c>
      <c r="B1432" s="218">
        <v>2011</v>
      </c>
      <c r="C1432" s="219" t="s">
        <v>2547</v>
      </c>
      <c r="D1432" s="231" t="s">
        <v>6318</v>
      </c>
      <c r="E1432" s="226" t="s">
        <v>2545</v>
      </c>
      <c r="F1432" s="222" t="s">
        <v>1847</v>
      </c>
      <c r="G1432" s="218">
        <v>3</v>
      </c>
      <c r="H1432" s="220" t="s">
        <v>4740</v>
      </c>
      <c r="I1432" s="220" t="s">
        <v>990</v>
      </c>
      <c r="J1432" s="220" t="s">
        <v>990</v>
      </c>
      <c r="K1432" s="221" t="s">
        <v>4740</v>
      </c>
    </row>
    <row r="1433" spans="1:11" ht="27" customHeight="1" x14ac:dyDescent="0.2">
      <c r="A1433" s="217">
        <v>1429</v>
      </c>
      <c r="B1433" s="218">
        <v>2011</v>
      </c>
      <c r="C1433" s="219" t="s">
        <v>4741</v>
      </c>
      <c r="D1433" s="231" t="s">
        <v>6318</v>
      </c>
      <c r="E1433" s="226" t="s">
        <v>7389</v>
      </c>
      <c r="F1433" s="222" t="s">
        <v>2260</v>
      </c>
      <c r="G1433" s="218">
        <v>2</v>
      </c>
      <c r="H1433" s="220" t="s">
        <v>4742</v>
      </c>
      <c r="I1433" s="220" t="s">
        <v>990</v>
      </c>
      <c r="J1433" s="220" t="s">
        <v>990</v>
      </c>
      <c r="K1433" s="221" t="s">
        <v>4742</v>
      </c>
    </row>
    <row r="1434" spans="1:11" ht="27" customHeight="1" x14ac:dyDescent="0.2">
      <c r="A1434" s="217">
        <v>1430</v>
      </c>
      <c r="B1434" s="218">
        <v>2011</v>
      </c>
      <c r="C1434" s="219" t="s">
        <v>2549</v>
      </c>
      <c r="D1434" s="231" t="s">
        <v>6315</v>
      </c>
      <c r="E1434" s="226" t="s">
        <v>4743</v>
      </c>
      <c r="F1434" s="222" t="s">
        <v>2021</v>
      </c>
      <c r="G1434" s="218">
        <v>1</v>
      </c>
      <c r="H1434" s="220" t="s">
        <v>4744</v>
      </c>
      <c r="I1434" s="220" t="s">
        <v>990</v>
      </c>
      <c r="J1434" s="220" t="s">
        <v>990</v>
      </c>
      <c r="K1434" s="221" t="s">
        <v>4744</v>
      </c>
    </row>
    <row r="1435" spans="1:11" ht="27" customHeight="1" x14ac:dyDescent="0.2">
      <c r="A1435" s="217">
        <v>1431</v>
      </c>
      <c r="B1435" s="218">
        <v>2011</v>
      </c>
      <c r="C1435" s="219" t="s">
        <v>2552</v>
      </c>
      <c r="D1435" s="231" t="s">
        <v>6315</v>
      </c>
      <c r="E1435" s="226" t="s">
        <v>1173</v>
      </c>
      <c r="F1435" s="222" t="s">
        <v>4745</v>
      </c>
      <c r="G1435" s="218">
        <v>2</v>
      </c>
      <c r="H1435" s="220" t="s">
        <v>4746</v>
      </c>
      <c r="I1435" s="220" t="s">
        <v>990</v>
      </c>
      <c r="J1435" s="220" t="s">
        <v>990</v>
      </c>
      <c r="K1435" s="221" t="s">
        <v>4746</v>
      </c>
    </row>
    <row r="1436" spans="1:11" ht="27" customHeight="1" x14ac:dyDescent="0.2">
      <c r="A1436" s="217">
        <v>1432</v>
      </c>
      <c r="B1436" s="218">
        <v>2011</v>
      </c>
      <c r="C1436" s="219" t="s">
        <v>2555</v>
      </c>
      <c r="D1436" s="231" t="s">
        <v>6315</v>
      </c>
      <c r="E1436" s="226" t="s">
        <v>2556</v>
      </c>
      <c r="F1436" s="222" t="s">
        <v>1904</v>
      </c>
      <c r="G1436" s="218">
        <v>1</v>
      </c>
      <c r="H1436" s="220" t="s">
        <v>4747</v>
      </c>
      <c r="I1436" s="220" t="s">
        <v>990</v>
      </c>
      <c r="J1436" s="220" t="s">
        <v>990</v>
      </c>
      <c r="K1436" s="221" t="s">
        <v>4747</v>
      </c>
    </row>
    <row r="1437" spans="1:11" ht="25.5" customHeight="1" x14ac:dyDescent="0.2">
      <c r="A1437" s="217">
        <v>1433</v>
      </c>
      <c r="B1437" s="218">
        <v>2011</v>
      </c>
      <c r="C1437" s="219" t="s">
        <v>2558</v>
      </c>
      <c r="D1437" s="231" t="s">
        <v>6315</v>
      </c>
      <c r="E1437" s="226" t="s">
        <v>1800</v>
      </c>
      <c r="F1437" s="222" t="s">
        <v>4748</v>
      </c>
      <c r="G1437" s="218">
        <v>1</v>
      </c>
      <c r="H1437" s="220" t="s">
        <v>4749</v>
      </c>
      <c r="I1437" s="220" t="s">
        <v>990</v>
      </c>
      <c r="J1437" s="220" t="s">
        <v>990</v>
      </c>
      <c r="K1437" s="221" t="s">
        <v>4749</v>
      </c>
    </row>
    <row r="1438" spans="1:11" ht="25.5" customHeight="1" x14ac:dyDescent="0.2">
      <c r="A1438" s="217">
        <v>1434</v>
      </c>
      <c r="B1438" s="218">
        <v>2011</v>
      </c>
      <c r="C1438" s="219" t="s">
        <v>4035</v>
      </c>
      <c r="D1438" s="231" t="s">
        <v>6309</v>
      </c>
      <c r="E1438" s="226" t="s">
        <v>3514</v>
      </c>
      <c r="F1438" s="222" t="s">
        <v>3493</v>
      </c>
      <c r="G1438" s="218">
        <v>1</v>
      </c>
      <c r="H1438" s="220" t="s">
        <v>4750</v>
      </c>
      <c r="I1438" s="220" t="s">
        <v>990</v>
      </c>
      <c r="J1438" s="220" t="s">
        <v>990</v>
      </c>
      <c r="K1438" s="221" t="s">
        <v>4750</v>
      </c>
    </row>
    <row r="1439" spans="1:11" ht="25.5" customHeight="1" x14ac:dyDescent="0.2">
      <c r="A1439" s="217">
        <v>1435</v>
      </c>
      <c r="B1439" s="218">
        <v>2011</v>
      </c>
      <c r="C1439" s="219" t="s">
        <v>4037</v>
      </c>
      <c r="D1439" s="231" t="s">
        <v>6309</v>
      </c>
      <c r="E1439" s="226" t="s">
        <v>4448</v>
      </c>
      <c r="F1439" s="222" t="s">
        <v>1363</v>
      </c>
      <c r="G1439" s="218">
        <v>1</v>
      </c>
      <c r="H1439" s="220" t="s">
        <v>4751</v>
      </c>
      <c r="I1439" s="220" t="s">
        <v>990</v>
      </c>
      <c r="J1439" s="220" t="s">
        <v>990</v>
      </c>
      <c r="K1439" s="221" t="s">
        <v>4751</v>
      </c>
    </row>
    <row r="1440" spans="1:11" ht="25.5" customHeight="1" x14ac:dyDescent="0.2">
      <c r="A1440" s="217">
        <v>1436</v>
      </c>
      <c r="B1440" s="218">
        <v>2011</v>
      </c>
      <c r="C1440" s="219" t="s">
        <v>1468</v>
      </c>
      <c r="D1440" s="231" t="s">
        <v>6309</v>
      </c>
      <c r="E1440" s="226" t="s">
        <v>4752</v>
      </c>
      <c r="F1440" s="222" t="s">
        <v>1581</v>
      </c>
      <c r="G1440" s="218">
        <v>1</v>
      </c>
      <c r="H1440" s="220" t="s">
        <v>4753</v>
      </c>
      <c r="I1440" s="220" t="s">
        <v>990</v>
      </c>
      <c r="J1440" s="220" t="s">
        <v>990</v>
      </c>
      <c r="K1440" s="221" t="s">
        <v>4753</v>
      </c>
    </row>
    <row r="1441" spans="1:11" ht="25.5" customHeight="1" x14ac:dyDescent="0.2">
      <c r="A1441" s="217">
        <v>1437</v>
      </c>
      <c r="B1441" s="218">
        <v>2011</v>
      </c>
      <c r="C1441" s="219" t="s">
        <v>4043</v>
      </c>
      <c r="D1441" s="231" t="s">
        <v>6309</v>
      </c>
      <c r="E1441" s="226" t="s">
        <v>2962</v>
      </c>
      <c r="F1441" s="222" t="s">
        <v>2255</v>
      </c>
      <c r="G1441" s="218">
        <v>1</v>
      </c>
      <c r="H1441" s="220" t="s">
        <v>4754</v>
      </c>
      <c r="I1441" s="220" t="s">
        <v>990</v>
      </c>
      <c r="J1441" s="220" t="s">
        <v>990</v>
      </c>
      <c r="K1441" s="221" t="s">
        <v>4754</v>
      </c>
    </row>
    <row r="1442" spans="1:11" ht="25.5" customHeight="1" x14ac:dyDescent="0.2">
      <c r="A1442" s="217">
        <v>1438</v>
      </c>
      <c r="B1442" s="218">
        <v>2011</v>
      </c>
      <c r="C1442" s="219" t="s">
        <v>4755</v>
      </c>
      <c r="D1442" s="231" t="s">
        <v>6309</v>
      </c>
      <c r="E1442" s="226" t="s">
        <v>4756</v>
      </c>
      <c r="F1442" s="222" t="s">
        <v>1069</v>
      </c>
      <c r="G1442" s="218">
        <v>1</v>
      </c>
      <c r="H1442" s="220" t="s">
        <v>4757</v>
      </c>
      <c r="I1442" s="220" t="s">
        <v>990</v>
      </c>
      <c r="J1442" s="220" t="s">
        <v>990</v>
      </c>
      <c r="K1442" s="221" t="s">
        <v>4757</v>
      </c>
    </row>
    <row r="1443" spans="1:11" ht="25.5" customHeight="1" x14ac:dyDescent="0.2">
      <c r="A1443" s="217">
        <v>1439</v>
      </c>
      <c r="B1443" s="218">
        <v>2011</v>
      </c>
      <c r="C1443" s="219" t="s">
        <v>4045</v>
      </c>
      <c r="D1443" s="231" t="s">
        <v>6309</v>
      </c>
      <c r="E1443" s="226" t="s">
        <v>4758</v>
      </c>
      <c r="F1443" s="222" t="s">
        <v>1239</v>
      </c>
      <c r="G1443" s="218">
        <v>1</v>
      </c>
      <c r="H1443" s="220" t="s">
        <v>4759</v>
      </c>
      <c r="I1443" s="220" t="s">
        <v>990</v>
      </c>
      <c r="J1443" s="220" t="s">
        <v>990</v>
      </c>
      <c r="K1443" s="221" t="s">
        <v>4759</v>
      </c>
    </row>
    <row r="1444" spans="1:11" ht="25.5" customHeight="1" x14ac:dyDescent="0.2">
      <c r="A1444" s="217">
        <v>1440</v>
      </c>
      <c r="B1444" s="218">
        <v>2011</v>
      </c>
      <c r="C1444" s="219" t="s">
        <v>4047</v>
      </c>
      <c r="D1444" s="231" t="s">
        <v>6309</v>
      </c>
      <c r="E1444" s="226" t="s">
        <v>7439</v>
      </c>
      <c r="F1444" s="222" t="s">
        <v>1004</v>
      </c>
      <c r="G1444" s="218">
        <v>2</v>
      </c>
      <c r="H1444" s="220" t="s">
        <v>4760</v>
      </c>
      <c r="I1444" s="220" t="s">
        <v>990</v>
      </c>
      <c r="J1444" s="220" t="s">
        <v>990</v>
      </c>
      <c r="K1444" s="221" t="s">
        <v>4760</v>
      </c>
    </row>
    <row r="1445" spans="1:11" ht="25.5" customHeight="1" x14ac:dyDescent="0.2">
      <c r="A1445" s="217">
        <v>1441</v>
      </c>
      <c r="B1445" s="218">
        <v>2011</v>
      </c>
      <c r="C1445" s="219" t="s">
        <v>1857</v>
      </c>
      <c r="D1445" s="231" t="s">
        <v>6309</v>
      </c>
      <c r="E1445" s="226" t="s">
        <v>4761</v>
      </c>
      <c r="F1445" s="222" t="s">
        <v>2537</v>
      </c>
      <c r="G1445" s="218">
        <v>2</v>
      </c>
      <c r="H1445" s="220" t="s">
        <v>4762</v>
      </c>
      <c r="I1445" s="220" t="s">
        <v>990</v>
      </c>
      <c r="J1445" s="220" t="s">
        <v>990</v>
      </c>
      <c r="K1445" s="221" t="s">
        <v>4762</v>
      </c>
    </row>
    <row r="1446" spans="1:11" ht="25.5" customHeight="1" x14ac:dyDescent="0.2">
      <c r="A1446" s="217">
        <v>1442</v>
      </c>
      <c r="B1446" s="218">
        <v>2011</v>
      </c>
      <c r="C1446" s="219" t="s">
        <v>4051</v>
      </c>
      <c r="D1446" s="231" t="s">
        <v>6309</v>
      </c>
      <c r="E1446" s="226" t="s">
        <v>4763</v>
      </c>
      <c r="F1446" s="222" t="s">
        <v>1156</v>
      </c>
      <c r="G1446" s="218">
        <v>1</v>
      </c>
      <c r="H1446" s="220" t="s">
        <v>4764</v>
      </c>
      <c r="I1446" s="220" t="s">
        <v>990</v>
      </c>
      <c r="J1446" s="220" t="s">
        <v>990</v>
      </c>
      <c r="K1446" s="221" t="s">
        <v>4764</v>
      </c>
    </row>
    <row r="1447" spans="1:11" ht="25.5" customHeight="1" x14ac:dyDescent="0.2">
      <c r="A1447" s="217">
        <v>1443</v>
      </c>
      <c r="B1447" s="218">
        <v>2011</v>
      </c>
      <c r="C1447" s="219" t="s">
        <v>4053</v>
      </c>
      <c r="D1447" s="231" t="s">
        <v>6309</v>
      </c>
      <c r="E1447" s="226" t="s">
        <v>4765</v>
      </c>
      <c r="F1447" s="222" t="s">
        <v>992</v>
      </c>
      <c r="G1447" s="218">
        <v>1</v>
      </c>
      <c r="H1447" s="220" t="s">
        <v>4766</v>
      </c>
      <c r="I1447" s="220" t="s">
        <v>990</v>
      </c>
      <c r="J1447" s="220" t="s">
        <v>990</v>
      </c>
      <c r="K1447" s="221" t="s">
        <v>4766</v>
      </c>
    </row>
    <row r="1448" spans="1:11" ht="25.5" customHeight="1" x14ac:dyDescent="0.2">
      <c r="A1448" s="217">
        <v>1444</v>
      </c>
      <c r="B1448" s="218">
        <v>2011</v>
      </c>
      <c r="C1448" s="219" t="s">
        <v>4767</v>
      </c>
      <c r="D1448" s="231" t="s">
        <v>6309</v>
      </c>
      <c r="E1448" s="226" t="s">
        <v>2934</v>
      </c>
      <c r="F1448" s="222" t="s">
        <v>1443</v>
      </c>
      <c r="G1448" s="218">
        <v>1</v>
      </c>
      <c r="H1448" s="220" t="s">
        <v>4768</v>
      </c>
      <c r="I1448" s="220" t="s">
        <v>990</v>
      </c>
      <c r="J1448" s="220" t="s">
        <v>990</v>
      </c>
      <c r="K1448" s="221" t="s">
        <v>4768</v>
      </c>
    </row>
    <row r="1449" spans="1:11" ht="25.5" customHeight="1" x14ac:dyDescent="0.2">
      <c r="A1449" s="217">
        <v>1445</v>
      </c>
      <c r="B1449" s="218">
        <v>2011</v>
      </c>
      <c r="C1449" s="219" t="s">
        <v>4055</v>
      </c>
      <c r="D1449" s="231" t="s">
        <v>6309</v>
      </c>
      <c r="E1449" s="226" t="s">
        <v>4769</v>
      </c>
      <c r="F1449" s="222" t="s">
        <v>1769</v>
      </c>
      <c r="G1449" s="218">
        <v>1</v>
      </c>
      <c r="H1449" s="220" t="s">
        <v>4770</v>
      </c>
      <c r="I1449" s="220" t="s">
        <v>990</v>
      </c>
      <c r="J1449" s="220" t="s">
        <v>990</v>
      </c>
      <c r="K1449" s="221" t="s">
        <v>4770</v>
      </c>
    </row>
    <row r="1450" spans="1:11" ht="25.5" customHeight="1" x14ac:dyDescent="0.2">
      <c r="A1450" s="217">
        <v>1446</v>
      </c>
      <c r="B1450" s="218">
        <v>2011</v>
      </c>
      <c r="C1450" s="219" t="s">
        <v>4058</v>
      </c>
      <c r="D1450" s="231" t="s">
        <v>6309</v>
      </c>
      <c r="E1450" s="226" t="s">
        <v>2911</v>
      </c>
      <c r="F1450" s="222" t="s">
        <v>1201</v>
      </c>
      <c r="G1450" s="218">
        <v>1</v>
      </c>
      <c r="H1450" s="220" t="s">
        <v>4771</v>
      </c>
      <c r="I1450" s="220" t="s">
        <v>990</v>
      </c>
      <c r="J1450" s="220" t="s">
        <v>990</v>
      </c>
      <c r="K1450" s="221" t="s">
        <v>4771</v>
      </c>
    </row>
    <row r="1451" spans="1:11" ht="25.5" customHeight="1" x14ac:dyDescent="0.2">
      <c r="A1451" s="217">
        <v>1447</v>
      </c>
      <c r="B1451" s="218">
        <v>2011</v>
      </c>
      <c r="C1451" s="219" t="s">
        <v>4064</v>
      </c>
      <c r="D1451" s="231" t="s">
        <v>6309</v>
      </c>
      <c r="E1451" s="226" t="s">
        <v>3039</v>
      </c>
      <c r="F1451" s="222" t="s">
        <v>1052</v>
      </c>
      <c r="G1451" s="218">
        <v>1</v>
      </c>
      <c r="H1451" s="220" t="s">
        <v>4772</v>
      </c>
      <c r="I1451" s="220" t="s">
        <v>990</v>
      </c>
      <c r="J1451" s="220" t="s">
        <v>990</v>
      </c>
      <c r="K1451" s="221" t="s">
        <v>4772</v>
      </c>
    </row>
    <row r="1452" spans="1:11" ht="25.5" customHeight="1" x14ac:dyDescent="0.2">
      <c r="A1452" s="217">
        <v>1448</v>
      </c>
      <c r="B1452" s="218">
        <v>2011</v>
      </c>
      <c r="C1452" s="219" t="s">
        <v>1158</v>
      </c>
      <c r="D1452" s="231" t="s">
        <v>6309</v>
      </c>
      <c r="E1452" s="226" t="s">
        <v>4773</v>
      </c>
      <c r="F1452" s="222" t="s">
        <v>4774</v>
      </c>
      <c r="G1452" s="218">
        <v>1</v>
      </c>
      <c r="H1452" s="220" t="s">
        <v>4775</v>
      </c>
      <c r="I1452" s="220" t="s">
        <v>990</v>
      </c>
      <c r="J1452" s="220" t="s">
        <v>990</v>
      </c>
      <c r="K1452" s="221" t="s">
        <v>4775</v>
      </c>
    </row>
    <row r="1453" spans="1:11" ht="25.5" customHeight="1" x14ac:dyDescent="0.2">
      <c r="A1453" s="217">
        <v>1449</v>
      </c>
      <c r="B1453" s="218">
        <v>2011</v>
      </c>
      <c r="C1453" s="219" t="s">
        <v>4067</v>
      </c>
      <c r="D1453" s="231" t="s">
        <v>6309</v>
      </c>
      <c r="E1453" s="226" t="s">
        <v>1797</v>
      </c>
      <c r="F1453" s="222" t="s">
        <v>1036</v>
      </c>
      <c r="G1453" s="218">
        <v>1</v>
      </c>
      <c r="H1453" s="220" t="s">
        <v>4776</v>
      </c>
      <c r="I1453" s="220" t="s">
        <v>990</v>
      </c>
      <c r="J1453" s="220" t="s">
        <v>990</v>
      </c>
      <c r="K1453" s="221" t="s">
        <v>4776</v>
      </c>
    </row>
    <row r="1454" spans="1:11" ht="25.5" customHeight="1" x14ac:dyDescent="0.2">
      <c r="A1454" s="217">
        <v>1450</v>
      </c>
      <c r="B1454" s="218">
        <v>2011</v>
      </c>
      <c r="C1454" s="219" t="s">
        <v>4069</v>
      </c>
      <c r="D1454" s="231" t="s">
        <v>6309</v>
      </c>
      <c r="E1454" s="226" t="s">
        <v>3383</v>
      </c>
      <c r="F1454" s="222" t="s">
        <v>1277</v>
      </c>
      <c r="G1454" s="218">
        <v>1</v>
      </c>
      <c r="H1454" s="220" t="s">
        <v>4777</v>
      </c>
      <c r="I1454" s="220" t="s">
        <v>990</v>
      </c>
      <c r="J1454" s="220" t="s">
        <v>990</v>
      </c>
      <c r="K1454" s="221" t="s">
        <v>4777</v>
      </c>
    </row>
    <row r="1455" spans="1:11" ht="25.5" customHeight="1" x14ac:dyDescent="0.2">
      <c r="A1455" s="217">
        <v>1451</v>
      </c>
      <c r="B1455" s="218">
        <v>2011</v>
      </c>
      <c r="C1455" s="219" t="s">
        <v>4071</v>
      </c>
      <c r="D1455" s="231" t="s">
        <v>6309</v>
      </c>
      <c r="E1455" s="226" t="s">
        <v>1890</v>
      </c>
      <c r="F1455" s="222" t="s">
        <v>1349</v>
      </c>
      <c r="G1455" s="218">
        <v>5</v>
      </c>
      <c r="H1455" s="220" t="s">
        <v>4778</v>
      </c>
      <c r="I1455" s="220" t="s">
        <v>990</v>
      </c>
      <c r="J1455" s="220" t="s">
        <v>990</v>
      </c>
      <c r="K1455" s="221" t="s">
        <v>4778</v>
      </c>
    </row>
    <row r="1456" spans="1:11" ht="25.5" customHeight="1" x14ac:dyDescent="0.2">
      <c r="A1456" s="217">
        <v>1452</v>
      </c>
      <c r="B1456" s="218">
        <v>2011</v>
      </c>
      <c r="C1456" s="219" t="s">
        <v>4074</v>
      </c>
      <c r="D1456" s="231" t="s">
        <v>6309</v>
      </c>
      <c r="E1456" s="226" t="s">
        <v>1473</v>
      </c>
      <c r="F1456" s="222" t="s">
        <v>1048</v>
      </c>
      <c r="G1456" s="218">
        <v>1</v>
      </c>
      <c r="H1456" s="220" t="s">
        <v>4779</v>
      </c>
      <c r="I1456" s="220" t="s">
        <v>990</v>
      </c>
      <c r="J1456" s="220" t="s">
        <v>990</v>
      </c>
      <c r="K1456" s="221" t="s">
        <v>4779</v>
      </c>
    </row>
    <row r="1457" spans="1:11" ht="25.5" customHeight="1" x14ac:dyDescent="0.2">
      <c r="A1457" s="217">
        <v>1453</v>
      </c>
      <c r="B1457" s="218">
        <v>2011</v>
      </c>
      <c r="C1457" s="219" t="s">
        <v>4076</v>
      </c>
      <c r="D1457" s="231" t="s">
        <v>6309</v>
      </c>
      <c r="E1457" s="226" t="s">
        <v>4780</v>
      </c>
      <c r="F1457" s="222" t="s">
        <v>1097</v>
      </c>
      <c r="G1457" s="218">
        <v>1</v>
      </c>
      <c r="H1457" s="220" t="s">
        <v>4781</v>
      </c>
      <c r="I1457" s="220" t="s">
        <v>990</v>
      </c>
      <c r="J1457" s="220" t="s">
        <v>990</v>
      </c>
      <c r="K1457" s="221" t="s">
        <v>4781</v>
      </c>
    </row>
    <row r="1458" spans="1:11" ht="25.5" customHeight="1" x14ac:dyDescent="0.2">
      <c r="A1458" s="217">
        <v>1454</v>
      </c>
      <c r="B1458" s="218">
        <v>2011</v>
      </c>
      <c r="C1458" s="219" t="s">
        <v>1861</v>
      </c>
      <c r="D1458" s="231" t="s">
        <v>6309</v>
      </c>
      <c r="E1458" s="226" t="s">
        <v>3380</v>
      </c>
      <c r="F1458" s="222" t="s">
        <v>4782</v>
      </c>
      <c r="G1458" s="218">
        <v>1</v>
      </c>
      <c r="H1458" s="220" t="s">
        <v>4783</v>
      </c>
      <c r="I1458" s="220" t="s">
        <v>990</v>
      </c>
      <c r="J1458" s="220" t="s">
        <v>990</v>
      </c>
      <c r="K1458" s="221" t="s">
        <v>4783</v>
      </c>
    </row>
    <row r="1459" spans="1:11" ht="25.5" customHeight="1" x14ac:dyDescent="0.2">
      <c r="A1459" s="217">
        <v>1455</v>
      </c>
      <c r="B1459" s="218">
        <v>2011</v>
      </c>
      <c r="C1459" s="219" t="s">
        <v>4079</v>
      </c>
      <c r="D1459" s="231" t="s">
        <v>6309</v>
      </c>
      <c r="E1459" s="226" t="s">
        <v>3376</v>
      </c>
      <c r="F1459" s="222" t="s">
        <v>2464</v>
      </c>
      <c r="G1459" s="218">
        <v>1</v>
      </c>
      <c r="H1459" s="220" t="s">
        <v>4784</v>
      </c>
      <c r="I1459" s="220" t="s">
        <v>990</v>
      </c>
      <c r="J1459" s="220" t="s">
        <v>990</v>
      </c>
      <c r="K1459" s="221" t="s">
        <v>4784</v>
      </c>
    </row>
    <row r="1460" spans="1:11" ht="25.5" customHeight="1" x14ac:dyDescent="0.2">
      <c r="A1460" s="217">
        <v>1456</v>
      </c>
      <c r="B1460" s="218">
        <v>2011</v>
      </c>
      <c r="C1460" s="219" t="s">
        <v>4087</v>
      </c>
      <c r="D1460" s="231" t="s">
        <v>6309</v>
      </c>
      <c r="E1460" s="226" t="s">
        <v>4785</v>
      </c>
      <c r="F1460" s="222" t="s">
        <v>1646</v>
      </c>
      <c r="G1460" s="218">
        <v>1</v>
      </c>
      <c r="H1460" s="220" t="s">
        <v>4786</v>
      </c>
      <c r="I1460" s="220" t="s">
        <v>990</v>
      </c>
      <c r="J1460" s="220" t="s">
        <v>990</v>
      </c>
      <c r="K1460" s="221" t="s">
        <v>4786</v>
      </c>
    </row>
    <row r="1461" spans="1:11" ht="25.5" customHeight="1" x14ac:dyDescent="0.2">
      <c r="A1461" s="217">
        <v>1457</v>
      </c>
      <c r="B1461" s="218">
        <v>2011</v>
      </c>
      <c r="C1461" s="219" t="s">
        <v>4089</v>
      </c>
      <c r="D1461" s="231" t="s">
        <v>6309</v>
      </c>
      <c r="E1461" s="226" t="s">
        <v>4787</v>
      </c>
      <c r="F1461" s="222" t="s">
        <v>4788</v>
      </c>
      <c r="G1461" s="218">
        <v>2</v>
      </c>
      <c r="H1461" s="220" t="s">
        <v>4789</v>
      </c>
      <c r="I1461" s="220" t="s">
        <v>990</v>
      </c>
      <c r="J1461" s="220" t="s">
        <v>990</v>
      </c>
      <c r="K1461" s="221" t="s">
        <v>4789</v>
      </c>
    </row>
    <row r="1462" spans="1:11" ht="25.5" customHeight="1" x14ac:dyDescent="0.2">
      <c r="A1462" s="217">
        <v>1458</v>
      </c>
      <c r="B1462" s="218">
        <v>2011</v>
      </c>
      <c r="C1462" s="219" t="s">
        <v>4790</v>
      </c>
      <c r="D1462" s="231" t="s">
        <v>6309</v>
      </c>
      <c r="E1462" s="226" t="s">
        <v>4791</v>
      </c>
      <c r="F1462" s="222" t="s">
        <v>2178</v>
      </c>
      <c r="G1462" s="218">
        <v>1</v>
      </c>
      <c r="H1462" s="220" t="s">
        <v>4792</v>
      </c>
      <c r="I1462" s="220" t="s">
        <v>990</v>
      </c>
      <c r="J1462" s="220" t="s">
        <v>990</v>
      </c>
      <c r="K1462" s="221" t="s">
        <v>4792</v>
      </c>
    </row>
    <row r="1463" spans="1:11" ht="25.5" customHeight="1" x14ac:dyDescent="0.2">
      <c r="A1463" s="217">
        <v>1459</v>
      </c>
      <c r="B1463" s="218">
        <v>2011</v>
      </c>
      <c r="C1463" s="219" t="s">
        <v>4091</v>
      </c>
      <c r="D1463" s="231" t="s">
        <v>6309</v>
      </c>
      <c r="E1463" s="226" t="s">
        <v>4793</v>
      </c>
      <c r="F1463" s="222" t="s">
        <v>1821</v>
      </c>
      <c r="G1463" s="218">
        <v>1</v>
      </c>
      <c r="H1463" s="220" t="s">
        <v>4794</v>
      </c>
      <c r="I1463" s="220" t="s">
        <v>990</v>
      </c>
      <c r="J1463" s="220" t="s">
        <v>990</v>
      </c>
      <c r="K1463" s="221" t="s">
        <v>4794</v>
      </c>
    </row>
    <row r="1464" spans="1:11" ht="25.5" customHeight="1" x14ac:dyDescent="0.2">
      <c r="A1464" s="217">
        <v>1460</v>
      </c>
      <c r="B1464" s="218">
        <v>2011</v>
      </c>
      <c r="C1464" s="219" t="s">
        <v>4093</v>
      </c>
      <c r="D1464" s="231" t="s">
        <v>6309</v>
      </c>
      <c r="E1464" s="226" t="s">
        <v>2988</v>
      </c>
      <c r="F1464" s="222" t="s">
        <v>2102</v>
      </c>
      <c r="G1464" s="218">
        <v>2</v>
      </c>
      <c r="H1464" s="220" t="s">
        <v>4795</v>
      </c>
      <c r="I1464" s="220" t="s">
        <v>990</v>
      </c>
      <c r="J1464" s="220" t="s">
        <v>990</v>
      </c>
      <c r="K1464" s="221" t="s">
        <v>4795</v>
      </c>
    </row>
    <row r="1465" spans="1:11" ht="25.5" customHeight="1" x14ac:dyDescent="0.2">
      <c r="A1465" s="217">
        <v>1461</v>
      </c>
      <c r="B1465" s="218">
        <v>2011</v>
      </c>
      <c r="C1465" s="219" t="s">
        <v>4098</v>
      </c>
      <c r="D1465" s="231" t="s">
        <v>6309</v>
      </c>
      <c r="E1465" s="226" t="s">
        <v>4796</v>
      </c>
      <c r="F1465" s="222" t="s">
        <v>1235</v>
      </c>
      <c r="G1465" s="218">
        <v>1</v>
      </c>
      <c r="H1465" s="220" t="s">
        <v>4797</v>
      </c>
      <c r="I1465" s="220" t="s">
        <v>990</v>
      </c>
      <c r="J1465" s="220" t="s">
        <v>990</v>
      </c>
      <c r="K1465" s="221" t="s">
        <v>4797</v>
      </c>
    </row>
    <row r="1466" spans="1:11" ht="25.5" customHeight="1" x14ac:dyDescent="0.2">
      <c r="A1466" s="217">
        <v>1462</v>
      </c>
      <c r="B1466" s="218">
        <v>2011</v>
      </c>
      <c r="C1466" s="219" t="s">
        <v>4101</v>
      </c>
      <c r="D1466" s="231" t="s">
        <v>6309</v>
      </c>
      <c r="E1466" s="226" t="s">
        <v>4798</v>
      </c>
      <c r="F1466" s="222" t="s">
        <v>1339</v>
      </c>
      <c r="G1466" s="218">
        <v>1</v>
      </c>
      <c r="H1466" s="220" t="s">
        <v>4799</v>
      </c>
      <c r="I1466" s="220" t="s">
        <v>990</v>
      </c>
      <c r="J1466" s="220" t="s">
        <v>990</v>
      </c>
      <c r="K1466" s="221" t="s">
        <v>4799</v>
      </c>
    </row>
    <row r="1467" spans="1:11" ht="25.5" customHeight="1" x14ac:dyDescent="0.2">
      <c r="A1467" s="217">
        <v>1463</v>
      </c>
      <c r="B1467" s="218">
        <v>2011</v>
      </c>
      <c r="C1467" s="219" t="s">
        <v>4105</v>
      </c>
      <c r="D1467" s="231" t="s">
        <v>6309</v>
      </c>
      <c r="E1467" s="226" t="s">
        <v>3156</v>
      </c>
      <c r="F1467" s="222" t="s">
        <v>1345</v>
      </c>
      <c r="G1467" s="218">
        <v>1</v>
      </c>
      <c r="H1467" s="220" t="s">
        <v>4800</v>
      </c>
      <c r="I1467" s="220" t="s">
        <v>990</v>
      </c>
      <c r="J1467" s="220" t="s">
        <v>990</v>
      </c>
      <c r="K1467" s="221" t="s">
        <v>4800</v>
      </c>
    </row>
    <row r="1468" spans="1:11" ht="25.5" customHeight="1" x14ac:dyDescent="0.2">
      <c r="A1468" s="217">
        <v>1464</v>
      </c>
      <c r="B1468" s="218">
        <v>2011</v>
      </c>
      <c r="C1468" s="219" t="s">
        <v>4109</v>
      </c>
      <c r="D1468" s="231" t="s">
        <v>6309</v>
      </c>
      <c r="E1468" s="226" t="s">
        <v>4801</v>
      </c>
      <c r="F1468" s="222" t="s">
        <v>1650</v>
      </c>
      <c r="G1468" s="218">
        <v>1</v>
      </c>
      <c r="H1468" s="220" t="s">
        <v>4802</v>
      </c>
      <c r="I1468" s="220" t="s">
        <v>990</v>
      </c>
      <c r="J1468" s="220" t="s">
        <v>990</v>
      </c>
      <c r="K1468" s="221" t="s">
        <v>4802</v>
      </c>
    </row>
    <row r="1469" spans="1:11" ht="25.5" customHeight="1" x14ac:dyDescent="0.2">
      <c r="A1469" s="217">
        <v>1465</v>
      </c>
      <c r="B1469" s="218">
        <v>2011</v>
      </c>
      <c r="C1469" s="219" t="s">
        <v>4115</v>
      </c>
      <c r="D1469" s="231" t="s">
        <v>6309</v>
      </c>
      <c r="E1469" s="226" t="s">
        <v>3071</v>
      </c>
      <c r="F1469" s="222" t="s">
        <v>1908</v>
      </c>
      <c r="G1469" s="218">
        <v>2</v>
      </c>
      <c r="H1469" s="220" t="s">
        <v>4803</v>
      </c>
      <c r="I1469" s="220" t="s">
        <v>990</v>
      </c>
      <c r="J1469" s="220" t="s">
        <v>990</v>
      </c>
      <c r="K1469" s="221" t="s">
        <v>4803</v>
      </c>
    </row>
    <row r="1470" spans="1:11" ht="25.5" customHeight="1" x14ac:dyDescent="0.2">
      <c r="A1470" s="217">
        <v>1466</v>
      </c>
      <c r="B1470" s="218">
        <v>2011</v>
      </c>
      <c r="C1470" s="219" t="s">
        <v>4804</v>
      </c>
      <c r="D1470" s="231" t="s">
        <v>6309</v>
      </c>
      <c r="E1470" s="226" t="s">
        <v>4805</v>
      </c>
      <c r="F1470" s="222" t="s">
        <v>1509</v>
      </c>
      <c r="G1470" s="218">
        <v>4</v>
      </c>
      <c r="H1470" s="220" t="s">
        <v>4806</v>
      </c>
      <c r="I1470" s="220" t="s">
        <v>990</v>
      </c>
      <c r="J1470" s="220" t="s">
        <v>990</v>
      </c>
      <c r="K1470" s="221" t="s">
        <v>4806</v>
      </c>
    </row>
    <row r="1471" spans="1:11" ht="25.5" customHeight="1" x14ac:dyDescent="0.2">
      <c r="A1471" s="217">
        <v>1467</v>
      </c>
      <c r="B1471" s="218">
        <v>2011</v>
      </c>
      <c r="C1471" s="219" t="s">
        <v>4124</v>
      </c>
      <c r="D1471" s="231" t="s">
        <v>6309</v>
      </c>
      <c r="E1471" s="226" t="s">
        <v>3132</v>
      </c>
      <c r="F1471" s="222" t="s">
        <v>1044</v>
      </c>
      <c r="G1471" s="218">
        <v>1</v>
      </c>
      <c r="H1471" s="220" t="s">
        <v>4807</v>
      </c>
      <c r="I1471" s="220" t="s">
        <v>990</v>
      </c>
      <c r="J1471" s="220" t="s">
        <v>990</v>
      </c>
      <c r="K1471" s="221" t="s">
        <v>4807</v>
      </c>
    </row>
    <row r="1472" spans="1:11" ht="25.5" customHeight="1" x14ac:dyDescent="0.2">
      <c r="A1472" s="217">
        <v>1468</v>
      </c>
      <c r="B1472" s="218">
        <v>2011</v>
      </c>
      <c r="C1472" s="219" t="s">
        <v>4126</v>
      </c>
      <c r="D1472" s="231" t="s">
        <v>6309</v>
      </c>
      <c r="E1472" s="226" t="s">
        <v>4808</v>
      </c>
      <c r="F1472" s="222" t="s">
        <v>1416</v>
      </c>
      <c r="G1472" s="218">
        <v>1</v>
      </c>
      <c r="H1472" s="220" t="s">
        <v>4809</v>
      </c>
      <c r="I1472" s="220" t="s">
        <v>990</v>
      </c>
      <c r="J1472" s="220" t="s">
        <v>990</v>
      </c>
      <c r="K1472" s="221" t="s">
        <v>4809</v>
      </c>
    </row>
    <row r="1473" spans="1:11" ht="25.5" customHeight="1" x14ac:dyDescent="0.2">
      <c r="A1473" s="217">
        <v>1469</v>
      </c>
      <c r="B1473" s="218">
        <v>2011</v>
      </c>
      <c r="C1473" s="219" t="s">
        <v>4128</v>
      </c>
      <c r="D1473" s="231" t="s">
        <v>6309</v>
      </c>
      <c r="E1473" s="226" t="s">
        <v>4810</v>
      </c>
      <c r="F1473" s="222" t="s">
        <v>1257</v>
      </c>
      <c r="G1473" s="218">
        <v>2</v>
      </c>
      <c r="H1473" s="220" t="s">
        <v>4811</v>
      </c>
      <c r="I1473" s="220" t="s">
        <v>990</v>
      </c>
      <c r="J1473" s="220" t="s">
        <v>990</v>
      </c>
      <c r="K1473" s="221" t="s">
        <v>4811</v>
      </c>
    </row>
    <row r="1474" spans="1:11" ht="25.5" customHeight="1" x14ac:dyDescent="0.2">
      <c r="A1474" s="217">
        <v>1470</v>
      </c>
      <c r="B1474" s="218">
        <v>2011</v>
      </c>
      <c r="C1474" s="219" t="s">
        <v>4130</v>
      </c>
      <c r="D1474" s="231" t="s">
        <v>6309</v>
      </c>
      <c r="E1474" s="226" t="s">
        <v>4812</v>
      </c>
      <c r="F1474" s="222" t="s">
        <v>1615</v>
      </c>
      <c r="G1474" s="218">
        <v>1</v>
      </c>
      <c r="H1474" s="220" t="s">
        <v>4813</v>
      </c>
      <c r="I1474" s="220" t="s">
        <v>990</v>
      </c>
      <c r="J1474" s="220" t="s">
        <v>990</v>
      </c>
      <c r="K1474" s="221" t="s">
        <v>4813</v>
      </c>
    </row>
    <row r="1475" spans="1:11" ht="25.5" customHeight="1" x14ac:dyDescent="0.2">
      <c r="A1475" s="217">
        <v>1471</v>
      </c>
      <c r="B1475" s="218">
        <v>2011</v>
      </c>
      <c r="C1475" s="219" t="s">
        <v>4132</v>
      </c>
      <c r="D1475" s="231" t="s">
        <v>6309</v>
      </c>
      <c r="E1475" s="226" t="s">
        <v>4814</v>
      </c>
      <c r="F1475" s="222" t="s">
        <v>1749</v>
      </c>
      <c r="G1475" s="218">
        <v>1</v>
      </c>
      <c r="H1475" s="220" t="s">
        <v>4815</v>
      </c>
      <c r="I1475" s="220" t="s">
        <v>990</v>
      </c>
      <c r="J1475" s="220" t="s">
        <v>990</v>
      </c>
      <c r="K1475" s="221" t="s">
        <v>4815</v>
      </c>
    </row>
    <row r="1476" spans="1:11" ht="25.5" customHeight="1" x14ac:dyDescent="0.2">
      <c r="A1476" s="217">
        <v>1472</v>
      </c>
      <c r="B1476" s="218">
        <v>2011</v>
      </c>
      <c r="C1476" s="219" t="s">
        <v>1867</v>
      </c>
      <c r="D1476" s="231" t="s">
        <v>6309</v>
      </c>
      <c r="E1476" s="226" t="s">
        <v>4816</v>
      </c>
      <c r="F1476" s="222" t="s">
        <v>1650</v>
      </c>
      <c r="G1476" s="218">
        <v>1</v>
      </c>
      <c r="H1476" s="220" t="s">
        <v>4817</v>
      </c>
      <c r="I1476" s="220" t="s">
        <v>990</v>
      </c>
      <c r="J1476" s="220" t="s">
        <v>990</v>
      </c>
      <c r="K1476" s="221" t="s">
        <v>4817</v>
      </c>
    </row>
    <row r="1477" spans="1:11" ht="25.5" customHeight="1" x14ac:dyDescent="0.2">
      <c r="A1477" s="217">
        <v>1473</v>
      </c>
      <c r="B1477" s="218">
        <v>2011</v>
      </c>
      <c r="C1477" s="219" t="s">
        <v>4134</v>
      </c>
      <c r="D1477" s="231" t="s">
        <v>6309</v>
      </c>
      <c r="E1477" s="226" t="s">
        <v>4818</v>
      </c>
      <c r="F1477" s="222" t="s">
        <v>1521</v>
      </c>
      <c r="G1477" s="218">
        <v>1</v>
      </c>
      <c r="H1477" s="220" t="s">
        <v>4819</v>
      </c>
      <c r="I1477" s="220" t="s">
        <v>990</v>
      </c>
      <c r="J1477" s="220" t="s">
        <v>990</v>
      </c>
      <c r="K1477" s="221" t="s">
        <v>4819</v>
      </c>
    </row>
    <row r="1478" spans="1:11" ht="25.5" customHeight="1" x14ac:dyDescent="0.2">
      <c r="A1478" s="217">
        <v>1474</v>
      </c>
      <c r="B1478" s="218">
        <v>2011</v>
      </c>
      <c r="C1478" s="219" t="s">
        <v>4136</v>
      </c>
      <c r="D1478" s="231" t="s">
        <v>6309</v>
      </c>
      <c r="E1478" s="226" t="s">
        <v>1896</v>
      </c>
      <c r="F1478" s="222" t="s">
        <v>1784</v>
      </c>
      <c r="G1478" s="218">
        <v>1</v>
      </c>
      <c r="H1478" s="220" t="s">
        <v>4820</v>
      </c>
      <c r="I1478" s="220" t="s">
        <v>990</v>
      </c>
      <c r="J1478" s="220" t="s">
        <v>990</v>
      </c>
      <c r="K1478" s="221" t="s">
        <v>4820</v>
      </c>
    </row>
    <row r="1479" spans="1:11" ht="25.5" customHeight="1" x14ac:dyDescent="0.2">
      <c r="A1479" s="217">
        <v>1475</v>
      </c>
      <c r="B1479" s="218">
        <v>2011</v>
      </c>
      <c r="C1479" s="219" t="s">
        <v>4138</v>
      </c>
      <c r="D1479" s="231" t="s">
        <v>6309</v>
      </c>
      <c r="E1479" s="226" t="s">
        <v>3234</v>
      </c>
      <c r="F1479" s="222" t="s">
        <v>1016</v>
      </c>
      <c r="G1479" s="218">
        <v>2</v>
      </c>
      <c r="H1479" s="220" t="s">
        <v>4821</v>
      </c>
      <c r="I1479" s="220" t="s">
        <v>990</v>
      </c>
      <c r="J1479" s="220" t="s">
        <v>990</v>
      </c>
      <c r="K1479" s="221" t="s">
        <v>4821</v>
      </c>
    </row>
    <row r="1480" spans="1:11" ht="25.5" customHeight="1" x14ac:dyDescent="0.2">
      <c r="A1480" s="217">
        <v>1476</v>
      </c>
      <c r="B1480" s="218">
        <v>2011</v>
      </c>
      <c r="C1480" s="219" t="s">
        <v>4140</v>
      </c>
      <c r="D1480" s="231" t="s">
        <v>6309</v>
      </c>
      <c r="E1480" s="226" t="s">
        <v>4270</v>
      </c>
      <c r="F1480" s="222" t="s">
        <v>1101</v>
      </c>
      <c r="G1480" s="218">
        <v>1</v>
      </c>
      <c r="H1480" s="220" t="s">
        <v>4822</v>
      </c>
      <c r="I1480" s="220" t="s">
        <v>990</v>
      </c>
      <c r="J1480" s="220" t="s">
        <v>990</v>
      </c>
      <c r="K1480" s="221" t="s">
        <v>4822</v>
      </c>
    </row>
    <row r="1481" spans="1:11" ht="25.5" customHeight="1" x14ac:dyDescent="0.2">
      <c r="A1481" s="217">
        <v>1477</v>
      </c>
      <c r="B1481" s="218">
        <v>2011</v>
      </c>
      <c r="C1481" s="219" t="s">
        <v>1870</v>
      </c>
      <c r="D1481" s="231" t="s">
        <v>6309</v>
      </c>
      <c r="E1481" s="226" t="s">
        <v>4823</v>
      </c>
      <c r="F1481" s="222" t="s">
        <v>4824</v>
      </c>
      <c r="G1481" s="218">
        <v>1</v>
      </c>
      <c r="H1481" s="220" t="s">
        <v>4825</v>
      </c>
      <c r="I1481" s="220" t="s">
        <v>990</v>
      </c>
      <c r="J1481" s="220" t="s">
        <v>990</v>
      </c>
      <c r="K1481" s="221" t="s">
        <v>4825</v>
      </c>
    </row>
    <row r="1482" spans="1:11" ht="25.5" customHeight="1" x14ac:dyDescent="0.2">
      <c r="A1482" s="217">
        <v>1478</v>
      </c>
      <c r="B1482" s="218">
        <v>2011</v>
      </c>
      <c r="C1482" s="219" t="s">
        <v>4146</v>
      </c>
      <c r="D1482" s="231" t="s">
        <v>6309</v>
      </c>
      <c r="E1482" s="226" t="s">
        <v>2992</v>
      </c>
      <c r="F1482" s="222" t="s">
        <v>1004</v>
      </c>
      <c r="G1482" s="218">
        <v>2</v>
      </c>
      <c r="H1482" s="220" t="s">
        <v>4826</v>
      </c>
      <c r="I1482" s="220" t="s">
        <v>990</v>
      </c>
      <c r="J1482" s="220" t="s">
        <v>990</v>
      </c>
      <c r="K1482" s="221" t="s">
        <v>4826</v>
      </c>
    </row>
    <row r="1483" spans="1:11" ht="25.5" customHeight="1" x14ac:dyDescent="0.2">
      <c r="A1483" s="217">
        <v>1479</v>
      </c>
      <c r="B1483" s="218">
        <v>2011</v>
      </c>
      <c r="C1483" s="219" t="s">
        <v>1873</v>
      </c>
      <c r="D1483" s="231" t="s">
        <v>6309</v>
      </c>
      <c r="E1483" s="226" t="s">
        <v>4827</v>
      </c>
      <c r="F1483" s="222" t="s">
        <v>1268</v>
      </c>
      <c r="G1483" s="218">
        <v>1</v>
      </c>
      <c r="H1483" s="220" t="s">
        <v>4828</v>
      </c>
      <c r="I1483" s="220" t="s">
        <v>990</v>
      </c>
      <c r="J1483" s="220" t="s">
        <v>990</v>
      </c>
      <c r="K1483" s="221" t="s">
        <v>4828</v>
      </c>
    </row>
    <row r="1484" spans="1:11" ht="25.5" customHeight="1" x14ac:dyDescent="0.2">
      <c r="A1484" s="217">
        <v>1480</v>
      </c>
      <c r="B1484" s="218">
        <v>2011</v>
      </c>
      <c r="C1484" s="219" t="s">
        <v>1876</v>
      </c>
      <c r="D1484" s="231" t="s">
        <v>6309</v>
      </c>
      <c r="E1484" s="226" t="s">
        <v>4829</v>
      </c>
      <c r="F1484" s="222" t="s">
        <v>1433</v>
      </c>
      <c r="G1484" s="218">
        <v>3</v>
      </c>
      <c r="H1484" s="220" t="s">
        <v>4830</v>
      </c>
      <c r="I1484" s="220" t="s">
        <v>990</v>
      </c>
      <c r="J1484" s="220" t="s">
        <v>990</v>
      </c>
      <c r="K1484" s="221" t="s">
        <v>4830</v>
      </c>
    </row>
    <row r="1485" spans="1:11" ht="25.5" customHeight="1" x14ac:dyDescent="0.2">
      <c r="A1485" s="217">
        <v>1481</v>
      </c>
      <c r="B1485" s="218">
        <v>2011</v>
      </c>
      <c r="C1485" s="219" t="s">
        <v>1879</v>
      </c>
      <c r="D1485" s="231" t="s">
        <v>6309</v>
      </c>
      <c r="E1485" s="226" t="s">
        <v>7440</v>
      </c>
      <c r="F1485" s="222" t="s">
        <v>1780</v>
      </c>
      <c r="G1485" s="218">
        <v>2</v>
      </c>
      <c r="H1485" s="220" t="s">
        <v>4831</v>
      </c>
      <c r="I1485" s="220" t="s">
        <v>990</v>
      </c>
      <c r="J1485" s="220" t="s">
        <v>990</v>
      </c>
      <c r="K1485" s="221" t="s">
        <v>4831</v>
      </c>
    </row>
    <row r="1486" spans="1:11" ht="25.5" customHeight="1" x14ac:dyDescent="0.2">
      <c r="A1486" s="217">
        <v>1482</v>
      </c>
      <c r="B1486" s="218">
        <v>2011</v>
      </c>
      <c r="C1486" s="219" t="s">
        <v>4154</v>
      </c>
      <c r="D1486" s="231" t="s">
        <v>6309</v>
      </c>
      <c r="E1486" s="226" t="s">
        <v>4832</v>
      </c>
      <c r="F1486" s="222" t="s">
        <v>3931</v>
      </c>
      <c r="G1486" s="218">
        <v>1</v>
      </c>
      <c r="H1486" s="220" t="s">
        <v>4833</v>
      </c>
      <c r="I1486" s="220" t="s">
        <v>990</v>
      </c>
      <c r="J1486" s="220" t="s">
        <v>990</v>
      </c>
      <c r="K1486" s="221" t="s">
        <v>4833</v>
      </c>
    </row>
    <row r="1487" spans="1:11" ht="25.5" customHeight="1" x14ac:dyDescent="0.2">
      <c r="A1487" s="217">
        <v>1483</v>
      </c>
      <c r="B1487" s="218">
        <v>2011</v>
      </c>
      <c r="C1487" s="219" t="s">
        <v>4155</v>
      </c>
      <c r="D1487" s="231" t="s">
        <v>6309</v>
      </c>
      <c r="E1487" s="226" t="s">
        <v>4834</v>
      </c>
      <c r="F1487" s="222" t="s">
        <v>2100</v>
      </c>
      <c r="G1487" s="218">
        <v>1</v>
      </c>
      <c r="H1487" s="220" t="s">
        <v>4835</v>
      </c>
      <c r="I1487" s="220" t="s">
        <v>990</v>
      </c>
      <c r="J1487" s="220" t="s">
        <v>990</v>
      </c>
      <c r="K1487" s="221" t="s">
        <v>4835</v>
      </c>
    </row>
    <row r="1488" spans="1:11" ht="25.5" customHeight="1" x14ac:dyDescent="0.2">
      <c r="A1488" s="217">
        <v>1484</v>
      </c>
      <c r="B1488" s="218">
        <v>2011</v>
      </c>
      <c r="C1488" s="219" t="s">
        <v>4157</v>
      </c>
      <c r="D1488" s="231" t="s">
        <v>6309</v>
      </c>
      <c r="E1488" s="226" t="s">
        <v>7441</v>
      </c>
      <c r="F1488" s="222" t="s">
        <v>1398</v>
      </c>
      <c r="G1488" s="218">
        <v>1</v>
      </c>
      <c r="H1488" s="220" t="s">
        <v>4836</v>
      </c>
      <c r="I1488" s="220" t="s">
        <v>990</v>
      </c>
      <c r="J1488" s="220" t="s">
        <v>990</v>
      </c>
      <c r="K1488" s="221" t="s">
        <v>4836</v>
      </c>
    </row>
    <row r="1489" spans="1:11" ht="25.5" customHeight="1" x14ac:dyDescent="0.2">
      <c r="A1489" s="217">
        <v>1485</v>
      </c>
      <c r="B1489" s="218">
        <v>2011</v>
      </c>
      <c r="C1489" s="219" t="s">
        <v>1883</v>
      </c>
      <c r="D1489" s="231" t="s">
        <v>6309</v>
      </c>
      <c r="E1489" s="226" t="s">
        <v>4837</v>
      </c>
      <c r="F1489" s="222" t="s">
        <v>2021</v>
      </c>
      <c r="G1489" s="218">
        <v>1</v>
      </c>
      <c r="H1489" s="220" t="s">
        <v>4838</v>
      </c>
      <c r="I1489" s="220" t="s">
        <v>990</v>
      </c>
      <c r="J1489" s="220" t="s">
        <v>990</v>
      </c>
      <c r="K1489" s="221" t="s">
        <v>4838</v>
      </c>
    </row>
    <row r="1490" spans="1:11" ht="25.5" customHeight="1" x14ac:dyDescent="0.2">
      <c r="A1490" s="217">
        <v>1486</v>
      </c>
      <c r="B1490" s="218">
        <v>2011</v>
      </c>
      <c r="C1490" s="219" t="s">
        <v>4160</v>
      </c>
      <c r="D1490" s="231" t="s">
        <v>6309</v>
      </c>
      <c r="E1490" s="226" t="s">
        <v>4839</v>
      </c>
      <c r="F1490" s="222" t="s">
        <v>2759</v>
      </c>
      <c r="G1490" s="218">
        <v>1</v>
      </c>
      <c r="H1490" s="220" t="s">
        <v>4840</v>
      </c>
      <c r="I1490" s="220" t="s">
        <v>990</v>
      </c>
      <c r="J1490" s="220" t="s">
        <v>990</v>
      </c>
      <c r="K1490" s="221" t="s">
        <v>4840</v>
      </c>
    </row>
    <row r="1491" spans="1:11" ht="25.5" customHeight="1" x14ac:dyDescent="0.2">
      <c r="A1491" s="217">
        <v>1487</v>
      </c>
      <c r="B1491" s="218">
        <v>2011</v>
      </c>
      <c r="C1491" s="219" t="s">
        <v>4162</v>
      </c>
      <c r="D1491" s="231" t="s">
        <v>6309</v>
      </c>
      <c r="E1491" s="226" t="s">
        <v>3152</v>
      </c>
      <c r="F1491" s="222" t="s">
        <v>4841</v>
      </c>
      <c r="G1491" s="218">
        <v>1</v>
      </c>
      <c r="H1491" s="220" t="s">
        <v>4842</v>
      </c>
      <c r="I1491" s="220" t="s">
        <v>990</v>
      </c>
      <c r="J1491" s="220" t="s">
        <v>990</v>
      </c>
      <c r="K1491" s="221" t="s">
        <v>4842</v>
      </c>
    </row>
    <row r="1492" spans="1:11" ht="25.5" customHeight="1" x14ac:dyDescent="0.2">
      <c r="A1492" s="217">
        <v>1488</v>
      </c>
      <c r="B1492" s="218">
        <v>2011</v>
      </c>
      <c r="C1492" s="219" t="s">
        <v>4164</v>
      </c>
      <c r="D1492" s="231" t="s">
        <v>6309</v>
      </c>
      <c r="E1492" s="226" t="s">
        <v>4843</v>
      </c>
      <c r="F1492" s="222" t="s">
        <v>1220</v>
      </c>
      <c r="G1492" s="218">
        <v>1</v>
      </c>
      <c r="H1492" s="220" t="s">
        <v>4844</v>
      </c>
      <c r="I1492" s="220" t="s">
        <v>990</v>
      </c>
      <c r="J1492" s="220" t="s">
        <v>990</v>
      </c>
      <c r="K1492" s="221" t="s">
        <v>4844</v>
      </c>
    </row>
    <row r="1493" spans="1:11" ht="25.5" customHeight="1" x14ac:dyDescent="0.2">
      <c r="A1493" s="217">
        <v>1489</v>
      </c>
      <c r="B1493" s="218">
        <v>2011</v>
      </c>
      <c r="C1493" s="219" t="s">
        <v>4166</v>
      </c>
      <c r="D1493" s="231" t="s">
        <v>6309</v>
      </c>
      <c r="E1493" s="226" t="s">
        <v>4356</v>
      </c>
      <c r="F1493" s="222" t="s">
        <v>1055</v>
      </c>
      <c r="G1493" s="218">
        <v>2</v>
      </c>
      <c r="H1493" s="220" t="s">
        <v>4845</v>
      </c>
      <c r="I1493" s="220" t="s">
        <v>990</v>
      </c>
      <c r="J1493" s="220" t="s">
        <v>990</v>
      </c>
      <c r="K1493" s="221" t="s">
        <v>4845</v>
      </c>
    </row>
    <row r="1494" spans="1:11" ht="25.5" customHeight="1" x14ac:dyDescent="0.2">
      <c r="A1494" s="217">
        <v>1490</v>
      </c>
      <c r="B1494" s="218">
        <v>2011</v>
      </c>
      <c r="C1494" s="219" t="s">
        <v>4168</v>
      </c>
      <c r="D1494" s="231" t="s">
        <v>6309</v>
      </c>
      <c r="E1494" s="226" t="s">
        <v>4846</v>
      </c>
      <c r="F1494" s="222" t="s">
        <v>1615</v>
      </c>
      <c r="G1494" s="218">
        <v>2</v>
      </c>
      <c r="H1494" s="220" t="s">
        <v>4847</v>
      </c>
      <c r="I1494" s="220" t="s">
        <v>990</v>
      </c>
      <c r="J1494" s="220" t="s">
        <v>990</v>
      </c>
      <c r="K1494" s="221" t="s">
        <v>4847</v>
      </c>
    </row>
    <row r="1495" spans="1:11" ht="25.5" customHeight="1" x14ac:dyDescent="0.2">
      <c r="A1495" s="217">
        <v>1491</v>
      </c>
      <c r="B1495" s="218">
        <v>2011</v>
      </c>
      <c r="C1495" s="219" t="s">
        <v>1887</v>
      </c>
      <c r="D1495" s="231" t="s">
        <v>6309</v>
      </c>
      <c r="E1495" s="226" t="s">
        <v>4848</v>
      </c>
      <c r="F1495" s="222" t="s">
        <v>1509</v>
      </c>
      <c r="G1495" s="218">
        <v>1</v>
      </c>
      <c r="H1495" s="220" t="s">
        <v>4849</v>
      </c>
      <c r="I1495" s="220" t="s">
        <v>990</v>
      </c>
      <c r="J1495" s="220" t="s">
        <v>990</v>
      </c>
      <c r="K1495" s="221" t="s">
        <v>4849</v>
      </c>
    </row>
    <row r="1496" spans="1:11" ht="25.5" customHeight="1" x14ac:dyDescent="0.2">
      <c r="A1496" s="217">
        <v>1492</v>
      </c>
      <c r="B1496" s="218">
        <v>2011</v>
      </c>
      <c r="C1496" s="219" t="s">
        <v>4174</v>
      </c>
      <c r="D1496" s="231" t="s">
        <v>6309</v>
      </c>
      <c r="E1496" s="226" t="s">
        <v>4850</v>
      </c>
      <c r="F1496" s="222" t="s">
        <v>1780</v>
      </c>
      <c r="G1496" s="218">
        <v>1</v>
      </c>
      <c r="H1496" s="220" t="s">
        <v>4851</v>
      </c>
      <c r="I1496" s="220" t="s">
        <v>990</v>
      </c>
      <c r="J1496" s="220" t="s">
        <v>990</v>
      </c>
      <c r="K1496" s="221" t="s">
        <v>4851</v>
      </c>
    </row>
    <row r="1497" spans="1:11" ht="25.5" customHeight="1" x14ac:dyDescent="0.2">
      <c r="A1497" s="217">
        <v>1493</v>
      </c>
      <c r="B1497" s="218">
        <v>2011</v>
      </c>
      <c r="C1497" s="219" t="s">
        <v>4176</v>
      </c>
      <c r="D1497" s="231" t="s">
        <v>6309</v>
      </c>
      <c r="E1497" s="226" t="s">
        <v>3087</v>
      </c>
      <c r="F1497" s="222" t="s">
        <v>2265</v>
      </c>
      <c r="G1497" s="218">
        <v>1</v>
      </c>
      <c r="H1497" s="220" t="s">
        <v>4852</v>
      </c>
      <c r="I1497" s="220" t="s">
        <v>990</v>
      </c>
      <c r="J1497" s="220" t="s">
        <v>990</v>
      </c>
      <c r="K1497" s="221" t="s">
        <v>4852</v>
      </c>
    </row>
    <row r="1498" spans="1:11" ht="25.5" customHeight="1" x14ac:dyDescent="0.2">
      <c r="A1498" s="217">
        <v>1494</v>
      </c>
      <c r="B1498" s="218">
        <v>2011</v>
      </c>
      <c r="C1498" s="219" t="s">
        <v>4178</v>
      </c>
      <c r="D1498" s="231" t="s">
        <v>6309</v>
      </c>
      <c r="E1498" s="226" t="s">
        <v>4853</v>
      </c>
      <c r="F1498" s="222" t="s">
        <v>2265</v>
      </c>
      <c r="G1498" s="218">
        <v>2</v>
      </c>
      <c r="H1498" s="220" t="s">
        <v>4854</v>
      </c>
      <c r="I1498" s="220" t="s">
        <v>990</v>
      </c>
      <c r="J1498" s="220" t="s">
        <v>990</v>
      </c>
      <c r="K1498" s="221" t="s">
        <v>4854</v>
      </c>
    </row>
    <row r="1499" spans="1:11" ht="25.5" customHeight="1" x14ac:dyDescent="0.2">
      <c r="A1499" s="217">
        <v>1495</v>
      </c>
      <c r="B1499" s="218">
        <v>2011</v>
      </c>
      <c r="C1499" s="219" t="s">
        <v>4182</v>
      </c>
      <c r="D1499" s="231" t="s">
        <v>6309</v>
      </c>
      <c r="E1499" s="226" t="s">
        <v>4855</v>
      </c>
      <c r="F1499" s="222" t="s">
        <v>3490</v>
      </c>
      <c r="G1499" s="218">
        <v>2</v>
      </c>
      <c r="H1499" s="220" t="s">
        <v>4856</v>
      </c>
      <c r="I1499" s="220" t="s">
        <v>990</v>
      </c>
      <c r="J1499" s="220" t="s">
        <v>990</v>
      </c>
      <c r="K1499" s="221" t="s">
        <v>4856</v>
      </c>
    </row>
    <row r="1500" spans="1:11" ht="25.5" customHeight="1" x14ac:dyDescent="0.2">
      <c r="A1500" s="217">
        <v>1496</v>
      </c>
      <c r="B1500" s="218">
        <v>2011</v>
      </c>
      <c r="C1500" s="219" t="s">
        <v>1483</v>
      </c>
      <c r="D1500" s="231" t="s">
        <v>6309</v>
      </c>
      <c r="E1500" s="226" t="s">
        <v>4359</v>
      </c>
      <c r="F1500" s="222" t="s">
        <v>2602</v>
      </c>
      <c r="G1500" s="218">
        <v>2</v>
      </c>
      <c r="H1500" s="220" t="s">
        <v>4857</v>
      </c>
      <c r="I1500" s="220" t="s">
        <v>990</v>
      </c>
      <c r="J1500" s="220" t="s">
        <v>990</v>
      </c>
      <c r="K1500" s="221" t="s">
        <v>4857</v>
      </c>
    </row>
    <row r="1501" spans="1:11" ht="25.5" customHeight="1" x14ac:dyDescent="0.2">
      <c r="A1501" s="217">
        <v>1497</v>
      </c>
      <c r="B1501" s="218">
        <v>2011</v>
      </c>
      <c r="C1501" s="219" t="s">
        <v>4185</v>
      </c>
      <c r="D1501" s="231" t="s">
        <v>6309</v>
      </c>
      <c r="E1501" s="226" t="s">
        <v>4858</v>
      </c>
      <c r="F1501" s="222" t="s">
        <v>2006</v>
      </c>
      <c r="G1501" s="218">
        <v>1</v>
      </c>
      <c r="H1501" s="220" t="s">
        <v>4859</v>
      </c>
      <c r="I1501" s="220" t="s">
        <v>990</v>
      </c>
      <c r="J1501" s="220" t="s">
        <v>990</v>
      </c>
      <c r="K1501" s="221" t="s">
        <v>4859</v>
      </c>
    </row>
    <row r="1502" spans="1:11" ht="25.5" customHeight="1" x14ac:dyDescent="0.2">
      <c r="A1502" s="217">
        <v>1498</v>
      </c>
      <c r="B1502" s="218">
        <v>2011</v>
      </c>
      <c r="C1502" s="219" t="s">
        <v>4187</v>
      </c>
      <c r="D1502" s="231" t="s">
        <v>6309</v>
      </c>
      <c r="E1502" s="226" t="s">
        <v>4860</v>
      </c>
      <c r="F1502" s="222" t="s">
        <v>1243</v>
      </c>
      <c r="G1502" s="218">
        <v>2</v>
      </c>
      <c r="H1502" s="220" t="s">
        <v>4861</v>
      </c>
      <c r="I1502" s="220" t="s">
        <v>990</v>
      </c>
      <c r="J1502" s="220" t="s">
        <v>990</v>
      </c>
      <c r="K1502" s="221" t="s">
        <v>4861</v>
      </c>
    </row>
    <row r="1503" spans="1:11" ht="25.5" customHeight="1" x14ac:dyDescent="0.2">
      <c r="A1503" s="217">
        <v>1499</v>
      </c>
      <c r="B1503" s="218">
        <v>2011</v>
      </c>
      <c r="C1503" s="219" t="s">
        <v>4189</v>
      </c>
      <c r="D1503" s="231" t="s">
        <v>6309</v>
      </c>
      <c r="E1503" s="226" t="s">
        <v>4862</v>
      </c>
      <c r="F1503" s="222" t="s">
        <v>1447</v>
      </c>
      <c r="G1503" s="218">
        <v>2</v>
      </c>
      <c r="H1503" s="220" t="s">
        <v>4863</v>
      </c>
      <c r="I1503" s="220" t="s">
        <v>990</v>
      </c>
      <c r="J1503" s="220" t="s">
        <v>990</v>
      </c>
      <c r="K1503" s="221" t="s">
        <v>4863</v>
      </c>
    </row>
    <row r="1504" spans="1:11" ht="25.5" customHeight="1" x14ac:dyDescent="0.2">
      <c r="A1504" s="217">
        <v>1500</v>
      </c>
      <c r="B1504" s="218">
        <v>2011</v>
      </c>
      <c r="C1504" s="219" t="s">
        <v>4191</v>
      </c>
      <c r="D1504" s="231" t="s">
        <v>6309</v>
      </c>
      <c r="E1504" s="226" t="s">
        <v>4864</v>
      </c>
      <c r="F1504" s="222" t="s">
        <v>2260</v>
      </c>
      <c r="G1504" s="218">
        <v>1</v>
      </c>
      <c r="H1504" s="220" t="s">
        <v>4865</v>
      </c>
      <c r="I1504" s="220" t="s">
        <v>990</v>
      </c>
      <c r="J1504" s="220" t="s">
        <v>990</v>
      </c>
      <c r="K1504" s="221" t="s">
        <v>4865</v>
      </c>
    </row>
    <row r="1505" spans="1:11" ht="25.5" customHeight="1" x14ac:dyDescent="0.2">
      <c r="A1505" s="217">
        <v>1501</v>
      </c>
      <c r="B1505" s="218">
        <v>2011</v>
      </c>
      <c r="C1505" s="219" t="s">
        <v>4193</v>
      </c>
      <c r="D1505" s="231" t="s">
        <v>6309</v>
      </c>
      <c r="E1505" s="226" t="s">
        <v>4110</v>
      </c>
      <c r="F1505" s="222" t="s">
        <v>1028</v>
      </c>
      <c r="G1505" s="218">
        <v>2</v>
      </c>
      <c r="H1505" s="220" t="s">
        <v>4866</v>
      </c>
      <c r="I1505" s="220" t="s">
        <v>990</v>
      </c>
      <c r="J1505" s="220" t="s">
        <v>990</v>
      </c>
      <c r="K1505" s="221" t="s">
        <v>4866</v>
      </c>
    </row>
    <row r="1506" spans="1:11" ht="25.5" customHeight="1" x14ac:dyDescent="0.2">
      <c r="A1506" s="217">
        <v>1502</v>
      </c>
      <c r="B1506" s="218">
        <v>2011</v>
      </c>
      <c r="C1506" s="219" t="s">
        <v>4195</v>
      </c>
      <c r="D1506" s="231" t="s">
        <v>6309</v>
      </c>
      <c r="E1506" s="226" t="s">
        <v>4867</v>
      </c>
      <c r="F1506" s="222" t="s">
        <v>1533</v>
      </c>
      <c r="G1506" s="218">
        <v>1</v>
      </c>
      <c r="H1506" s="220" t="s">
        <v>4868</v>
      </c>
      <c r="I1506" s="220" t="s">
        <v>990</v>
      </c>
      <c r="J1506" s="220" t="s">
        <v>990</v>
      </c>
      <c r="K1506" s="221" t="s">
        <v>4868</v>
      </c>
    </row>
    <row r="1507" spans="1:11" ht="25.5" customHeight="1" x14ac:dyDescent="0.2">
      <c r="A1507" s="217">
        <v>1503</v>
      </c>
      <c r="B1507" s="218">
        <v>2011</v>
      </c>
      <c r="C1507" s="219" t="s">
        <v>4201</v>
      </c>
      <c r="D1507" s="231" t="s">
        <v>6309</v>
      </c>
      <c r="E1507" s="226" t="s">
        <v>3059</v>
      </c>
      <c r="F1507" s="222" t="s">
        <v>1569</v>
      </c>
      <c r="G1507" s="218">
        <v>1</v>
      </c>
      <c r="H1507" s="220" t="s">
        <v>4869</v>
      </c>
      <c r="I1507" s="220" t="s">
        <v>990</v>
      </c>
      <c r="J1507" s="220" t="s">
        <v>990</v>
      </c>
      <c r="K1507" s="221" t="s">
        <v>4869</v>
      </c>
    </row>
    <row r="1508" spans="1:11" ht="25.5" customHeight="1" x14ac:dyDescent="0.2">
      <c r="A1508" s="217">
        <v>1504</v>
      </c>
      <c r="B1508" s="218">
        <v>2011</v>
      </c>
      <c r="C1508" s="219" t="s">
        <v>4206</v>
      </c>
      <c r="D1508" s="231" t="s">
        <v>6309</v>
      </c>
      <c r="E1508" s="226" t="s">
        <v>4870</v>
      </c>
      <c r="F1508" s="222" t="s">
        <v>1810</v>
      </c>
      <c r="G1508" s="218">
        <v>2</v>
      </c>
      <c r="H1508" s="220" t="s">
        <v>4871</v>
      </c>
      <c r="I1508" s="220" t="s">
        <v>990</v>
      </c>
      <c r="J1508" s="220" t="s">
        <v>990</v>
      </c>
      <c r="K1508" s="221" t="s">
        <v>4871</v>
      </c>
    </row>
    <row r="1509" spans="1:11" ht="25.5" customHeight="1" x14ac:dyDescent="0.2">
      <c r="A1509" s="217">
        <v>1505</v>
      </c>
      <c r="B1509" s="218">
        <v>2011</v>
      </c>
      <c r="C1509" s="219" t="s">
        <v>4208</v>
      </c>
      <c r="D1509" s="231" t="s">
        <v>6309</v>
      </c>
      <c r="E1509" s="226" t="s">
        <v>1323</v>
      </c>
      <c r="F1509" s="222" t="s">
        <v>1197</v>
      </c>
      <c r="G1509" s="218">
        <v>1</v>
      </c>
      <c r="H1509" s="220" t="s">
        <v>4872</v>
      </c>
      <c r="I1509" s="220" t="s">
        <v>990</v>
      </c>
      <c r="J1509" s="220" t="s">
        <v>990</v>
      </c>
      <c r="K1509" s="221" t="s">
        <v>4872</v>
      </c>
    </row>
    <row r="1510" spans="1:11" ht="25.5" customHeight="1" x14ac:dyDescent="0.2">
      <c r="A1510" s="217">
        <v>1506</v>
      </c>
      <c r="B1510" s="218">
        <v>2011</v>
      </c>
      <c r="C1510" s="219" t="s">
        <v>4210</v>
      </c>
      <c r="D1510" s="231" t="s">
        <v>6309</v>
      </c>
      <c r="E1510" s="226" t="s">
        <v>3249</v>
      </c>
      <c r="F1510" s="222" t="s">
        <v>2163</v>
      </c>
      <c r="G1510" s="218">
        <v>2</v>
      </c>
      <c r="H1510" s="220" t="s">
        <v>4873</v>
      </c>
      <c r="I1510" s="220" t="s">
        <v>990</v>
      </c>
      <c r="J1510" s="220" t="s">
        <v>990</v>
      </c>
      <c r="K1510" s="221" t="s">
        <v>4873</v>
      </c>
    </row>
    <row r="1511" spans="1:11" ht="25.5" customHeight="1" x14ac:dyDescent="0.2">
      <c r="A1511" s="217">
        <v>1507</v>
      </c>
      <c r="B1511" s="218">
        <v>2011</v>
      </c>
      <c r="C1511" s="219" t="s">
        <v>4212</v>
      </c>
      <c r="D1511" s="231" t="s">
        <v>6309</v>
      </c>
      <c r="E1511" s="226" t="s">
        <v>2491</v>
      </c>
      <c r="F1511" s="222" t="s">
        <v>1817</v>
      </c>
      <c r="G1511" s="218">
        <v>1</v>
      </c>
      <c r="H1511" s="220" t="s">
        <v>4874</v>
      </c>
      <c r="I1511" s="220" t="s">
        <v>990</v>
      </c>
      <c r="J1511" s="220" t="s">
        <v>990</v>
      </c>
      <c r="K1511" s="221" t="s">
        <v>4874</v>
      </c>
    </row>
    <row r="1512" spans="1:11" ht="25.5" customHeight="1" x14ac:dyDescent="0.2">
      <c r="A1512" s="217">
        <v>1508</v>
      </c>
      <c r="B1512" s="218">
        <v>2011</v>
      </c>
      <c r="C1512" s="219" t="s">
        <v>4214</v>
      </c>
      <c r="D1512" s="231" t="s">
        <v>6309</v>
      </c>
      <c r="E1512" s="226" t="s">
        <v>4875</v>
      </c>
      <c r="F1512" s="222" t="s">
        <v>2401</v>
      </c>
      <c r="G1512" s="218">
        <v>1</v>
      </c>
      <c r="H1512" s="220" t="s">
        <v>4876</v>
      </c>
      <c r="I1512" s="220" t="s">
        <v>990</v>
      </c>
      <c r="J1512" s="220" t="s">
        <v>990</v>
      </c>
      <c r="K1512" s="221" t="s">
        <v>4876</v>
      </c>
    </row>
    <row r="1513" spans="1:11" ht="25.5" customHeight="1" x14ac:dyDescent="0.2">
      <c r="A1513" s="217">
        <v>1509</v>
      </c>
      <c r="B1513" s="218">
        <v>2011</v>
      </c>
      <c r="C1513" s="219" t="s">
        <v>1486</v>
      </c>
      <c r="D1513" s="231" t="s">
        <v>6309</v>
      </c>
      <c r="E1513" s="226" t="s">
        <v>4877</v>
      </c>
      <c r="F1513" s="222" t="s">
        <v>2503</v>
      </c>
      <c r="G1513" s="218">
        <v>1</v>
      </c>
      <c r="H1513" s="220" t="s">
        <v>4878</v>
      </c>
      <c r="I1513" s="220" t="s">
        <v>990</v>
      </c>
      <c r="J1513" s="220" t="s">
        <v>990</v>
      </c>
      <c r="K1513" s="221" t="s">
        <v>4878</v>
      </c>
    </row>
    <row r="1514" spans="1:11" ht="25.5" customHeight="1" x14ac:dyDescent="0.2">
      <c r="A1514" s="217">
        <v>1510</v>
      </c>
      <c r="B1514" s="218">
        <v>2011</v>
      </c>
      <c r="C1514" s="219" t="s">
        <v>4217</v>
      </c>
      <c r="D1514" s="231" t="s">
        <v>6309</v>
      </c>
      <c r="E1514" s="226" t="s">
        <v>4879</v>
      </c>
      <c r="F1514" s="222" t="s">
        <v>2519</v>
      </c>
      <c r="G1514" s="218">
        <v>1</v>
      </c>
      <c r="H1514" s="220" t="s">
        <v>4880</v>
      </c>
      <c r="I1514" s="220" t="s">
        <v>990</v>
      </c>
      <c r="J1514" s="220" t="s">
        <v>990</v>
      </c>
      <c r="K1514" s="221" t="s">
        <v>4880</v>
      </c>
    </row>
    <row r="1515" spans="1:11" ht="25.5" customHeight="1" x14ac:dyDescent="0.2">
      <c r="A1515" s="217">
        <v>1511</v>
      </c>
      <c r="B1515" s="218">
        <v>2011</v>
      </c>
      <c r="C1515" s="219" t="s">
        <v>4219</v>
      </c>
      <c r="D1515" s="231" t="s">
        <v>6309</v>
      </c>
      <c r="E1515" s="226" t="s">
        <v>7413</v>
      </c>
      <c r="F1515" s="222" t="s">
        <v>1739</v>
      </c>
      <c r="G1515" s="218">
        <v>1</v>
      </c>
      <c r="H1515" s="220" t="s">
        <v>4881</v>
      </c>
      <c r="I1515" s="220" t="s">
        <v>990</v>
      </c>
      <c r="J1515" s="220" t="s">
        <v>990</v>
      </c>
      <c r="K1515" s="221" t="s">
        <v>4881</v>
      </c>
    </row>
    <row r="1516" spans="1:11" ht="25.5" customHeight="1" x14ac:dyDescent="0.2">
      <c r="A1516" s="217">
        <v>1512</v>
      </c>
      <c r="B1516" s="218">
        <v>2011</v>
      </c>
      <c r="C1516" s="219" t="s">
        <v>4221</v>
      </c>
      <c r="D1516" s="231" t="s">
        <v>6309</v>
      </c>
      <c r="E1516" s="226" t="s">
        <v>3352</v>
      </c>
      <c r="F1516" s="222" t="s">
        <v>1265</v>
      </c>
      <c r="G1516" s="218">
        <v>2</v>
      </c>
      <c r="H1516" s="220" t="s">
        <v>4882</v>
      </c>
      <c r="I1516" s="220" t="s">
        <v>990</v>
      </c>
      <c r="J1516" s="220" t="s">
        <v>990</v>
      </c>
      <c r="K1516" s="221" t="s">
        <v>4882</v>
      </c>
    </row>
    <row r="1517" spans="1:11" ht="25.5" customHeight="1" x14ac:dyDescent="0.2">
      <c r="A1517" s="217">
        <v>1513</v>
      </c>
      <c r="B1517" s="218">
        <v>2011</v>
      </c>
      <c r="C1517" s="219" t="s">
        <v>4225</v>
      </c>
      <c r="D1517" s="231" t="s">
        <v>6309</v>
      </c>
      <c r="E1517" s="226" t="s">
        <v>4883</v>
      </c>
      <c r="F1517" s="222" t="s">
        <v>2579</v>
      </c>
      <c r="G1517" s="218">
        <v>1</v>
      </c>
      <c r="H1517" s="220" t="s">
        <v>4884</v>
      </c>
      <c r="I1517" s="220" t="s">
        <v>990</v>
      </c>
      <c r="J1517" s="220" t="s">
        <v>990</v>
      </c>
      <c r="K1517" s="221" t="s">
        <v>4884</v>
      </c>
    </row>
    <row r="1518" spans="1:11" ht="25.5" customHeight="1" x14ac:dyDescent="0.2">
      <c r="A1518" s="217">
        <v>1514</v>
      </c>
      <c r="B1518" s="218">
        <v>2011</v>
      </c>
      <c r="C1518" s="219" t="s">
        <v>4227</v>
      </c>
      <c r="D1518" s="231" t="s">
        <v>6309</v>
      </c>
      <c r="E1518" s="226" t="s">
        <v>4885</v>
      </c>
      <c r="F1518" s="222" t="s">
        <v>4886</v>
      </c>
      <c r="G1518" s="218">
        <v>2</v>
      </c>
      <c r="H1518" s="220" t="s">
        <v>4887</v>
      </c>
      <c r="I1518" s="220" t="s">
        <v>990</v>
      </c>
      <c r="J1518" s="220" t="s">
        <v>990</v>
      </c>
      <c r="K1518" s="221" t="s">
        <v>4887</v>
      </c>
    </row>
    <row r="1519" spans="1:11" ht="25.5" customHeight="1" x14ac:dyDescent="0.2">
      <c r="A1519" s="217">
        <v>1515</v>
      </c>
      <c r="B1519" s="218">
        <v>2011</v>
      </c>
      <c r="C1519" s="219" t="s">
        <v>4229</v>
      </c>
      <c r="D1519" s="231" t="s">
        <v>6309</v>
      </c>
      <c r="E1519" s="226" t="s">
        <v>1477</v>
      </c>
      <c r="F1519" s="222" t="s">
        <v>2030</v>
      </c>
      <c r="G1519" s="218">
        <v>1</v>
      </c>
      <c r="H1519" s="220" t="s">
        <v>4888</v>
      </c>
      <c r="I1519" s="220" t="s">
        <v>990</v>
      </c>
      <c r="J1519" s="220" t="s">
        <v>990</v>
      </c>
      <c r="K1519" s="221" t="s">
        <v>4888</v>
      </c>
    </row>
    <row r="1520" spans="1:11" ht="25.5" customHeight="1" x14ac:dyDescent="0.2">
      <c r="A1520" s="217">
        <v>1516</v>
      </c>
      <c r="B1520" s="218">
        <v>2011</v>
      </c>
      <c r="C1520" s="219" t="s">
        <v>4232</v>
      </c>
      <c r="D1520" s="231" t="s">
        <v>6309</v>
      </c>
      <c r="E1520" s="226" t="s">
        <v>7442</v>
      </c>
      <c r="F1520" s="222" t="s">
        <v>4889</v>
      </c>
      <c r="G1520" s="218">
        <v>1</v>
      </c>
      <c r="H1520" s="220" t="s">
        <v>4890</v>
      </c>
      <c r="I1520" s="220" t="s">
        <v>990</v>
      </c>
      <c r="J1520" s="220" t="s">
        <v>990</v>
      </c>
      <c r="K1520" s="221" t="s">
        <v>4890</v>
      </c>
    </row>
    <row r="1521" spans="1:11" ht="25.5" customHeight="1" x14ac:dyDescent="0.2">
      <c r="A1521" s="217">
        <v>1517</v>
      </c>
      <c r="B1521" s="218">
        <v>2011</v>
      </c>
      <c r="C1521" s="219" t="s">
        <v>4234</v>
      </c>
      <c r="D1521" s="231" t="s">
        <v>6309</v>
      </c>
      <c r="E1521" s="226" t="s">
        <v>2888</v>
      </c>
      <c r="F1521" s="222" t="s">
        <v>4891</v>
      </c>
      <c r="G1521" s="218">
        <v>4</v>
      </c>
      <c r="H1521" s="220" t="s">
        <v>4892</v>
      </c>
      <c r="I1521" s="220" t="s">
        <v>990</v>
      </c>
      <c r="J1521" s="220" t="s">
        <v>990</v>
      </c>
      <c r="K1521" s="221" t="s">
        <v>4892</v>
      </c>
    </row>
    <row r="1522" spans="1:11" ht="25.5" customHeight="1" x14ac:dyDescent="0.2">
      <c r="A1522" s="217">
        <v>1518</v>
      </c>
      <c r="B1522" s="218">
        <v>2011</v>
      </c>
      <c r="C1522" s="219" t="s">
        <v>4893</v>
      </c>
      <c r="D1522" s="231" t="s">
        <v>6309</v>
      </c>
      <c r="E1522" s="226" t="s">
        <v>4237</v>
      </c>
      <c r="F1522" s="222" t="s">
        <v>1302</v>
      </c>
      <c r="G1522" s="218">
        <v>2</v>
      </c>
      <c r="H1522" s="220" t="s">
        <v>4894</v>
      </c>
      <c r="I1522" s="220" t="s">
        <v>990</v>
      </c>
      <c r="J1522" s="220" t="s">
        <v>990</v>
      </c>
      <c r="K1522" s="221" t="s">
        <v>4894</v>
      </c>
    </row>
    <row r="1523" spans="1:11" ht="25.5" customHeight="1" x14ac:dyDescent="0.2">
      <c r="A1523" s="217">
        <v>1519</v>
      </c>
      <c r="B1523" s="218">
        <v>2011</v>
      </c>
      <c r="C1523" s="219" t="s">
        <v>1892</v>
      </c>
      <c r="D1523" s="231" t="s">
        <v>6309</v>
      </c>
      <c r="E1523" s="226" t="s">
        <v>3253</v>
      </c>
      <c r="F1523" s="222" t="s">
        <v>1641</v>
      </c>
      <c r="G1523" s="218">
        <v>1</v>
      </c>
      <c r="H1523" s="220" t="s">
        <v>4895</v>
      </c>
      <c r="I1523" s="220" t="s">
        <v>990</v>
      </c>
      <c r="J1523" s="220" t="s">
        <v>990</v>
      </c>
      <c r="K1523" s="221" t="s">
        <v>4895</v>
      </c>
    </row>
    <row r="1524" spans="1:11" ht="25.5" customHeight="1" x14ac:dyDescent="0.2">
      <c r="A1524" s="217">
        <v>1520</v>
      </c>
      <c r="B1524" s="218">
        <v>2011</v>
      </c>
      <c r="C1524" s="219" t="s">
        <v>4236</v>
      </c>
      <c r="D1524" s="231" t="s">
        <v>6309</v>
      </c>
      <c r="E1524" s="226" t="s">
        <v>3107</v>
      </c>
      <c r="F1524" s="222" t="s">
        <v>1525</v>
      </c>
      <c r="G1524" s="218">
        <v>2</v>
      </c>
      <c r="H1524" s="220" t="s">
        <v>4896</v>
      </c>
      <c r="I1524" s="220" t="s">
        <v>990</v>
      </c>
      <c r="J1524" s="220" t="s">
        <v>990</v>
      </c>
      <c r="K1524" s="221" t="s">
        <v>4896</v>
      </c>
    </row>
    <row r="1525" spans="1:11" ht="25.5" customHeight="1" x14ac:dyDescent="0.2">
      <c r="A1525" s="217">
        <v>1521</v>
      </c>
      <c r="B1525" s="218">
        <v>2011</v>
      </c>
      <c r="C1525" s="219" t="s">
        <v>4239</v>
      </c>
      <c r="D1525" s="231" t="s">
        <v>6309</v>
      </c>
      <c r="E1525" s="226" t="s">
        <v>7392</v>
      </c>
      <c r="F1525" s="222" t="s">
        <v>2039</v>
      </c>
      <c r="G1525" s="218">
        <v>1</v>
      </c>
      <c r="H1525" s="220" t="s">
        <v>4897</v>
      </c>
      <c r="I1525" s="220" t="s">
        <v>990</v>
      </c>
      <c r="J1525" s="220" t="s">
        <v>990</v>
      </c>
      <c r="K1525" s="221" t="s">
        <v>4897</v>
      </c>
    </row>
    <row r="1526" spans="1:11" ht="25.5" customHeight="1" x14ac:dyDescent="0.2">
      <c r="A1526" s="217">
        <v>1522</v>
      </c>
      <c r="B1526" s="218">
        <v>2011</v>
      </c>
      <c r="C1526" s="219" t="s">
        <v>4898</v>
      </c>
      <c r="D1526" s="231" t="s">
        <v>6309</v>
      </c>
      <c r="E1526" s="226" t="s">
        <v>4899</v>
      </c>
      <c r="F1526" s="222" t="s">
        <v>1794</v>
      </c>
      <c r="G1526" s="218">
        <v>1</v>
      </c>
      <c r="H1526" s="220" t="s">
        <v>4900</v>
      </c>
      <c r="I1526" s="220" t="s">
        <v>990</v>
      </c>
      <c r="J1526" s="220" t="s">
        <v>990</v>
      </c>
      <c r="K1526" s="221" t="s">
        <v>4900</v>
      </c>
    </row>
    <row r="1527" spans="1:11" ht="25.5" customHeight="1" x14ac:dyDescent="0.2">
      <c r="A1527" s="217">
        <v>1523</v>
      </c>
      <c r="B1527" s="218">
        <v>2011</v>
      </c>
      <c r="C1527" s="219" t="s">
        <v>4241</v>
      </c>
      <c r="D1527" s="231" t="s">
        <v>6309</v>
      </c>
      <c r="E1527" s="226" t="s">
        <v>3128</v>
      </c>
      <c r="F1527" s="222" t="s">
        <v>1565</v>
      </c>
      <c r="G1527" s="218">
        <v>2</v>
      </c>
      <c r="H1527" s="220" t="s">
        <v>4901</v>
      </c>
      <c r="I1527" s="220" t="s">
        <v>990</v>
      </c>
      <c r="J1527" s="220" t="s">
        <v>990</v>
      </c>
      <c r="K1527" s="221" t="s">
        <v>4901</v>
      </c>
    </row>
    <row r="1528" spans="1:11" ht="25.5" customHeight="1" x14ac:dyDescent="0.2">
      <c r="A1528" s="217">
        <v>1524</v>
      </c>
      <c r="B1528" s="218">
        <v>2011</v>
      </c>
      <c r="C1528" s="219" t="s">
        <v>4242</v>
      </c>
      <c r="D1528" s="231" t="s">
        <v>6309</v>
      </c>
      <c r="E1528" s="226" t="s">
        <v>4902</v>
      </c>
      <c r="F1528" s="222" t="s">
        <v>2006</v>
      </c>
      <c r="G1528" s="218">
        <v>1</v>
      </c>
      <c r="H1528" s="220" t="s">
        <v>4903</v>
      </c>
      <c r="I1528" s="220" t="s">
        <v>990</v>
      </c>
      <c r="J1528" s="220" t="s">
        <v>990</v>
      </c>
      <c r="K1528" s="221" t="s">
        <v>4903</v>
      </c>
    </row>
    <row r="1529" spans="1:11" ht="25.5" customHeight="1" x14ac:dyDescent="0.2">
      <c r="A1529" s="217">
        <v>1525</v>
      </c>
      <c r="B1529" s="218">
        <v>2011</v>
      </c>
      <c r="C1529" s="219" t="s">
        <v>4246</v>
      </c>
      <c r="D1529" s="231" t="s">
        <v>6309</v>
      </c>
      <c r="E1529" s="226" t="s">
        <v>4904</v>
      </c>
      <c r="F1529" s="222" t="s">
        <v>4905</v>
      </c>
      <c r="G1529" s="218">
        <v>1</v>
      </c>
      <c r="H1529" s="220" t="s">
        <v>4906</v>
      </c>
      <c r="I1529" s="220" t="s">
        <v>990</v>
      </c>
      <c r="J1529" s="220" t="s">
        <v>990</v>
      </c>
      <c r="K1529" s="221" t="s">
        <v>4906</v>
      </c>
    </row>
    <row r="1530" spans="1:11" ht="25.5" customHeight="1" x14ac:dyDescent="0.2">
      <c r="A1530" s="217">
        <v>1526</v>
      </c>
      <c r="B1530" s="218">
        <v>2011</v>
      </c>
      <c r="C1530" s="219" t="s">
        <v>4248</v>
      </c>
      <c r="D1530" s="231" t="s">
        <v>6309</v>
      </c>
      <c r="E1530" s="226" t="s">
        <v>4907</v>
      </c>
      <c r="F1530" s="222" t="s">
        <v>1073</v>
      </c>
      <c r="G1530" s="218">
        <v>1</v>
      </c>
      <c r="H1530" s="220" t="s">
        <v>4908</v>
      </c>
      <c r="I1530" s="220" t="s">
        <v>990</v>
      </c>
      <c r="J1530" s="220" t="s">
        <v>990</v>
      </c>
      <c r="K1530" s="221" t="s">
        <v>4908</v>
      </c>
    </row>
    <row r="1531" spans="1:11" ht="25.5" customHeight="1" x14ac:dyDescent="0.2">
      <c r="A1531" s="217">
        <v>1527</v>
      </c>
      <c r="B1531" s="218">
        <v>2011</v>
      </c>
      <c r="C1531" s="219" t="s">
        <v>4249</v>
      </c>
      <c r="D1531" s="231" t="s">
        <v>6309</v>
      </c>
      <c r="E1531" s="226" t="s">
        <v>2915</v>
      </c>
      <c r="F1531" s="222" t="s">
        <v>4670</v>
      </c>
      <c r="G1531" s="218">
        <v>2</v>
      </c>
      <c r="H1531" s="220" t="s">
        <v>4909</v>
      </c>
      <c r="I1531" s="220" t="s">
        <v>990</v>
      </c>
      <c r="J1531" s="220" t="s">
        <v>990</v>
      </c>
      <c r="K1531" s="221" t="s">
        <v>4909</v>
      </c>
    </row>
    <row r="1532" spans="1:11" ht="25.5" customHeight="1" x14ac:dyDescent="0.2">
      <c r="A1532" s="217">
        <v>1528</v>
      </c>
      <c r="B1532" s="218">
        <v>2011</v>
      </c>
      <c r="C1532" s="219" t="s">
        <v>1895</v>
      </c>
      <c r="D1532" s="231" t="s">
        <v>6309</v>
      </c>
      <c r="E1532" s="226" t="s">
        <v>2970</v>
      </c>
      <c r="F1532" s="222" t="s">
        <v>4910</v>
      </c>
      <c r="G1532" s="218">
        <v>1</v>
      </c>
      <c r="H1532" s="220" t="s">
        <v>4911</v>
      </c>
      <c r="I1532" s="220" t="s">
        <v>990</v>
      </c>
      <c r="J1532" s="220" t="s">
        <v>990</v>
      </c>
      <c r="K1532" s="221" t="s">
        <v>4911</v>
      </c>
    </row>
    <row r="1533" spans="1:11" ht="25.5" customHeight="1" x14ac:dyDescent="0.2">
      <c r="A1533" s="217">
        <v>1529</v>
      </c>
      <c r="B1533" s="218">
        <v>2011</v>
      </c>
      <c r="C1533" s="219" t="s">
        <v>4255</v>
      </c>
      <c r="D1533" s="231" t="s">
        <v>6309</v>
      </c>
      <c r="E1533" s="226" t="s">
        <v>2923</v>
      </c>
      <c r="F1533" s="222" t="s">
        <v>2107</v>
      </c>
      <c r="G1533" s="218">
        <v>2</v>
      </c>
      <c r="H1533" s="220" t="s">
        <v>4912</v>
      </c>
      <c r="I1533" s="220" t="s">
        <v>990</v>
      </c>
      <c r="J1533" s="220" t="s">
        <v>990</v>
      </c>
      <c r="K1533" s="221" t="s">
        <v>4912</v>
      </c>
    </row>
    <row r="1534" spans="1:11" ht="25.5" customHeight="1" x14ac:dyDescent="0.2">
      <c r="A1534" s="217">
        <v>1530</v>
      </c>
      <c r="B1534" s="218">
        <v>2011</v>
      </c>
      <c r="C1534" s="219" t="s">
        <v>4258</v>
      </c>
      <c r="D1534" s="231" t="s">
        <v>6309</v>
      </c>
      <c r="E1534" s="226" t="s">
        <v>4913</v>
      </c>
      <c r="F1534" s="222" t="s">
        <v>4914</v>
      </c>
      <c r="G1534" s="218">
        <v>1</v>
      </c>
      <c r="H1534" s="220" t="s">
        <v>4915</v>
      </c>
      <c r="I1534" s="220" t="s">
        <v>990</v>
      </c>
      <c r="J1534" s="220" t="s">
        <v>990</v>
      </c>
      <c r="K1534" s="221" t="s">
        <v>4915</v>
      </c>
    </row>
    <row r="1535" spans="1:11" ht="25.5" customHeight="1" x14ac:dyDescent="0.2">
      <c r="A1535" s="217">
        <v>1531</v>
      </c>
      <c r="B1535" s="218">
        <v>2011</v>
      </c>
      <c r="C1535" s="219" t="s">
        <v>4261</v>
      </c>
      <c r="D1535" s="231" t="s">
        <v>6309</v>
      </c>
      <c r="E1535" s="226" t="s">
        <v>4916</v>
      </c>
      <c r="F1535" s="222" t="s">
        <v>1662</v>
      </c>
      <c r="G1535" s="218">
        <v>1</v>
      </c>
      <c r="H1535" s="220" t="s">
        <v>4917</v>
      </c>
      <c r="I1535" s="220" t="s">
        <v>990</v>
      </c>
      <c r="J1535" s="220" t="s">
        <v>990</v>
      </c>
      <c r="K1535" s="221" t="s">
        <v>4917</v>
      </c>
    </row>
    <row r="1536" spans="1:11" ht="25.5" customHeight="1" x14ac:dyDescent="0.2">
      <c r="A1536" s="217">
        <v>1532</v>
      </c>
      <c r="B1536" s="218">
        <v>2011</v>
      </c>
      <c r="C1536" s="219" t="s">
        <v>4264</v>
      </c>
      <c r="D1536" s="231" t="s">
        <v>6309</v>
      </c>
      <c r="E1536" s="226" t="s">
        <v>4056</v>
      </c>
      <c r="F1536" s="222" t="s">
        <v>1261</v>
      </c>
      <c r="G1536" s="218">
        <v>2</v>
      </c>
      <c r="H1536" s="220" t="s">
        <v>4918</v>
      </c>
      <c r="I1536" s="220" t="s">
        <v>990</v>
      </c>
      <c r="J1536" s="220" t="s">
        <v>990</v>
      </c>
      <c r="K1536" s="221" t="s">
        <v>4918</v>
      </c>
    </row>
    <row r="1537" spans="1:11" ht="25.5" customHeight="1" x14ac:dyDescent="0.2">
      <c r="A1537" s="217">
        <v>1533</v>
      </c>
      <c r="B1537" s="218">
        <v>2011</v>
      </c>
      <c r="C1537" s="219" t="s">
        <v>4267</v>
      </c>
      <c r="D1537" s="231" t="s">
        <v>6309</v>
      </c>
      <c r="E1537" s="226" t="s">
        <v>4919</v>
      </c>
      <c r="F1537" s="222" t="s">
        <v>1528</v>
      </c>
      <c r="G1537" s="218">
        <v>1</v>
      </c>
      <c r="H1537" s="220" t="s">
        <v>4920</v>
      </c>
      <c r="I1537" s="220" t="s">
        <v>990</v>
      </c>
      <c r="J1537" s="220" t="s">
        <v>990</v>
      </c>
      <c r="K1537" s="221" t="s">
        <v>4920</v>
      </c>
    </row>
    <row r="1538" spans="1:11" ht="25.5" customHeight="1" x14ac:dyDescent="0.2">
      <c r="A1538" s="217">
        <v>1534</v>
      </c>
      <c r="B1538" s="218">
        <v>2011</v>
      </c>
      <c r="C1538" s="219" t="s">
        <v>4269</v>
      </c>
      <c r="D1538" s="231" t="s">
        <v>6309</v>
      </c>
      <c r="E1538" s="226" t="s">
        <v>3296</v>
      </c>
      <c r="F1538" s="222" t="s">
        <v>1000</v>
      </c>
      <c r="G1538" s="218">
        <v>1</v>
      </c>
      <c r="H1538" s="220" t="s">
        <v>4921</v>
      </c>
      <c r="I1538" s="220" t="s">
        <v>990</v>
      </c>
      <c r="J1538" s="220" t="s">
        <v>990</v>
      </c>
      <c r="K1538" s="221" t="s">
        <v>4921</v>
      </c>
    </row>
    <row r="1539" spans="1:11" ht="25.5" customHeight="1" x14ac:dyDescent="0.2">
      <c r="A1539" s="217">
        <v>1535</v>
      </c>
      <c r="B1539" s="218">
        <v>2011</v>
      </c>
      <c r="C1539" s="219" t="s">
        <v>4274</v>
      </c>
      <c r="D1539" s="231" t="s">
        <v>6309</v>
      </c>
      <c r="E1539" s="226" t="s">
        <v>3051</v>
      </c>
      <c r="F1539" s="222" t="s">
        <v>1008</v>
      </c>
      <c r="G1539" s="218">
        <v>1</v>
      </c>
      <c r="H1539" s="220" t="s">
        <v>4922</v>
      </c>
      <c r="I1539" s="220" t="s">
        <v>990</v>
      </c>
      <c r="J1539" s="220" t="s">
        <v>990</v>
      </c>
      <c r="K1539" s="221" t="s">
        <v>4922</v>
      </c>
    </row>
    <row r="1540" spans="1:11" ht="25.5" customHeight="1" x14ac:dyDescent="0.2">
      <c r="A1540" s="217">
        <v>1536</v>
      </c>
      <c r="B1540" s="218">
        <v>2011</v>
      </c>
      <c r="C1540" s="219" t="s">
        <v>4923</v>
      </c>
      <c r="D1540" s="231" t="s">
        <v>6309</v>
      </c>
      <c r="E1540" s="226" t="s">
        <v>3222</v>
      </c>
      <c r="F1540" s="222" t="s">
        <v>1622</v>
      </c>
      <c r="G1540" s="218">
        <v>1</v>
      </c>
      <c r="H1540" s="220" t="s">
        <v>4924</v>
      </c>
      <c r="I1540" s="220" t="s">
        <v>990</v>
      </c>
      <c r="J1540" s="220" t="s">
        <v>990</v>
      </c>
      <c r="K1540" s="221" t="s">
        <v>4924</v>
      </c>
    </row>
    <row r="1541" spans="1:11" ht="25.5" customHeight="1" x14ac:dyDescent="0.2">
      <c r="A1541" s="217">
        <v>1537</v>
      </c>
      <c r="B1541" s="218">
        <v>2011</v>
      </c>
      <c r="C1541" s="219" t="s">
        <v>4280</v>
      </c>
      <c r="D1541" s="231" t="s">
        <v>6309</v>
      </c>
      <c r="E1541" s="226" t="s">
        <v>2869</v>
      </c>
      <c r="F1541" s="222" t="s">
        <v>1538</v>
      </c>
      <c r="G1541" s="218">
        <v>1</v>
      </c>
      <c r="H1541" s="220" t="s">
        <v>4925</v>
      </c>
      <c r="I1541" s="220" t="s">
        <v>990</v>
      </c>
      <c r="J1541" s="220" t="s">
        <v>990</v>
      </c>
      <c r="K1541" s="221" t="s">
        <v>4925</v>
      </c>
    </row>
    <row r="1542" spans="1:11" ht="25.5" customHeight="1" x14ac:dyDescent="0.2">
      <c r="A1542" s="217">
        <v>1538</v>
      </c>
      <c r="B1542" s="218">
        <v>2011</v>
      </c>
      <c r="C1542" s="219" t="s">
        <v>4286</v>
      </c>
      <c r="D1542" s="231" t="s">
        <v>6309</v>
      </c>
      <c r="E1542" s="226" t="s">
        <v>4926</v>
      </c>
      <c r="F1542" s="222" t="s">
        <v>1780</v>
      </c>
      <c r="G1542" s="218">
        <v>2</v>
      </c>
      <c r="H1542" s="220" t="s">
        <v>4927</v>
      </c>
      <c r="I1542" s="220" t="s">
        <v>990</v>
      </c>
      <c r="J1542" s="220" t="s">
        <v>990</v>
      </c>
      <c r="K1542" s="221" t="s">
        <v>4927</v>
      </c>
    </row>
    <row r="1543" spans="1:11" ht="25.5" customHeight="1" x14ac:dyDescent="0.2">
      <c r="A1543" s="217">
        <v>1539</v>
      </c>
      <c r="B1543" s="218">
        <v>2011</v>
      </c>
      <c r="C1543" s="219" t="s">
        <v>4289</v>
      </c>
      <c r="D1543" s="231" t="s">
        <v>6309</v>
      </c>
      <c r="E1543" s="226" t="s">
        <v>4277</v>
      </c>
      <c r="F1543" s="222" t="s">
        <v>2052</v>
      </c>
      <c r="G1543" s="218">
        <v>1</v>
      </c>
      <c r="H1543" s="220" t="s">
        <v>4928</v>
      </c>
      <c r="I1543" s="220" t="s">
        <v>990</v>
      </c>
      <c r="J1543" s="220" t="s">
        <v>990</v>
      </c>
      <c r="K1543" s="221" t="s">
        <v>4928</v>
      </c>
    </row>
    <row r="1544" spans="1:11" ht="25.5" customHeight="1" x14ac:dyDescent="0.2">
      <c r="A1544" s="217">
        <v>1540</v>
      </c>
      <c r="B1544" s="218">
        <v>2011</v>
      </c>
      <c r="C1544" s="219" t="s">
        <v>4294</v>
      </c>
      <c r="D1544" s="231" t="s">
        <v>6309</v>
      </c>
      <c r="E1544" s="226" t="s">
        <v>4929</v>
      </c>
      <c r="F1544" s="222" t="s">
        <v>1089</v>
      </c>
      <c r="G1544" s="218">
        <v>1</v>
      </c>
      <c r="H1544" s="220" t="s">
        <v>4930</v>
      </c>
      <c r="I1544" s="220" t="s">
        <v>990</v>
      </c>
      <c r="J1544" s="220" t="s">
        <v>990</v>
      </c>
      <c r="K1544" s="221" t="s">
        <v>4930</v>
      </c>
    </row>
    <row r="1545" spans="1:11" ht="25.5" customHeight="1" x14ac:dyDescent="0.2">
      <c r="A1545" s="217">
        <v>1541</v>
      </c>
      <c r="B1545" s="218">
        <v>2011</v>
      </c>
      <c r="C1545" s="219" t="s">
        <v>4297</v>
      </c>
      <c r="D1545" s="231" t="s">
        <v>6309</v>
      </c>
      <c r="E1545" s="226" t="s">
        <v>3319</v>
      </c>
      <c r="F1545" s="222" t="s">
        <v>1294</v>
      </c>
      <c r="G1545" s="218">
        <v>1</v>
      </c>
      <c r="H1545" s="220" t="s">
        <v>4931</v>
      </c>
      <c r="I1545" s="220" t="s">
        <v>990</v>
      </c>
      <c r="J1545" s="220" t="s">
        <v>990</v>
      </c>
      <c r="K1545" s="221" t="s">
        <v>4931</v>
      </c>
    </row>
    <row r="1546" spans="1:11" ht="25.5" customHeight="1" x14ac:dyDescent="0.2">
      <c r="A1546" s="217">
        <v>1542</v>
      </c>
      <c r="B1546" s="218">
        <v>2011</v>
      </c>
      <c r="C1546" s="219" t="s">
        <v>4932</v>
      </c>
      <c r="D1546" s="231" t="s">
        <v>6309</v>
      </c>
      <c r="E1546" s="226" t="s">
        <v>3412</v>
      </c>
      <c r="F1546" s="222" t="s">
        <v>2184</v>
      </c>
      <c r="G1546" s="218">
        <v>1</v>
      </c>
      <c r="H1546" s="220" t="s">
        <v>4933</v>
      </c>
      <c r="I1546" s="220" t="s">
        <v>990</v>
      </c>
      <c r="J1546" s="220" t="s">
        <v>990</v>
      </c>
      <c r="K1546" s="221" t="s">
        <v>4933</v>
      </c>
    </row>
    <row r="1547" spans="1:11" ht="25.5" customHeight="1" x14ac:dyDescent="0.2">
      <c r="A1547" s="217">
        <v>1543</v>
      </c>
      <c r="B1547" s="218">
        <v>2011</v>
      </c>
      <c r="C1547" s="219" t="s">
        <v>4934</v>
      </c>
      <c r="D1547" s="231" t="s">
        <v>6309</v>
      </c>
      <c r="E1547" s="226" t="s">
        <v>4298</v>
      </c>
      <c r="F1547" s="222" t="s">
        <v>4935</v>
      </c>
      <c r="G1547" s="218">
        <v>1</v>
      </c>
      <c r="H1547" s="220" t="s">
        <v>4936</v>
      </c>
      <c r="I1547" s="220" t="s">
        <v>990</v>
      </c>
      <c r="J1547" s="220" t="s">
        <v>990</v>
      </c>
      <c r="K1547" s="221" t="s">
        <v>4936</v>
      </c>
    </row>
    <row r="1548" spans="1:11" ht="25.5" customHeight="1" x14ac:dyDescent="0.2">
      <c r="A1548" s="217">
        <v>1544</v>
      </c>
      <c r="B1548" s="218">
        <v>2011</v>
      </c>
      <c r="C1548" s="219" t="s">
        <v>4300</v>
      </c>
      <c r="D1548" s="231" t="s">
        <v>6309</v>
      </c>
      <c r="E1548" s="226" t="s">
        <v>3401</v>
      </c>
      <c r="F1548" s="222" t="s">
        <v>1085</v>
      </c>
      <c r="G1548" s="218">
        <v>2</v>
      </c>
      <c r="H1548" s="220" t="s">
        <v>4937</v>
      </c>
      <c r="I1548" s="220" t="s">
        <v>990</v>
      </c>
      <c r="J1548" s="220" t="s">
        <v>990</v>
      </c>
      <c r="K1548" s="221" t="s">
        <v>4937</v>
      </c>
    </row>
    <row r="1549" spans="1:11" ht="25.5" customHeight="1" x14ac:dyDescent="0.2">
      <c r="A1549" s="217">
        <v>1545</v>
      </c>
      <c r="B1549" s="218">
        <v>2011</v>
      </c>
      <c r="C1549" s="219" t="s">
        <v>4304</v>
      </c>
      <c r="D1549" s="231" t="s">
        <v>6309</v>
      </c>
      <c r="E1549" s="226" t="s">
        <v>3571</v>
      </c>
      <c r="F1549" s="222" t="s">
        <v>1059</v>
      </c>
      <c r="G1549" s="218">
        <v>1</v>
      </c>
      <c r="H1549" s="220" t="s">
        <v>4938</v>
      </c>
      <c r="I1549" s="220" t="s">
        <v>990</v>
      </c>
      <c r="J1549" s="220" t="s">
        <v>990</v>
      </c>
      <c r="K1549" s="221" t="s">
        <v>4938</v>
      </c>
    </row>
    <row r="1550" spans="1:11" ht="25.5" customHeight="1" x14ac:dyDescent="0.2">
      <c r="A1550" s="217">
        <v>1546</v>
      </c>
      <c r="B1550" s="218">
        <v>2011</v>
      </c>
      <c r="C1550" s="219" t="s">
        <v>4306</v>
      </c>
      <c r="D1550" s="231" t="s">
        <v>6309</v>
      </c>
      <c r="E1550" s="226" t="s">
        <v>1888</v>
      </c>
      <c r="F1550" s="222" t="s">
        <v>1581</v>
      </c>
      <c r="G1550" s="218">
        <v>2</v>
      </c>
      <c r="H1550" s="220" t="s">
        <v>4939</v>
      </c>
      <c r="I1550" s="220" t="s">
        <v>990</v>
      </c>
      <c r="J1550" s="220" t="s">
        <v>990</v>
      </c>
      <c r="K1550" s="221" t="s">
        <v>4939</v>
      </c>
    </row>
    <row r="1551" spans="1:11" ht="25.5" customHeight="1" x14ac:dyDescent="0.2">
      <c r="A1551" s="217">
        <v>1547</v>
      </c>
      <c r="B1551" s="218">
        <v>2011</v>
      </c>
      <c r="C1551" s="219" t="s">
        <v>4307</v>
      </c>
      <c r="D1551" s="231" t="s">
        <v>6309</v>
      </c>
      <c r="E1551" s="226" t="s">
        <v>4940</v>
      </c>
      <c r="F1551" s="222" t="s">
        <v>3141</v>
      </c>
      <c r="G1551" s="218">
        <v>1</v>
      </c>
      <c r="H1551" s="220" t="s">
        <v>4941</v>
      </c>
      <c r="I1551" s="220" t="s">
        <v>990</v>
      </c>
      <c r="J1551" s="220" t="s">
        <v>990</v>
      </c>
      <c r="K1551" s="221" t="s">
        <v>4941</v>
      </c>
    </row>
    <row r="1552" spans="1:11" ht="25.5" customHeight="1" x14ac:dyDescent="0.2">
      <c r="A1552" s="217">
        <v>1548</v>
      </c>
      <c r="B1552" s="218">
        <v>2011</v>
      </c>
      <c r="C1552" s="219" t="s">
        <v>4309</v>
      </c>
      <c r="D1552" s="231" t="s">
        <v>6309</v>
      </c>
      <c r="E1552" s="226" t="s">
        <v>4942</v>
      </c>
      <c r="F1552" s="222" t="s">
        <v>1144</v>
      </c>
      <c r="G1552" s="218">
        <v>1</v>
      </c>
      <c r="H1552" s="220" t="s">
        <v>4943</v>
      </c>
      <c r="I1552" s="220" t="s">
        <v>990</v>
      </c>
      <c r="J1552" s="220" t="s">
        <v>990</v>
      </c>
      <c r="K1552" s="221" t="s">
        <v>4943</v>
      </c>
    </row>
    <row r="1553" spans="1:11" ht="25.5" customHeight="1" x14ac:dyDescent="0.2">
      <c r="A1553" s="217">
        <v>1549</v>
      </c>
      <c r="B1553" s="218">
        <v>2011</v>
      </c>
      <c r="C1553" s="219" t="s">
        <v>1898</v>
      </c>
      <c r="D1553" s="231" t="s">
        <v>6309</v>
      </c>
      <c r="E1553" s="226" t="s">
        <v>7443</v>
      </c>
      <c r="F1553" s="222" t="s">
        <v>1478</v>
      </c>
      <c r="G1553" s="218">
        <v>3</v>
      </c>
      <c r="H1553" s="220" t="s">
        <v>4944</v>
      </c>
      <c r="I1553" s="220" t="s">
        <v>990</v>
      </c>
      <c r="J1553" s="220" t="s">
        <v>990</v>
      </c>
      <c r="K1553" s="221" t="s">
        <v>4944</v>
      </c>
    </row>
    <row r="1554" spans="1:11" ht="25.5" customHeight="1" x14ac:dyDescent="0.2">
      <c r="A1554" s="217">
        <v>1550</v>
      </c>
      <c r="B1554" s="218">
        <v>2011</v>
      </c>
      <c r="C1554" s="219" t="s">
        <v>1902</v>
      </c>
      <c r="D1554" s="231" t="s">
        <v>6309</v>
      </c>
      <c r="E1554" s="226" t="s">
        <v>3167</v>
      </c>
      <c r="F1554" s="222" t="s">
        <v>2131</v>
      </c>
      <c r="G1554" s="218">
        <v>1</v>
      </c>
      <c r="H1554" s="220" t="s">
        <v>4945</v>
      </c>
      <c r="I1554" s="220" t="s">
        <v>990</v>
      </c>
      <c r="J1554" s="220" t="s">
        <v>990</v>
      </c>
      <c r="K1554" s="221" t="s">
        <v>4945</v>
      </c>
    </row>
    <row r="1555" spans="1:11" ht="25.5" customHeight="1" x14ac:dyDescent="0.2">
      <c r="A1555" s="217">
        <v>1551</v>
      </c>
      <c r="B1555" s="218">
        <v>2011</v>
      </c>
      <c r="C1555" s="219" t="s">
        <v>4314</v>
      </c>
      <c r="D1555" s="231" t="s">
        <v>6309</v>
      </c>
      <c r="E1555" s="226" t="s">
        <v>4946</v>
      </c>
      <c r="F1555" s="222" t="s">
        <v>1521</v>
      </c>
      <c r="G1555" s="218">
        <v>1</v>
      </c>
      <c r="H1555" s="220" t="s">
        <v>4947</v>
      </c>
      <c r="I1555" s="220" t="s">
        <v>990</v>
      </c>
      <c r="J1555" s="220" t="s">
        <v>990</v>
      </c>
      <c r="K1555" s="221" t="s">
        <v>4947</v>
      </c>
    </row>
    <row r="1556" spans="1:11" ht="25.5" customHeight="1" x14ac:dyDescent="0.2">
      <c r="A1556" s="217">
        <v>1552</v>
      </c>
      <c r="B1556" s="218">
        <v>2011</v>
      </c>
      <c r="C1556" s="219" t="s">
        <v>4316</v>
      </c>
      <c r="D1556" s="231" t="s">
        <v>6309</v>
      </c>
      <c r="E1556" s="226" t="s">
        <v>4948</v>
      </c>
      <c r="F1556" s="222" t="s">
        <v>3938</v>
      </c>
      <c r="G1556" s="218">
        <v>2</v>
      </c>
      <c r="H1556" s="220" t="s">
        <v>4949</v>
      </c>
      <c r="I1556" s="220" t="s">
        <v>990</v>
      </c>
      <c r="J1556" s="220" t="s">
        <v>990</v>
      </c>
      <c r="K1556" s="221" t="s">
        <v>4949</v>
      </c>
    </row>
    <row r="1557" spans="1:11" ht="25.5" customHeight="1" x14ac:dyDescent="0.2">
      <c r="A1557" s="217">
        <v>1553</v>
      </c>
      <c r="B1557" s="218">
        <v>2011</v>
      </c>
      <c r="C1557" s="219" t="s">
        <v>4323</v>
      </c>
      <c r="D1557" s="231" t="s">
        <v>6309</v>
      </c>
      <c r="E1557" s="226" t="s">
        <v>4950</v>
      </c>
      <c r="F1557" s="222" t="s">
        <v>1424</v>
      </c>
      <c r="G1557" s="218">
        <v>1</v>
      </c>
      <c r="H1557" s="220" t="s">
        <v>4951</v>
      </c>
      <c r="I1557" s="220" t="s">
        <v>990</v>
      </c>
      <c r="J1557" s="220" t="s">
        <v>990</v>
      </c>
      <c r="K1557" s="221" t="s">
        <v>4951</v>
      </c>
    </row>
    <row r="1558" spans="1:11" ht="25.5" customHeight="1" x14ac:dyDescent="0.2">
      <c r="A1558" s="217">
        <v>1554</v>
      </c>
      <c r="B1558" s="218">
        <v>2011</v>
      </c>
      <c r="C1558" s="219" t="s">
        <v>4328</v>
      </c>
      <c r="D1558" s="231" t="s">
        <v>6309</v>
      </c>
      <c r="E1558" s="226" t="s">
        <v>3083</v>
      </c>
      <c r="F1558" s="222" t="s">
        <v>1081</v>
      </c>
      <c r="G1558" s="218">
        <v>2</v>
      </c>
      <c r="H1558" s="220" t="s">
        <v>4952</v>
      </c>
      <c r="I1558" s="220" t="s">
        <v>990</v>
      </c>
      <c r="J1558" s="220" t="s">
        <v>990</v>
      </c>
      <c r="K1558" s="221" t="s">
        <v>4952</v>
      </c>
    </row>
    <row r="1559" spans="1:11" ht="25.5" customHeight="1" x14ac:dyDescent="0.2">
      <c r="A1559" s="217">
        <v>1555</v>
      </c>
      <c r="B1559" s="218">
        <v>2011</v>
      </c>
      <c r="C1559" s="219" t="s">
        <v>4330</v>
      </c>
      <c r="D1559" s="231" t="s">
        <v>6309</v>
      </c>
      <c r="E1559" s="226" t="s">
        <v>4953</v>
      </c>
      <c r="F1559" s="222" t="s">
        <v>4954</v>
      </c>
      <c r="G1559" s="218">
        <v>1</v>
      </c>
      <c r="H1559" s="220" t="s">
        <v>4955</v>
      </c>
      <c r="I1559" s="220" t="s">
        <v>990</v>
      </c>
      <c r="J1559" s="220" t="s">
        <v>990</v>
      </c>
      <c r="K1559" s="221" t="s">
        <v>4955</v>
      </c>
    </row>
    <row r="1560" spans="1:11" ht="25.5" customHeight="1" x14ac:dyDescent="0.2">
      <c r="A1560" s="217">
        <v>1556</v>
      </c>
      <c r="B1560" s="218">
        <v>2011</v>
      </c>
      <c r="C1560" s="219" t="s">
        <v>4956</v>
      </c>
      <c r="D1560" s="231" t="s">
        <v>6309</v>
      </c>
      <c r="E1560" s="226" t="s">
        <v>4349</v>
      </c>
      <c r="F1560" s="222" t="s">
        <v>3762</v>
      </c>
      <c r="G1560" s="218">
        <v>1</v>
      </c>
      <c r="H1560" s="220" t="s">
        <v>4957</v>
      </c>
      <c r="I1560" s="220" t="s">
        <v>990</v>
      </c>
      <c r="J1560" s="220" t="s">
        <v>990</v>
      </c>
      <c r="K1560" s="221" t="s">
        <v>4957</v>
      </c>
    </row>
    <row r="1561" spans="1:11" ht="25.5" customHeight="1" x14ac:dyDescent="0.2">
      <c r="A1561" s="217">
        <v>1557</v>
      </c>
      <c r="B1561" s="218">
        <v>2011</v>
      </c>
      <c r="C1561" s="219" t="s">
        <v>4332</v>
      </c>
      <c r="D1561" s="231" t="s">
        <v>6309</v>
      </c>
      <c r="E1561" s="226" t="s">
        <v>3323</v>
      </c>
      <c r="F1561" s="222" t="s">
        <v>1973</v>
      </c>
      <c r="G1561" s="218">
        <v>2</v>
      </c>
      <c r="H1561" s="220" t="s">
        <v>4958</v>
      </c>
      <c r="I1561" s="220" t="s">
        <v>990</v>
      </c>
      <c r="J1561" s="220" t="s">
        <v>990</v>
      </c>
      <c r="K1561" s="221" t="s">
        <v>4958</v>
      </c>
    </row>
    <row r="1562" spans="1:11" ht="25.5" customHeight="1" x14ac:dyDescent="0.2">
      <c r="A1562" s="217">
        <v>1558</v>
      </c>
      <c r="B1562" s="218">
        <v>2011</v>
      </c>
      <c r="C1562" s="219" t="s">
        <v>4333</v>
      </c>
      <c r="D1562" s="231" t="s">
        <v>6309</v>
      </c>
      <c r="E1562" s="226" t="s">
        <v>4959</v>
      </c>
      <c r="F1562" s="222" t="s">
        <v>1370</v>
      </c>
      <c r="G1562" s="218">
        <v>1</v>
      </c>
      <c r="H1562" s="220" t="s">
        <v>4960</v>
      </c>
      <c r="I1562" s="220" t="s">
        <v>990</v>
      </c>
      <c r="J1562" s="220" t="s">
        <v>990</v>
      </c>
      <c r="K1562" s="221" t="s">
        <v>4960</v>
      </c>
    </row>
    <row r="1563" spans="1:11" ht="25.5" customHeight="1" x14ac:dyDescent="0.2">
      <c r="A1563" s="217">
        <v>1559</v>
      </c>
      <c r="B1563" s="218">
        <v>2011</v>
      </c>
      <c r="C1563" s="219" t="s">
        <v>4337</v>
      </c>
      <c r="D1563" s="231" t="s">
        <v>6309</v>
      </c>
      <c r="E1563" s="226" t="s">
        <v>3370</v>
      </c>
      <c r="F1563" s="222" t="s">
        <v>1320</v>
      </c>
      <c r="G1563" s="218">
        <v>1</v>
      </c>
      <c r="H1563" s="220" t="s">
        <v>4961</v>
      </c>
      <c r="I1563" s="220" t="s">
        <v>990</v>
      </c>
      <c r="J1563" s="220" t="s">
        <v>990</v>
      </c>
      <c r="K1563" s="221" t="s">
        <v>4961</v>
      </c>
    </row>
    <row r="1564" spans="1:11" ht="25.5" customHeight="1" x14ac:dyDescent="0.2">
      <c r="A1564" s="217">
        <v>1560</v>
      </c>
      <c r="B1564" s="218">
        <v>2011</v>
      </c>
      <c r="C1564" s="219" t="s">
        <v>4338</v>
      </c>
      <c r="D1564" s="231" t="s">
        <v>6309</v>
      </c>
      <c r="E1564" s="226" t="s">
        <v>4962</v>
      </c>
      <c r="F1564" s="222" t="s">
        <v>2079</v>
      </c>
      <c r="G1564" s="218">
        <v>1</v>
      </c>
      <c r="H1564" s="220" t="s">
        <v>4963</v>
      </c>
      <c r="I1564" s="220" t="s">
        <v>990</v>
      </c>
      <c r="J1564" s="220" t="s">
        <v>990</v>
      </c>
      <c r="K1564" s="221" t="s">
        <v>4963</v>
      </c>
    </row>
    <row r="1565" spans="1:11" ht="25.5" customHeight="1" x14ac:dyDescent="0.2">
      <c r="A1565" s="217">
        <v>1561</v>
      </c>
      <c r="B1565" s="218">
        <v>2011</v>
      </c>
      <c r="C1565" s="219" t="s">
        <v>4339</v>
      </c>
      <c r="D1565" s="231" t="s">
        <v>6309</v>
      </c>
      <c r="E1565" s="226" t="s">
        <v>4964</v>
      </c>
      <c r="F1565" s="222" t="s">
        <v>2030</v>
      </c>
      <c r="G1565" s="218">
        <v>1</v>
      </c>
      <c r="H1565" s="220" t="s">
        <v>4965</v>
      </c>
      <c r="I1565" s="220" t="s">
        <v>990</v>
      </c>
      <c r="J1565" s="220" t="s">
        <v>990</v>
      </c>
      <c r="K1565" s="221" t="s">
        <v>4965</v>
      </c>
    </row>
    <row r="1566" spans="1:11" ht="25.5" customHeight="1" x14ac:dyDescent="0.2">
      <c r="A1566" s="217">
        <v>1562</v>
      </c>
      <c r="B1566" s="218">
        <v>2011</v>
      </c>
      <c r="C1566" s="219" t="s">
        <v>4341</v>
      </c>
      <c r="D1566" s="231" t="s">
        <v>6309</v>
      </c>
      <c r="E1566" s="226" t="s">
        <v>4362</v>
      </c>
      <c r="F1566" s="222" t="s">
        <v>1488</v>
      </c>
      <c r="G1566" s="218">
        <v>1</v>
      </c>
      <c r="H1566" s="220" t="s">
        <v>4966</v>
      </c>
      <c r="I1566" s="220" t="s">
        <v>990</v>
      </c>
      <c r="J1566" s="220" t="s">
        <v>990</v>
      </c>
      <c r="K1566" s="221" t="s">
        <v>4966</v>
      </c>
    </row>
    <row r="1567" spans="1:11" ht="25.5" customHeight="1" x14ac:dyDescent="0.2">
      <c r="A1567" s="217">
        <v>1563</v>
      </c>
      <c r="B1567" s="218">
        <v>2011</v>
      </c>
      <c r="C1567" s="219" t="s">
        <v>4344</v>
      </c>
      <c r="D1567" s="231" t="s">
        <v>6309</v>
      </c>
      <c r="E1567" s="226" t="s">
        <v>4281</v>
      </c>
      <c r="F1567" s="222" t="s">
        <v>1197</v>
      </c>
      <c r="G1567" s="218">
        <v>1</v>
      </c>
      <c r="H1567" s="220" t="s">
        <v>4967</v>
      </c>
      <c r="I1567" s="220" t="s">
        <v>990</v>
      </c>
      <c r="J1567" s="220" t="s">
        <v>990</v>
      </c>
      <c r="K1567" s="221" t="s">
        <v>4967</v>
      </c>
    </row>
    <row r="1568" spans="1:11" ht="25.5" customHeight="1" x14ac:dyDescent="0.2">
      <c r="A1568" s="217">
        <v>1564</v>
      </c>
      <c r="B1568" s="218">
        <v>2011</v>
      </c>
      <c r="C1568" s="219" t="s">
        <v>4346</v>
      </c>
      <c r="D1568" s="231" t="s">
        <v>6309</v>
      </c>
      <c r="E1568" s="226" t="s">
        <v>4968</v>
      </c>
      <c r="F1568" s="222" t="s">
        <v>1327</v>
      </c>
      <c r="G1568" s="218">
        <v>2</v>
      </c>
      <c r="H1568" s="220" t="s">
        <v>4969</v>
      </c>
      <c r="I1568" s="220" t="s">
        <v>990</v>
      </c>
      <c r="J1568" s="220" t="s">
        <v>990</v>
      </c>
      <c r="K1568" s="221" t="s">
        <v>4969</v>
      </c>
    </row>
    <row r="1569" spans="1:11" ht="25.5" customHeight="1" x14ac:dyDescent="0.2">
      <c r="A1569" s="217">
        <v>1565</v>
      </c>
      <c r="B1569" s="218">
        <v>2011</v>
      </c>
      <c r="C1569" s="219" t="s">
        <v>4348</v>
      </c>
      <c r="D1569" s="231" t="s">
        <v>6309</v>
      </c>
      <c r="E1569" s="226" t="s">
        <v>3035</v>
      </c>
      <c r="F1569" s="222" t="s">
        <v>1585</v>
      </c>
      <c r="G1569" s="218">
        <v>1</v>
      </c>
      <c r="H1569" s="220" t="s">
        <v>4970</v>
      </c>
      <c r="I1569" s="220" t="s">
        <v>990</v>
      </c>
      <c r="J1569" s="220" t="s">
        <v>990</v>
      </c>
      <c r="K1569" s="221" t="s">
        <v>4970</v>
      </c>
    </row>
    <row r="1570" spans="1:11" ht="25.5" customHeight="1" x14ac:dyDescent="0.2">
      <c r="A1570" s="217">
        <v>1566</v>
      </c>
      <c r="B1570" s="218">
        <v>2011</v>
      </c>
      <c r="C1570" s="219" t="s">
        <v>4351</v>
      </c>
      <c r="D1570" s="231" t="s">
        <v>6309</v>
      </c>
      <c r="E1570" s="226" t="s">
        <v>3373</v>
      </c>
      <c r="F1570" s="222" t="s">
        <v>1408</v>
      </c>
      <c r="G1570" s="218">
        <v>1</v>
      </c>
      <c r="H1570" s="220" t="s">
        <v>4971</v>
      </c>
      <c r="I1570" s="220" t="s">
        <v>990</v>
      </c>
      <c r="J1570" s="220" t="s">
        <v>990</v>
      </c>
      <c r="K1570" s="221" t="s">
        <v>4971</v>
      </c>
    </row>
    <row r="1571" spans="1:11" ht="25.5" customHeight="1" x14ac:dyDescent="0.2">
      <c r="A1571" s="217">
        <v>1567</v>
      </c>
      <c r="B1571" s="218">
        <v>2011</v>
      </c>
      <c r="C1571" s="219" t="s">
        <v>4352</v>
      </c>
      <c r="D1571" s="231" t="s">
        <v>6309</v>
      </c>
      <c r="E1571" s="226" t="s">
        <v>4972</v>
      </c>
      <c r="F1571" s="222" t="s">
        <v>1900</v>
      </c>
      <c r="G1571" s="218">
        <v>1</v>
      </c>
      <c r="H1571" s="220" t="s">
        <v>4973</v>
      </c>
      <c r="I1571" s="220" t="s">
        <v>990</v>
      </c>
      <c r="J1571" s="220" t="s">
        <v>990</v>
      </c>
      <c r="K1571" s="221" t="s">
        <v>4973</v>
      </c>
    </row>
    <row r="1572" spans="1:11" ht="25.5" customHeight="1" x14ac:dyDescent="0.2">
      <c r="A1572" s="217">
        <v>1568</v>
      </c>
      <c r="B1572" s="218">
        <v>2011</v>
      </c>
      <c r="C1572" s="219" t="s">
        <v>4355</v>
      </c>
      <c r="D1572" s="231" t="s">
        <v>6309</v>
      </c>
      <c r="E1572" s="226" t="s">
        <v>4974</v>
      </c>
      <c r="F1572" s="222" t="s">
        <v>1298</v>
      </c>
      <c r="G1572" s="218">
        <v>1</v>
      </c>
      <c r="H1572" s="220" t="s">
        <v>4975</v>
      </c>
      <c r="I1572" s="220" t="s">
        <v>990</v>
      </c>
      <c r="J1572" s="220" t="s">
        <v>990</v>
      </c>
      <c r="K1572" s="221" t="s">
        <v>4975</v>
      </c>
    </row>
    <row r="1573" spans="1:11" ht="25.5" customHeight="1" x14ac:dyDescent="0.2">
      <c r="A1573" s="217">
        <v>1569</v>
      </c>
      <c r="B1573" s="218">
        <v>2011</v>
      </c>
      <c r="C1573" s="219" t="s">
        <v>4358</v>
      </c>
      <c r="D1573" s="231" t="s">
        <v>6309</v>
      </c>
      <c r="E1573" s="226" t="s">
        <v>4976</v>
      </c>
      <c r="F1573" s="222" t="s">
        <v>1128</v>
      </c>
      <c r="G1573" s="218">
        <v>1</v>
      </c>
      <c r="H1573" s="220" t="s">
        <v>4977</v>
      </c>
      <c r="I1573" s="220" t="s">
        <v>990</v>
      </c>
      <c r="J1573" s="220" t="s">
        <v>990</v>
      </c>
      <c r="K1573" s="221" t="s">
        <v>4977</v>
      </c>
    </row>
    <row r="1574" spans="1:11" ht="25.5" customHeight="1" x14ac:dyDescent="0.2">
      <c r="A1574" s="217">
        <v>1570</v>
      </c>
      <c r="B1574" s="218">
        <v>2011</v>
      </c>
      <c r="C1574" s="219" t="s">
        <v>4376</v>
      </c>
      <c r="D1574" s="231" t="s">
        <v>6321</v>
      </c>
      <c r="E1574" s="226" t="s">
        <v>4389</v>
      </c>
      <c r="F1574" s="222" t="s">
        <v>1930</v>
      </c>
      <c r="G1574" s="218">
        <v>1</v>
      </c>
      <c r="H1574" s="220" t="s">
        <v>4978</v>
      </c>
      <c r="I1574" s="220" t="s">
        <v>990</v>
      </c>
      <c r="J1574" s="220" t="s">
        <v>990</v>
      </c>
      <c r="K1574" s="221" t="s">
        <v>4978</v>
      </c>
    </row>
    <row r="1575" spans="1:11" ht="25.5" customHeight="1" x14ac:dyDescent="0.2">
      <c r="A1575" s="217">
        <v>1571</v>
      </c>
      <c r="B1575" s="218">
        <v>2011</v>
      </c>
      <c r="C1575" s="219" t="s">
        <v>4979</v>
      </c>
      <c r="D1575" s="231" t="s">
        <v>6321</v>
      </c>
      <c r="E1575" s="226" t="s">
        <v>2707</v>
      </c>
      <c r="F1575" s="222" t="s">
        <v>2599</v>
      </c>
      <c r="G1575" s="218">
        <v>3</v>
      </c>
      <c r="H1575" s="220" t="s">
        <v>4980</v>
      </c>
      <c r="I1575" s="220" t="s">
        <v>990</v>
      </c>
      <c r="J1575" s="220" t="s">
        <v>990</v>
      </c>
      <c r="K1575" s="221" t="s">
        <v>4980</v>
      </c>
    </row>
    <row r="1576" spans="1:11" ht="25.5" customHeight="1" x14ac:dyDescent="0.2">
      <c r="A1576" s="217">
        <v>1572</v>
      </c>
      <c r="B1576" s="218">
        <v>2011</v>
      </c>
      <c r="C1576" s="219" t="s">
        <v>4381</v>
      </c>
      <c r="D1576" s="231" t="s">
        <v>6321</v>
      </c>
      <c r="E1576" s="226" t="s">
        <v>7390</v>
      </c>
      <c r="F1576" s="222" t="s">
        <v>1628</v>
      </c>
      <c r="G1576" s="218">
        <v>1</v>
      </c>
      <c r="H1576" s="220" t="s">
        <v>4981</v>
      </c>
      <c r="I1576" s="220" t="s">
        <v>990</v>
      </c>
      <c r="J1576" s="220" t="s">
        <v>990</v>
      </c>
      <c r="K1576" s="221" t="s">
        <v>4981</v>
      </c>
    </row>
    <row r="1577" spans="1:11" ht="25.5" customHeight="1" x14ac:dyDescent="0.2">
      <c r="A1577" s="217">
        <v>1573</v>
      </c>
      <c r="B1577" s="218">
        <v>2011</v>
      </c>
      <c r="C1577" s="219" t="s">
        <v>4982</v>
      </c>
      <c r="D1577" s="231" t="s">
        <v>6321</v>
      </c>
      <c r="E1577" s="226" t="s">
        <v>4983</v>
      </c>
      <c r="F1577" s="222" t="s">
        <v>1077</v>
      </c>
      <c r="G1577" s="218">
        <v>1</v>
      </c>
      <c r="H1577" s="220" t="s">
        <v>4984</v>
      </c>
      <c r="I1577" s="220" t="s">
        <v>990</v>
      </c>
      <c r="J1577" s="220" t="s">
        <v>990</v>
      </c>
      <c r="K1577" s="221" t="s">
        <v>4984</v>
      </c>
    </row>
    <row r="1578" spans="1:11" ht="25.5" customHeight="1" x14ac:dyDescent="0.2">
      <c r="A1578" s="217">
        <v>1574</v>
      </c>
      <c r="B1578" s="218">
        <v>2011</v>
      </c>
      <c r="C1578" s="219" t="s">
        <v>4384</v>
      </c>
      <c r="D1578" s="231" t="s">
        <v>6321</v>
      </c>
      <c r="E1578" s="226" t="s">
        <v>4500</v>
      </c>
      <c r="F1578" s="222" t="s">
        <v>3451</v>
      </c>
      <c r="G1578" s="218">
        <v>1</v>
      </c>
      <c r="H1578" s="220" t="s">
        <v>4985</v>
      </c>
      <c r="I1578" s="220" t="s">
        <v>990</v>
      </c>
      <c r="J1578" s="220" t="s">
        <v>990</v>
      </c>
      <c r="K1578" s="221" t="s">
        <v>4985</v>
      </c>
    </row>
    <row r="1579" spans="1:11" ht="25.5" customHeight="1" x14ac:dyDescent="0.2">
      <c r="A1579" s="217">
        <v>1575</v>
      </c>
      <c r="B1579" s="218">
        <v>2011</v>
      </c>
      <c r="C1579" s="219" t="s">
        <v>4397</v>
      </c>
      <c r="D1579" s="231" t="s">
        <v>6298</v>
      </c>
      <c r="E1579" s="226" t="s">
        <v>2029</v>
      </c>
      <c r="F1579" s="222" t="s">
        <v>2091</v>
      </c>
      <c r="G1579" s="218">
        <v>1</v>
      </c>
      <c r="H1579" s="220" t="s">
        <v>4986</v>
      </c>
      <c r="I1579" s="220" t="s">
        <v>990</v>
      </c>
      <c r="J1579" s="220" t="s">
        <v>990</v>
      </c>
      <c r="K1579" s="221" t="s">
        <v>4986</v>
      </c>
    </row>
    <row r="1580" spans="1:11" ht="25.5" customHeight="1" x14ac:dyDescent="0.2">
      <c r="A1580" s="217">
        <v>1576</v>
      </c>
      <c r="B1580" s="218">
        <v>2011</v>
      </c>
      <c r="C1580" s="219" t="s">
        <v>4987</v>
      </c>
      <c r="D1580" s="231" t="s">
        <v>6298</v>
      </c>
      <c r="E1580" s="226" t="s">
        <v>1552</v>
      </c>
      <c r="F1580" s="222" t="s">
        <v>2091</v>
      </c>
      <c r="G1580" s="218">
        <v>1</v>
      </c>
      <c r="H1580" s="220" t="s">
        <v>4988</v>
      </c>
      <c r="I1580" s="220" t="s">
        <v>990</v>
      </c>
      <c r="J1580" s="220" t="s">
        <v>990</v>
      </c>
      <c r="K1580" s="221" t="s">
        <v>4988</v>
      </c>
    </row>
    <row r="1581" spans="1:11" ht="25.5" customHeight="1" x14ac:dyDescent="0.2">
      <c r="A1581" s="217">
        <v>1577</v>
      </c>
      <c r="B1581" s="218">
        <v>2011</v>
      </c>
      <c r="C1581" s="219" t="s">
        <v>4989</v>
      </c>
      <c r="D1581" s="231" t="s">
        <v>6298</v>
      </c>
      <c r="E1581" s="226" t="s">
        <v>2029</v>
      </c>
      <c r="F1581" s="222" t="s">
        <v>1847</v>
      </c>
      <c r="G1581" s="218">
        <v>2</v>
      </c>
      <c r="H1581" s="220" t="s">
        <v>4990</v>
      </c>
      <c r="I1581" s="220" t="s">
        <v>990</v>
      </c>
      <c r="J1581" s="220" t="s">
        <v>990</v>
      </c>
      <c r="K1581" s="221" t="s">
        <v>4990</v>
      </c>
    </row>
    <row r="1582" spans="1:11" ht="25.5" customHeight="1" x14ac:dyDescent="0.2">
      <c r="A1582" s="217">
        <v>1578</v>
      </c>
      <c r="B1582" s="218">
        <v>2011</v>
      </c>
      <c r="C1582" s="219" t="s">
        <v>1068</v>
      </c>
      <c r="D1582" s="231" t="s">
        <v>6299</v>
      </c>
      <c r="E1582" s="226" t="s">
        <v>7342</v>
      </c>
      <c r="F1582" s="222" t="s">
        <v>1930</v>
      </c>
      <c r="G1582" s="218">
        <v>1</v>
      </c>
      <c r="H1582" s="220" t="s">
        <v>4991</v>
      </c>
      <c r="I1582" s="220" t="s">
        <v>990</v>
      </c>
      <c r="J1582" s="220" t="s">
        <v>990</v>
      </c>
      <c r="K1582" s="221" t="s">
        <v>4991</v>
      </c>
    </row>
    <row r="1583" spans="1:11" ht="25.5" customHeight="1" x14ac:dyDescent="0.2">
      <c r="A1583" s="217">
        <v>1579</v>
      </c>
      <c r="B1583" s="218">
        <v>2011</v>
      </c>
      <c r="C1583" s="219" t="s">
        <v>2056</v>
      </c>
      <c r="D1583" s="231" t="s">
        <v>6299</v>
      </c>
      <c r="E1583" s="226" t="s">
        <v>7335</v>
      </c>
      <c r="F1583" s="222" t="s">
        <v>1398</v>
      </c>
      <c r="G1583" s="218">
        <v>3</v>
      </c>
      <c r="H1583" s="220" t="s">
        <v>4992</v>
      </c>
      <c r="I1583" s="220" t="s">
        <v>990</v>
      </c>
      <c r="J1583" s="220" t="s">
        <v>990</v>
      </c>
      <c r="K1583" s="221" t="s">
        <v>4992</v>
      </c>
    </row>
    <row r="1584" spans="1:11" ht="25.5" customHeight="1" x14ac:dyDescent="0.2">
      <c r="A1584" s="217">
        <v>1580</v>
      </c>
      <c r="B1584" s="218">
        <v>2011</v>
      </c>
      <c r="C1584" s="219" t="s">
        <v>2059</v>
      </c>
      <c r="D1584" s="231" t="s">
        <v>6299</v>
      </c>
      <c r="E1584" s="226" t="s">
        <v>2094</v>
      </c>
      <c r="F1584" s="222" t="s">
        <v>4993</v>
      </c>
      <c r="G1584" s="218">
        <v>2</v>
      </c>
      <c r="H1584" s="220" t="s">
        <v>4994</v>
      </c>
      <c r="I1584" s="220" t="s">
        <v>990</v>
      </c>
      <c r="J1584" s="220" t="s">
        <v>990</v>
      </c>
      <c r="K1584" s="221" t="s">
        <v>4994</v>
      </c>
    </row>
    <row r="1585" spans="1:11" ht="25.5" customHeight="1" x14ac:dyDescent="0.2">
      <c r="A1585" s="217">
        <v>1581</v>
      </c>
      <c r="B1585" s="218">
        <v>2011</v>
      </c>
      <c r="C1585" s="219" t="s">
        <v>2062</v>
      </c>
      <c r="D1585" s="231" t="s">
        <v>6299</v>
      </c>
      <c r="E1585" s="226" t="s">
        <v>7444</v>
      </c>
      <c r="F1585" s="222" t="s">
        <v>1182</v>
      </c>
      <c r="G1585" s="218">
        <v>2</v>
      </c>
      <c r="H1585" s="220" t="s">
        <v>4995</v>
      </c>
      <c r="I1585" s="220" t="s">
        <v>990</v>
      </c>
      <c r="J1585" s="220" t="s">
        <v>990</v>
      </c>
      <c r="K1585" s="221" t="s">
        <v>4995</v>
      </c>
    </row>
    <row r="1586" spans="1:11" ht="25.5" customHeight="1" x14ac:dyDescent="0.2">
      <c r="A1586" s="217">
        <v>1582</v>
      </c>
      <c r="B1586" s="218">
        <v>2011</v>
      </c>
      <c r="C1586" s="219" t="s">
        <v>2065</v>
      </c>
      <c r="D1586" s="231" t="s">
        <v>6299</v>
      </c>
      <c r="E1586" s="226" t="s">
        <v>2082</v>
      </c>
      <c r="F1586" s="222" t="s">
        <v>2107</v>
      </c>
      <c r="G1586" s="218">
        <v>3</v>
      </c>
      <c r="H1586" s="220" t="s">
        <v>4996</v>
      </c>
      <c r="I1586" s="220" t="s">
        <v>990</v>
      </c>
      <c r="J1586" s="220" t="s">
        <v>990</v>
      </c>
      <c r="K1586" s="221" t="s">
        <v>4996</v>
      </c>
    </row>
    <row r="1587" spans="1:11" ht="25.5" customHeight="1" x14ac:dyDescent="0.2">
      <c r="A1587" s="217">
        <v>1583</v>
      </c>
      <c r="B1587" s="218">
        <v>2011</v>
      </c>
      <c r="C1587" s="219" t="s">
        <v>2068</v>
      </c>
      <c r="D1587" s="231" t="s">
        <v>6299</v>
      </c>
      <c r="E1587" s="226" t="s">
        <v>7418</v>
      </c>
      <c r="F1587" s="222" t="s">
        <v>1525</v>
      </c>
      <c r="G1587" s="218">
        <v>1</v>
      </c>
      <c r="H1587" s="220" t="s">
        <v>4997</v>
      </c>
      <c r="I1587" s="220" t="s">
        <v>990</v>
      </c>
      <c r="J1587" s="220" t="s">
        <v>990</v>
      </c>
      <c r="K1587" s="221" t="s">
        <v>4997</v>
      </c>
    </row>
    <row r="1588" spans="1:11" ht="25.5" customHeight="1" x14ac:dyDescent="0.2">
      <c r="A1588" s="217">
        <v>1584</v>
      </c>
      <c r="B1588" s="218">
        <v>2011</v>
      </c>
      <c r="C1588" s="219" t="s">
        <v>4410</v>
      </c>
      <c r="D1588" s="231" t="s">
        <v>6299</v>
      </c>
      <c r="E1588" s="226" t="s">
        <v>7445</v>
      </c>
      <c r="F1588" s="222" t="s">
        <v>1503</v>
      </c>
      <c r="G1588" s="218">
        <v>2</v>
      </c>
      <c r="H1588" s="220" t="s">
        <v>4994</v>
      </c>
      <c r="I1588" s="220" t="s">
        <v>990</v>
      </c>
      <c r="J1588" s="220" t="s">
        <v>990</v>
      </c>
      <c r="K1588" s="221" t="s">
        <v>4994</v>
      </c>
    </row>
    <row r="1589" spans="1:11" ht="25.5" customHeight="1" x14ac:dyDescent="0.2">
      <c r="A1589" s="217">
        <v>1585</v>
      </c>
      <c r="B1589" s="218">
        <v>2011</v>
      </c>
      <c r="C1589" s="219" t="s">
        <v>2071</v>
      </c>
      <c r="D1589" s="231" t="s">
        <v>6299</v>
      </c>
      <c r="E1589" s="226" t="s">
        <v>7419</v>
      </c>
      <c r="F1589" s="222" t="s">
        <v>1930</v>
      </c>
      <c r="G1589" s="218">
        <v>2</v>
      </c>
      <c r="H1589" s="220" t="s">
        <v>4998</v>
      </c>
      <c r="I1589" s="220" t="s">
        <v>990</v>
      </c>
      <c r="J1589" s="220" t="s">
        <v>990</v>
      </c>
      <c r="K1589" s="221" t="s">
        <v>4998</v>
      </c>
    </row>
    <row r="1590" spans="1:11" ht="25.5" customHeight="1" x14ac:dyDescent="0.2">
      <c r="A1590" s="217">
        <v>1586</v>
      </c>
      <c r="B1590" s="218">
        <v>2011</v>
      </c>
      <c r="C1590" s="219" t="s">
        <v>4413</v>
      </c>
      <c r="D1590" s="231" t="s">
        <v>6299</v>
      </c>
      <c r="E1590" s="226" t="s">
        <v>7421</v>
      </c>
      <c r="F1590" s="222" t="s">
        <v>1312</v>
      </c>
      <c r="G1590" s="218">
        <v>2</v>
      </c>
      <c r="H1590" s="220" t="s">
        <v>4997</v>
      </c>
      <c r="I1590" s="220" t="s">
        <v>990</v>
      </c>
      <c r="J1590" s="220" t="s">
        <v>990</v>
      </c>
      <c r="K1590" s="221" t="s">
        <v>4997</v>
      </c>
    </row>
    <row r="1591" spans="1:11" ht="25.5" customHeight="1" x14ac:dyDescent="0.2">
      <c r="A1591" s="217">
        <v>1587</v>
      </c>
      <c r="B1591" s="218">
        <v>2011</v>
      </c>
      <c r="C1591" s="219" t="s">
        <v>2073</v>
      </c>
      <c r="D1591" s="231" t="s">
        <v>6299</v>
      </c>
      <c r="E1591" s="226" t="s">
        <v>7403</v>
      </c>
      <c r="F1591" s="222" t="s">
        <v>2289</v>
      </c>
      <c r="G1591" s="218">
        <v>3</v>
      </c>
      <c r="H1591" s="220" t="s">
        <v>4996</v>
      </c>
      <c r="I1591" s="220" t="s">
        <v>990</v>
      </c>
      <c r="J1591" s="220" t="s">
        <v>990</v>
      </c>
      <c r="K1591" s="221" t="s">
        <v>4996</v>
      </c>
    </row>
    <row r="1592" spans="1:11" ht="25.5" customHeight="1" x14ac:dyDescent="0.2">
      <c r="A1592" s="217">
        <v>1588</v>
      </c>
      <c r="B1592" s="218">
        <v>2011</v>
      </c>
      <c r="C1592" s="219" t="s">
        <v>4999</v>
      </c>
      <c r="D1592" s="231" t="s">
        <v>6299</v>
      </c>
      <c r="E1592" s="226" t="s">
        <v>7349</v>
      </c>
      <c r="F1592" s="222" t="s">
        <v>1628</v>
      </c>
      <c r="G1592" s="218">
        <v>3</v>
      </c>
      <c r="H1592" s="220" t="s">
        <v>5000</v>
      </c>
      <c r="I1592" s="220" t="s">
        <v>990</v>
      </c>
      <c r="J1592" s="220" t="s">
        <v>990</v>
      </c>
      <c r="K1592" s="221" t="s">
        <v>5000</v>
      </c>
    </row>
    <row r="1593" spans="1:11" ht="25.5" customHeight="1" x14ac:dyDescent="0.2">
      <c r="A1593" s="217">
        <v>1589</v>
      </c>
      <c r="B1593" s="218">
        <v>2011</v>
      </c>
      <c r="C1593" s="219" t="s">
        <v>4414</v>
      </c>
      <c r="D1593" s="231" t="s">
        <v>6299</v>
      </c>
      <c r="E1593" s="226" t="s">
        <v>7401</v>
      </c>
      <c r="F1593" s="222" t="s">
        <v>1246</v>
      </c>
      <c r="G1593" s="218">
        <v>1</v>
      </c>
      <c r="H1593" s="220" t="s">
        <v>4437</v>
      </c>
      <c r="I1593" s="220" t="s">
        <v>990</v>
      </c>
      <c r="J1593" s="220" t="s">
        <v>990</v>
      </c>
      <c r="K1593" s="221" t="s">
        <v>4437</v>
      </c>
    </row>
    <row r="1594" spans="1:11" ht="25.5" customHeight="1" x14ac:dyDescent="0.2">
      <c r="A1594" s="217">
        <v>1590</v>
      </c>
      <c r="B1594" s="218">
        <v>2011</v>
      </c>
      <c r="C1594" s="219" t="s">
        <v>2075</v>
      </c>
      <c r="D1594" s="231" t="s">
        <v>6299</v>
      </c>
      <c r="E1594" s="226" t="s">
        <v>7446</v>
      </c>
      <c r="F1594" s="222" t="s">
        <v>1821</v>
      </c>
      <c r="G1594" s="218">
        <v>2</v>
      </c>
      <c r="H1594" s="220" t="s">
        <v>5001</v>
      </c>
      <c r="I1594" s="220" t="s">
        <v>990</v>
      </c>
      <c r="J1594" s="220" t="s">
        <v>990</v>
      </c>
      <c r="K1594" s="221" t="s">
        <v>5001</v>
      </c>
    </row>
    <row r="1595" spans="1:11" ht="25.5" customHeight="1" x14ac:dyDescent="0.2">
      <c r="A1595" s="217">
        <v>1591</v>
      </c>
      <c r="B1595" s="218">
        <v>2011</v>
      </c>
      <c r="C1595" s="219" t="s">
        <v>2077</v>
      </c>
      <c r="D1595" s="231" t="s">
        <v>6299</v>
      </c>
      <c r="E1595" s="226" t="s">
        <v>7420</v>
      </c>
      <c r="F1595" s="222" t="s">
        <v>1140</v>
      </c>
      <c r="G1595" s="218">
        <v>1</v>
      </c>
      <c r="H1595" s="220" t="s">
        <v>5002</v>
      </c>
      <c r="I1595" s="220" t="s">
        <v>990</v>
      </c>
      <c r="J1595" s="220" t="s">
        <v>990</v>
      </c>
      <c r="K1595" s="221" t="s">
        <v>5002</v>
      </c>
    </row>
    <row r="1596" spans="1:11" ht="25.5" customHeight="1" x14ac:dyDescent="0.2">
      <c r="A1596" s="217">
        <v>1592</v>
      </c>
      <c r="B1596" s="218">
        <v>2011</v>
      </c>
      <c r="C1596" s="219" t="s">
        <v>4418</v>
      </c>
      <c r="D1596" s="231" t="s">
        <v>6299</v>
      </c>
      <c r="E1596" s="226" t="s">
        <v>4419</v>
      </c>
      <c r="F1596" s="222" t="s">
        <v>5003</v>
      </c>
      <c r="G1596" s="218">
        <v>1</v>
      </c>
      <c r="H1596" s="220" t="s">
        <v>5002</v>
      </c>
      <c r="I1596" s="220" t="s">
        <v>990</v>
      </c>
      <c r="J1596" s="220" t="s">
        <v>990</v>
      </c>
      <c r="K1596" s="221" t="s">
        <v>5002</v>
      </c>
    </row>
    <row r="1597" spans="1:11" ht="25.5" customHeight="1" x14ac:dyDescent="0.2">
      <c r="A1597" s="217">
        <v>1593</v>
      </c>
      <c r="B1597" s="218">
        <v>2011</v>
      </c>
      <c r="C1597" s="219" t="s">
        <v>2081</v>
      </c>
      <c r="D1597" s="231" t="s">
        <v>6299</v>
      </c>
      <c r="E1597" s="226" t="s">
        <v>5004</v>
      </c>
      <c r="F1597" s="222" t="s">
        <v>1443</v>
      </c>
      <c r="G1597" s="218">
        <v>1</v>
      </c>
      <c r="H1597" s="220" t="s">
        <v>5002</v>
      </c>
      <c r="I1597" s="220" t="s">
        <v>990</v>
      </c>
      <c r="J1597" s="220" t="s">
        <v>990</v>
      </c>
      <c r="K1597" s="221" t="s">
        <v>5002</v>
      </c>
    </row>
    <row r="1598" spans="1:11" ht="25.5" customHeight="1" x14ac:dyDescent="0.2">
      <c r="A1598" s="217">
        <v>1594</v>
      </c>
      <c r="B1598" s="218">
        <v>2011</v>
      </c>
      <c r="C1598" s="219" t="s">
        <v>2084</v>
      </c>
      <c r="D1598" s="231" t="s">
        <v>6299</v>
      </c>
      <c r="E1598" s="226" t="s">
        <v>2085</v>
      </c>
      <c r="F1598" s="222" t="s">
        <v>1424</v>
      </c>
      <c r="G1598" s="218">
        <v>2</v>
      </c>
      <c r="H1598" s="220" t="s">
        <v>5005</v>
      </c>
      <c r="I1598" s="220" t="s">
        <v>990</v>
      </c>
      <c r="J1598" s="220" t="s">
        <v>990</v>
      </c>
      <c r="K1598" s="221" t="s">
        <v>5005</v>
      </c>
    </row>
    <row r="1599" spans="1:11" ht="24.75" customHeight="1" x14ac:dyDescent="0.2">
      <c r="A1599" s="217">
        <v>1595</v>
      </c>
      <c r="B1599" s="218">
        <v>2011</v>
      </c>
      <c r="C1599" s="219" t="s">
        <v>2087</v>
      </c>
      <c r="D1599" s="231" t="s">
        <v>6299</v>
      </c>
      <c r="E1599" s="226" t="s">
        <v>7343</v>
      </c>
      <c r="F1599" s="222" t="s">
        <v>3762</v>
      </c>
      <c r="G1599" s="218">
        <v>2</v>
      </c>
      <c r="H1599" s="220" t="s">
        <v>4996</v>
      </c>
      <c r="I1599" s="220" t="s">
        <v>990</v>
      </c>
      <c r="J1599" s="220" t="s">
        <v>990</v>
      </c>
      <c r="K1599" s="221" t="s">
        <v>4996</v>
      </c>
    </row>
    <row r="1600" spans="1:11" ht="24.75" customHeight="1" x14ac:dyDescent="0.2">
      <c r="A1600" s="217">
        <v>1596</v>
      </c>
      <c r="B1600" s="218">
        <v>2011</v>
      </c>
      <c r="C1600" s="219" t="s">
        <v>4422</v>
      </c>
      <c r="D1600" s="231" t="s">
        <v>6299</v>
      </c>
      <c r="E1600" s="226" t="s">
        <v>7447</v>
      </c>
      <c r="F1600" s="222" t="s">
        <v>1443</v>
      </c>
      <c r="G1600" s="218">
        <v>2</v>
      </c>
      <c r="H1600" s="220" t="s">
        <v>4998</v>
      </c>
      <c r="I1600" s="220" t="s">
        <v>990</v>
      </c>
      <c r="J1600" s="220" t="s">
        <v>990</v>
      </c>
      <c r="K1600" s="221" t="s">
        <v>4998</v>
      </c>
    </row>
    <row r="1601" spans="1:11" ht="24.75" customHeight="1" x14ac:dyDescent="0.2">
      <c r="A1601" s="217">
        <v>1597</v>
      </c>
      <c r="B1601" s="218">
        <v>2011</v>
      </c>
      <c r="C1601" s="219" t="s">
        <v>2089</v>
      </c>
      <c r="D1601" s="231" t="s">
        <v>6299</v>
      </c>
      <c r="E1601" s="226" t="s">
        <v>3977</v>
      </c>
      <c r="F1601" s="222" t="s">
        <v>2278</v>
      </c>
      <c r="G1601" s="218">
        <v>1</v>
      </c>
      <c r="H1601" s="220" t="s">
        <v>5006</v>
      </c>
      <c r="I1601" s="220" t="s">
        <v>990</v>
      </c>
      <c r="J1601" s="220" t="s">
        <v>990</v>
      </c>
      <c r="K1601" s="221" t="s">
        <v>5006</v>
      </c>
    </row>
    <row r="1602" spans="1:11" ht="24.75" customHeight="1" x14ac:dyDescent="0.2">
      <c r="A1602" s="217">
        <v>1598</v>
      </c>
      <c r="B1602" s="218">
        <v>2011</v>
      </c>
      <c r="C1602" s="219" t="s">
        <v>2093</v>
      </c>
      <c r="D1602" s="231" t="s">
        <v>6299</v>
      </c>
      <c r="E1602" s="226" t="s">
        <v>5007</v>
      </c>
      <c r="F1602" s="222" t="s">
        <v>1769</v>
      </c>
      <c r="G1602" s="218">
        <v>1</v>
      </c>
      <c r="H1602" s="220" t="s">
        <v>5001</v>
      </c>
      <c r="I1602" s="220" t="s">
        <v>990</v>
      </c>
      <c r="J1602" s="220" t="s">
        <v>990</v>
      </c>
      <c r="K1602" s="221" t="s">
        <v>5001</v>
      </c>
    </row>
    <row r="1603" spans="1:11" ht="24.75" customHeight="1" x14ac:dyDescent="0.2">
      <c r="A1603" s="217">
        <v>1599</v>
      </c>
      <c r="B1603" s="218">
        <v>2011</v>
      </c>
      <c r="C1603" s="219" t="s">
        <v>2095</v>
      </c>
      <c r="D1603" s="231" t="s">
        <v>6299</v>
      </c>
      <c r="E1603" s="226" t="s">
        <v>1289</v>
      </c>
      <c r="F1603" s="222" t="s">
        <v>1700</v>
      </c>
      <c r="G1603" s="218">
        <v>1</v>
      </c>
      <c r="H1603" s="220" t="s">
        <v>5002</v>
      </c>
      <c r="I1603" s="220" t="s">
        <v>990</v>
      </c>
      <c r="J1603" s="220" t="s">
        <v>990</v>
      </c>
      <c r="K1603" s="221" t="s">
        <v>5002</v>
      </c>
    </row>
    <row r="1604" spans="1:11" ht="24.75" customHeight="1" x14ac:dyDescent="0.2">
      <c r="A1604" s="217">
        <v>1600</v>
      </c>
      <c r="B1604" s="218">
        <v>2011</v>
      </c>
      <c r="C1604" s="219" t="s">
        <v>4424</v>
      </c>
      <c r="D1604" s="231" t="s">
        <v>6299</v>
      </c>
      <c r="E1604" s="226" t="s">
        <v>4427</v>
      </c>
      <c r="F1604" s="222" t="s">
        <v>2100</v>
      </c>
      <c r="G1604" s="218">
        <v>2</v>
      </c>
      <c r="H1604" s="220" t="s">
        <v>4992</v>
      </c>
      <c r="I1604" s="220" t="s">
        <v>990</v>
      </c>
      <c r="J1604" s="220" t="s">
        <v>990</v>
      </c>
      <c r="K1604" s="221" t="s">
        <v>4992</v>
      </c>
    </row>
    <row r="1605" spans="1:11" ht="24.75" customHeight="1" x14ac:dyDescent="0.2">
      <c r="A1605" s="217">
        <v>1601</v>
      </c>
      <c r="B1605" s="218">
        <v>2011</v>
      </c>
      <c r="C1605" s="219" t="s">
        <v>991</v>
      </c>
      <c r="D1605" s="231" t="s">
        <v>6299</v>
      </c>
      <c r="E1605" s="226" t="s">
        <v>2183</v>
      </c>
      <c r="F1605" s="222" t="s">
        <v>2398</v>
      </c>
      <c r="G1605" s="218">
        <v>2</v>
      </c>
      <c r="H1605" s="220" t="s">
        <v>4996</v>
      </c>
      <c r="I1605" s="220" t="s">
        <v>990</v>
      </c>
      <c r="J1605" s="220" t="s">
        <v>990</v>
      </c>
      <c r="K1605" s="221" t="s">
        <v>4996</v>
      </c>
    </row>
    <row r="1606" spans="1:11" ht="24.75" customHeight="1" x14ac:dyDescent="0.2">
      <c r="A1606" s="217">
        <v>1602</v>
      </c>
      <c r="B1606" s="218">
        <v>2011</v>
      </c>
      <c r="C1606" s="219" t="s">
        <v>2098</v>
      </c>
      <c r="D1606" s="231" t="s">
        <v>6299</v>
      </c>
      <c r="E1606" s="226" t="s">
        <v>5008</v>
      </c>
      <c r="F1606" s="222" t="s">
        <v>1281</v>
      </c>
      <c r="G1606" s="218">
        <v>3</v>
      </c>
      <c r="H1606" s="220" t="s">
        <v>4996</v>
      </c>
      <c r="I1606" s="220" t="s">
        <v>990</v>
      </c>
      <c r="J1606" s="220" t="s">
        <v>990</v>
      </c>
      <c r="K1606" s="221" t="s">
        <v>4996</v>
      </c>
    </row>
    <row r="1607" spans="1:11" ht="24.75" customHeight="1" x14ac:dyDescent="0.2">
      <c r="A1607" s="217">
        <v>1603</v>
      </c>
      <c r="B1607" s="218">
        <v>2011</v>
      </c>
      <c r="C1607" s="219" t="s">
        <v>2101</v>
      </c>
      <c r="D1607" s="231" t="s">
        <v>6299</v>
      </c>
      <c r="E1607" s="226" t="s">
        <v>2110</v>
      </c>
      <c r="F1607" s="222" t="s">
        <v>2079</v>
      </c>
      <c r="G1607" s="218">
        <v>2</v>
      </c>
      <c r="H1607" s="220" t="s">
        <v>5009</v>
      </c>
      <c r="I1607" s="220" t="s">
        <v>990</v>
      </c>
      <c r="J1607" s="220" t="s">
        <v>990</v>
      </c>
      <c r="K1607" s="221" t="s">
        <v>5009</v>
      </c>
    </row>
    <row r="1608" spans="1:11" ht="24.75" customHeight="1" x14ac:dyDescent="0.2">
      <c r="A1608" s="217">
        <v>1604</v>
      </c>
      <c r="B1608" s="218">
        <v>2011</v>
      </c>
      <c r="C1608" s="219" t="s">
        <v>5010</v>
      </c>
      <c r="D1608" s="231" t="s">
        <v>6299</v>
      </c>
      <c r="E1608" s="226" t="s">
        <v>3993</v>
      </c>
      <c r="F1608" s="222" t="s">
        <v>2207</v>
      </c>
      <c r="G1608" s="218">
        <v>3</v>
      </c>
      <c r="H1608" s="220" t="s">
        <v>5011</v>
      </c>
      <c r="I1608" s="220" t="s">
        <v>990</v>
      </c>
      <c r="J1608" s="220" t="s">
        <v>990</v>
      </c>
      <c r="K1608" s="221" t="s">
        <v>5011</v>
      </c>
    </row>
    <row r="1609" spans="1:11" ht="24.75" customHeight="1" x14ac:dyDescent="0.2">
      <c r="A1609" s="217">
        <v>1605</v>
      </c>
      <c r="B1609" s="218">
        <v>2011</v>
      </c>
      <c r="C1609" s="219" t="s">
        <v>2104</v>
      </c>
      <c r="D1609" s="231" t="s">
        <v>6299</v>
      </c>
      <c r="E1609" s="226" t="s">
        <v>7404</v>
      </c>
      <c r="F1609" s="222" t="s">
        <v>1069</v>
      </c>
      <c r="G1609" s="218">
        <v>3</v>
      </c>
      <c r="H1609" s="220" t="s">
        <v>4992</v>
      </c>
      <c r="I1609" s="220" t="s">
        <v>990</v>
      </c>
      <c r="J1609" s="220" t="s">
        <v>990</v>
      </c>
      <c r="K1609" s="221" t="s">
        <v>4992</v>
      </c>
    </row>
    <row r="1610" spans="1:11" ht="24.75" customHeight="1" x14ac:dyDescent="0.2">
      <c r="A1610" s="217">
        <v>1606</v>
      </c>
      <c r="B1610" s="218">
        <v>2011</v>
      </c>
      <c r="C1610" s="219" t="s">
        <v>2106</v>
      </c>
      <c r="D1610" s="231" t="s">
        <v>6299</v>
      </c>
      <c r="E1610" s="226" t="s">
        <v>5012</v>
      </c>
      <c r="F1610" s="222" t="s">
        <v>1059</v>
      </c>
      <c r="G1610" s="218">
        <v>1</v>
      </c>
      <c r="H1610" s="220" t="s">
        <v>5001</v>
      </c>
      <c r="I1610" s="220" t="s">
        <v>990</v>
      </c>
      <c r="J1610" s="220" t="s">
        <v>990</v>
      </c>
      <c r="K1610" s="221" t="s">
        <v>5001</v>
      </c>
    </row>
    <row r="1611" spans="1:11" ht="24.75" customHeight="1" x14ac:dyDescent="0.2">
      <c r="A1611" s="217">
        <v>1607</v>
      </c>
      <c r="B1611" s="218">
        <v>2011</v>
      </c>
      <c r="C1611" s="219" t="s">
        <v>2109</v>
      </c>
      <c r="D1611" s="231" t="s">
        <v>6299</v>
      </c>
      <c r="E1611" s="226" t="s">
        <v>5013</v>
      </c>
      <c r="F1611" s="222" t="s">
        <v>1059</v>
      </c>
      <c r="G1611" s="218">
        <v>1</v>
      </c>
      <c r="H1611" s="220" t="s">
        <v>5014</v>
      </c>
      <c r="I1611" s="220" t="s">
        <v>990</v>
      </c>
      <c r="J1611" s="220" t="s">
        <v>990</v>
      </c>
      <c r="K1611" s="221" t="s">
        <v>5014</v>
      </c>
    </row>
    <row r="1612" spans="1:11" ht="24.75" customHeight="1" x14ac:dyDescent="0.2">
      <c r="A1612" s="217">
        <v>1608</v>
      </c>
      <c r="B1612" s="218">
        <v>2011</v>
      </c>
      <c r="C1612" s="219" t="s">
        <v>2111</v>
      </c>
      <c r="D1612" s="231" t="s">
        <v>6299</v>
      </c>
      <c r="E1612" s="226" t="s">
        <v>2112</v>
      </c>
      <c r="F1612" s="222" t="s">
        <v>5015</v>
      </c>
      <c r="G1612" s="218">
        <v>2</v>
      </c>
      <c r="H1612" s="220" t="s">
        <v>5016</v>
      </c>
      <c r="I1612" s="220" t="s">
        <v>990</v>
      </c>
      <c r="J1612" s="220" t="s">
        <v>990</v>
      </c>
      <c r="K1612" s="221" t="s">
        <v>5016</v>
      </c>
    </row>
    <row r="1613" spans="1:11" ht="24.75" customHeight="1" x14ac:dyDescent="0.2">
      <c r="A1613" s="217">
        <v>1609</v>
      </c>
      <c r="B1613" s="218">
        <v>2011</v>
      </c>
      <c r="C1613" s="219" t="s">
        <v>2113</v>
      </c>
      <c r="D1613" s="231" t="s">
        <v>6299</v>
      </c>
      <c r="E1613" s="226" t="s">
        <v>4359</v>
      </c>
      <c r="F1613" s="222" t="s">
        <v>5017</v>
      </c>
      <c r="G1613" s="218">
        <v>5</v>
      </c>
      <c r="H1613" s="220" t="s">
        <v>5018</v>
      </c>
      <c r="I1613" s="220" t="s">
        <v>990</v>
      </c>
      <c r="J1613" s="220" t="s">
        <v>990</v>
      </c>
      <c r="K1613" s="221" t="s">
        <v>5018</v>
      </c>
    </row>
    <row r="1614" spans="1:11" ht="24.75" customHeight="1" x14ac:dyDescent="0.2">
      <c r="A1614" s="217">
        <v>1610</v>
      </c>
      <c r="B1614" s="218">
        <v>2011</v>
      </c>
      <c r="C1614" s="219" t="s">
        <v>2115</v>
      </c>
      <c r="D1614" s="231" t="s">
        <v>6299</v>
      </c>
      <c r="E1614" s="226" t="s">
        <v>7448</v>
      </c>
      <c r="F1614" s="222" t="s">
        <v>3762</v>
      </c>
      <c r="G1614" s="218">
        <v>1</v>
      </c>
      <c r="H1614" s="220" t="s">
        <v>5019</v>
      </c>
      <c r="I1614" s="220" t="s">
        <v>990</v>
      </c>
      <c r="J1614" s="220" t="s">
        <v>990</v>
      </c>
      <c r="K1614" s="221" t="s">
        <v>5019</v>
      </c>
    </row>
    <row r="1615" spans="1:11" ht="24.75" customHeight="1" x14ac:dyDescent="0.2">
      <c r="A1615" s="217">
        <v>1611</v>
      </c>
      <c r="B1615" s="218">
        <v>2011</v>
      </c>
      <c r="C1615" s="219" t="s">
        <v>2117</v>
      </c>
      <c r="D1615" s="231" t="s">
        <v>6299</v>
      </c>
      <c r="E1615" s="226" t="s">
        <v>1598</v>
      </c>
      <c r="F1615" s="222" t="s">
        <v>1843</v>
      </c>
      <c r="G1615" s="218">
        <v>2</v>
      </c>
      <c r="H1615" s="220" t="s">
        <v>4994</v>
      </c>
      <c r="I1615" s="220" t="s">
        <v>990</v>
      </c>
      <c r="J1615" s="220" t="s">
        <v>990</v>
      </c>
      <c r="K1615" s="221" t="s">
        <v>4994</v>
      </c>
    </row>
    <row r="1616" spans="1:11" ht="24.75" customHeight="1" x14ac:dyDescent="0.2">
      <c r="A1616" s="217">
        <v>1612</v>
      </c>
      <c r="B1616" s="218">
        <v>2011</v>
      </c>
      <c r="C1616" s="219" t="s">
        <v>4434</v>
      </c>
      <c r="D1616" s="231" t="s">
        <v>6299</v>
      </c>
      <c r="E1616" s="226" t="s">
        <v>4420</v>
      </c>
      <c r="F1616" s="222" t="s">
        <v>1810</v>
      </c>
      <c r="G1616" s="218">
        <v>2</v>
      </c>
      <c r="H1616" s="220" t="s">
        <v>5020</v>
      </c>
      <c r="I1616" s="220" t="s">
        <v>990</v>
      </c>
      <c r="J1616" s="220" t="s">
        <v>990</v>
      </c>
      <c r="K1616" s="221" t="s">
        <v>5020</v>
      </c>
    </row>
    <row r="1617" spans="1:11" ht="24.75" customHeight="1" x14ac:dyDescent="0.2">
      <c r="A1617" s="217">
        <v>1613</v>
      </c>
      <c r="B1617" s="218">
        <v>2011</v>
      </c>
      <c r="C1617" s="219" t="s">
        <v>4436</v>
      </c>
      <c r="D1617" s="231" t="s">
        <v>6299</v>
      </c>
      <c r="E1617" s="226" t="s">
        <v>7348</v>
      </c>
      <c r="F1617" s="222" t="s">
        <v>2265</v>
      </c>
      <c r="G1617" s="218">
        <v>1</v>
      </c>
      <c r="H1617" s="220" t="s">
        <v>5021</v>
      </c>
      <c r="I1617" s="220" t="s">
        <v>990</v>
      </c>
      <c r="J1617" s="220" t="s">
        <v>990</v>
      </c>
      <c r="K1617" s="221" t="s">
        <v>5021</v>
      </c>
    </row>
    <row r="1618" spans="1:11" ht="24.75" customHeight="1" x14ac:dyDescent="0.2">
      <c r="A1618" s="217">
        <v>1614</v>
      </c>
      <c r="B1618" s="218">
        <v>2011</v>
      </c>
      <c r="C1618" s="219" t="s">
        <v>2120</v>
      </c>
      <c r="D1618" s="231" t="s">
        <v>6299</v>
      </c>
      <c r="E1618" s="226" t="s">
        <v>2127</v>
      </c>
      <c r="F1618" s="222" t="s">
        <v>1850</v>
      </c>
      <c r="G1618" s="218">
        <v>2</v>
      </c>
      <c r="H1618" s="220" t="s">
        <v>4997</v>
      </c>
      <c r="I1618" s="220" t="s">
        <v>990</v>
      </c>
      <c r="J1618" s="220" t="s">
        <v>990</v>
      </c>
      <c r="K1618" s="221" t="s">
        <v>4997</v>
      </c>
    </row>
    <row r="1619" spans="1:11" ht="24.75" customHeight="1" x14ac:dyDescent="0.2">
      <c r="A1619" s="217">
        <v>1615</v>
      </c>
      <c r="B1619" s="218">
        <v>2011</v>
      </c>
      <c r="C1619" s="219" t="s">
        <v>5022</v>
      </c>
      <c r="D1619" s="231" t="s">
        <v>6299</v>
      </c>
      <c r="E1619" s="226" t="s">
        <v>7407</v>
      </c>
      <c r="F1619" s="222" t="s">
        <v>2091</v>
      </c>
      <c r="G1619" s="218">
        <v>3</v>
      </c>
      <c r="H1619" s="220" t="s">
        <v>5023</v>
      </c>
      <c r="I1619" s="220" t="s">
        <v>990</v>
      </c>
      <c r="J1619" s="220" t="s">
        <v>990</v>
      </c>
      <c r="K1619" s="221" t="s">
        <v>5023</v>
      </c>
    </row>
    <row r="1620" spans="1:11" ht="24.75" customHeight="1" x14ac:dyDescent="0.2">
      <c r="A1620" s="217">
        <v>1616</v>
      </c>
      <c r="B1620" s="218">
        <v>2011</v>
      </c>
      <c r="C1620" s="219" t="s">
        <v>2125</v>
      </c>
      <c r="D1620" s="231" t="s">
        <v>6299</v>
      </c>
      <c r="E1620" s="226" t="s">
        <v>7424</v>
      </c>
      <c r="F1620" s="222" t="s">
        <v>2102</v>
      </c>
      <c r="G1620" s="218">
        <v>3</v>
      </c>
      <c r="H1620" s="220" t="s">
        <v>4996</v>
      </c>
      <c r="I1620" s="220" t="s">
        <v>990</v>
      </c>
      <c r="J1620" s="220" t="s">
        <v>990</v>
      </c>
      <c r="K1620" s="221" t="s">
        <v>4996</v>
      </c>
    </row>
    <row r="1621" spans="1:11" ht="24.75" customHeight="1" x14ac:dyDescent="0.2">
      <c r="A1621" s="217">
        <v>1617</v>
      </c>
      <c r="B1621" s="218">
        <v>2011</v>
      </c>
      <c r="C1621" s="219" t="s">
        <v>2126</v>
      </c>
      <c r="D1621" s="231" t="s">
        <v>6299</v>
      </c>
      <c r="E1621" s="226" t="s">
        <v>7449</v>
      </c>
      <c r="F1621" s="222" t="s">
        <v>1599</v>
      </c>
      <c r="G1621" s="218">
        <v>3</v>
      </c>
      <c r="H1621" s="220" t="s">
        <v>5024</v>
      </c>
      <c r="I1621" s="220" t="s">
        <v>990</v>
      </c>
      <c r="J1621" s="220" t="s">
        <v>990</v>
      </c>
      <c r="K1621" s="221" t="s">
        <v>5024</v>
      </c>
    </row>
    <row r="1622" spans="1:11" ht="24.75" customHeight="1" x14ac:dyDescent="0.2">
      <c r="A1622" s="217">
        <v>1618</v>
      </c>
      <c r="B1622" s="218">
        <v>2011</v>
      </c>
      <c r="C1622" s="219" t="s">
        <v>4441</v>
      </c>
      <c r="D1622" s="231" t="s">
        <v>6299</v>
      </c>
      <c r="E1622" s="226" t="s">
        <v>7450</v>
      </c>
      <c r="F1622" s="222" t="s">
        <v>1628</v>
      </c>
      <c r="G1622" s="218">
        <v>1</v>
      </c>
      <c r="H1622" s="220" t="s">
        <v>4998</v>
      </c>
      <c r="I1622" s="220" t="s">
        <v>990</v>
      </c>
      <c r="J1622" s="220" t="s">
        <v>990</v>
      </c>
      <c r="K1622" s="221" t="s">
        <v>4998</v>
      </c>
    </row>
    <row r="1623" spans="1:11" ht="24.75" customHeight="1" x14ac:dyDescent="0.2">
      <c r="A1623" s="217">
        <v>1619</v>
      </c>
      <c r="B1623" s="218">
        <v>2011</v>
      </c>
      <c r="C1623" s="219" t="s">
        <v>4443</v>
      </c>
      <c r="D1623" s="231" t="s">
        <v>6299</v>
      </c>
      <c r="E1623" s="226" t="s">
        <v>5025</v>
      </c>
      <c r="F1623" s="222" t="s">
        <v>1780</v>
      </c>
      <c r="G1623" s="218">
        <v>4</v>
      </c>
      <c r="H1623" s="220" t="s">
        <v>5026</v>
      </c>
      <c r="I1623" s="220" t="s">
        <v>990</v>
      </c>
      <c r="J1623" s="220" t="s">
        <v>990</v>
      </c>
      <c r="K1623" s="221" t="s">
        <v>5026</v>
      </c>
    </row>
    <row r="1624" spans="1:11" ht="24.75" customHeight="1" x14ac:dyDescent="0.2">
      <c r="A1624" s="217">
        <v>1620</v>
      </c>
      <c r="B1624" s="218">
        <v>2011</v>
      </c>
      <c r="C1624" s="219" t="s">
        <v>2128</v>
      </c>
      <c r="D1624" s="231" t="s">
        <v>6299</v>
      </c>
      <c r="E1624" s="226" t="s">
        <v>5027</v>
      </c>
      <c r="F1624" s="222" t="s">
        <v>1521</v>
      </c>
      <c r="G1624" s="218">
        <v>1</v>
      </c>
      <c r="H1624" s="220" t="s">
        <v>5016</v>
      </c>
      <c r="I1624" s="220" t="s">
        <v>990</v>
      </c>
      <c r="J1624" s="220" t="s">
        <v>990</v>
      </c>
      <c r="K1624" s="221" t="s">
        <v>5016</v>
      </c>
    </row>
    <row r="1625" spans="1:11" ht="24.75" customHeight="1" x14ac:dyDescent="0.2">
      <c r="A1625" s="217">
        <v>1621</v>
      </c>
      <c r="B1625" s="218">
        <v>2011</v>
      </c>
      <c r="C1625" s="219" t="s">
        <v>4444</v>
      </c>
      <c r="D1625" s="231" t="s">
        <v>6299</v>
      </c>
      <c r="E1625" s="226" t="s">
        <v>4445</v>
      </c>
      <c r="F1625" s="222" t="s">
        <v>1156</v>
      </c>
      <c r="G1625" s="218">
        <v>2</v>
      </c>
      <c r="H1625" s="220" t="s">
        <v>4992</v>
      </c>
      <c r="I1625" s="220" t="s">
        <v>990</v>
      </c>
      <c r="J1625" s="220" t="s">
        <v>990</v>
      </c>
      <c r="K1625" s="221" t="s">
        <v>4992</v>
      </c>
    </row>
    <row r="1626" spans="1:11" ht="24.75" customHeight="1" x14ac:dyDescent="0.2">
      <c r="A1626" s="217">
        <v>1622</v>
      </c>
      <c r="B1626" s="218">
        <v>2011</v>
      </c>
      <c r="C1626" s="219" t="s">
        <v>4446</v>
      </c>
      <c r="D1626" s="231" t="s">
        <v>6299</v>
      </c>
      <c r="E1626" s="226" t="s">
        <v>7451</v>
      </c>
      <c r="F1626" s="222" t="s">
        <v>1581</v>
      </c>
      <c r="G1626" s="218">
        <v>1</v>
      </c>
      <c r="H1626" s="220" t="s">
        <v>5028</v>
      </c>
      <c r="I1626" s="220" t="s">
        <v>990</v>
      </c>
      <c r="J1626" s="220" t="s">
        <v>990</v>
      </c>
      <c r="K1626" s="221" t="s">
        <v>5028</v>
      </c>
    </row>
    <row r="1627" spans="1:11" ht="24.75" customHeight="1" x14ac:dyDescent="0.2">
      <c r="A1627" s="217">
        <v>1623</v>
      </c>
      <c r="B1627" s="218">
        <v>2011</v>
      </c>
      <c r="C1627" s="219" t="s">
        <v>1075</v>
      </c>
      <c r="D1627" s="231" t="s">
        <v>6299</v>
      </c>
      <c r="E1627" s="226" t="s">
        <v>7452</v>
      </c>
      <c r="F1627" s="222" t="s">
        <v>1470</v>
      </c>
      <c r="G1627" s="218">
        <v>3</v>
      </c>
      <c r="H1627" s="220" t="s">
        <v>5024</v>
      </c>
      <c r="I1627" s="220" t="s">
        <v>990</v>
      </c>
      <c r="J1627" s="220" t="s">
        <v>990</v>
      </c>
      <c r="K1627" s="221" t="s">
        <v>5024</v>
      </c>
    </row>
    <row r="1628" spans="1:11" ht="24.75" customHeight="1" x14ac:dyDescent="0.2">
      <c r="A1628" s="217">
        <v>1624</v>
      </c>
      <c r="B1628" s="218">
        <v>2011</v>
      </c>
      <c r="C1628" s="219" t="s">
        <v>2133</v>
      </c>
      <c r="D1628" s="231" t="s">
        <v>6299</v>
      </c>
      <c r="E1628" s="226" t="s">
        <v>4430</v>
      </c>
      <c r="F1628" s="222" t="s">
        <v>4324</v>
      </c>
      <c r="G1628" s="218">
        <v>2</v>
      </c>
      <c r="H1628" s="220" t="s">
        <v>4998</v>
      </c>
      <c r="I1628" s="220" t="s">
        <v>990</v>
      </c>
      <c r="J1628" s="220" t="s">
        <v>990</v>
      </c>
      <c r="K1628" s="221" t="s">
        <v>4998</v>
      </c>
    </row>
    <row r="1629" spans="1:11" ht="24.75" customHeight="1" x14ac:dyDescent="0.2">
      <c r="A1629" s="217">
        <v>1625</v>
      </c>
      <c r="B1629" s="218">
        <v>2011</v>
      </c>
      <c r="C1629" s="219" t="s">
        <v>4450</v>
      </c>
      <c r="D1629" s="231" t="s">
        <v>6299</v>
      </c>
      <c r="E1629" s="226" t="s">
        <v>7337</v>
      </c>
      <c r="F1629" s="222" t="s">
        <v>988</v>
      </c>
      <c r="G1629" s="218">
        <v>2</v>
      </c>
      <c r="H1629" s="220" t="s">
        <v>5001</v>
      </c>
      <c r="I1629" s="220" t="s">
        <v>990</v>
      </c>
      <c r="J1629" s="220" t="s">
        <v>990</v>
      </c>
      <c r="K1629" s="221" t="s">
        <v>5001</v>
      </c>
    </row>
    <row r="1630" spans="1:11" ht="24.75" customHeight="1" x14ac:dyDescent="0.2">
      <c r="A1630" s="217">
        <v>1626</v>
      </c>
      <c r="B1630" s="218">
        <v>2011</v>
      </c>
      <c r="C1630" s="219" t="s">
        <v>4452</v>
      </c>
      <c r="D1630" s="231" t="s">
        <v>6299</v>
      </c>
      <c r="E1630" s="226" t="s">
        <v>4002</v>
      </c>
      <c r="F1630" s="222" t="s">
        <v>3890</v>
      </c>
      <c r="G1630" s="218">
        <v>2</v>
      </c>
      <c r="H1630" s="220" t="s">
        <v>4998</v>
      </c>
      <c r="I1630" s="220" t="s">
        <v>990</v>
      </c>
      <c r="J1630" s="220" t="s">
        <v>990</v>
      </c>
      <c r="K1630" s="221" t="s">
        <v>4998</v>
      </c>
    </row>
    <row r="1631" spans="1:11" ht="24.75" customHeight="1" x14ac:dyDescent="0.2">
      <c r="A1631" s="217">
        <v>1627</v>
      </c>
      <c r="B1631" s="218">
        <v>2011</v>
      </c>
      <c r="C1631" s="219" t="s">
        <v>2136</v>
      </c>
      <c r="D1631" s="231" t="s">
        <v>6299</v>
      </c>
      <c r="E1631" s="226" t="s">
        <v>2200</v>
      </c>
      <c r="F1631" s="222" t="s">
        <v>1843</v>
      </c>
      <c r="G1631" s="218">
        <v>1</v>
      </c>
      <c r="H1631" s="220" t="s">
        <v>5002</v>
      </c>
      <c r="I1631" s="220" t="s">
        <v>990</v>
      </c>
      <c r="J1631" s="220" t="s">
        <v>990</v>
      </c>
      <c r="K1631" s="221" t="s">
        <v>5002</v>
      </c>
    </row>
    <row r="1632" spans="1:11" ht="24.75" customHeight="1" x14ac:dyDescent="0.2">
      <c r="A1632" s="217">
        <v>1628</v>
      </c>
      <c r="B1632" s="218">
        <v>2011</v>
      </c>
      <c r="C1632" s="219" t="s">
        <v>4456</v>
      </c>
      <c r="D1632" s="231" t="s">
        <v>6299</v>
      </c>
      <c r="E1632" s="226" t="s">
        <v>4453</v>
      </c>
      <c r="F1632" s="222" t="s">
        <v>1077</v>
      </c>
      <c r="G1632" s="218">
        <v>3</v>
      </c>
      <c r="H1632" s="220" t="s">
        <v>4996</v>
      </c>
      <c r="I1632" s="220" t="s">
        <v>990</v>
      </c>
      <c r="J1632" s="220" t="s">
        <v>990</v>
      </c>
      <c r="K1632" s="221" t="s">
        <v>4996</v>
      </c>
    </row>
    <row r="1633" spans="1:11" ht="24.75" customHeight="1" x14ac:dyDescent="0.2">
      <c r="A1633" s="217">
        <v>1629</v>
      </c>
      <c r="B1633" s="218">
        <v>2011</v>
      </c>
      <c r="C1633" s="219" t="s">
        <v>1079</v>
      </c>
      <c r="D1633" s="231" t="s">
        <v>6299</v>
      </c>
      <c r="E1633" s="226" t="s">
        <v>7405</v>
      </c>
      <c r="F1633" s="222" t="s">
        <v>5029</v>
      </c>
      <c r="G1633" s="218">
        <v>3</v>
      </c>
      <c r="H1633" s="220" t="s">
        <v>4996</v>
      </c>
      <c r="I1633" s="220" t="s">
        <v>990</v>
      </c>
      <c r="J1633" s="220" t="s">
        <v>990</v>
      </c>
      <c r="K1633" s="221" t="s">
        <v>4996</v>
      </c>
    </row>
    <row r="1634" spans="1:11" ht="24.75" customHeight="1" x14ac:dyDescent="0.2">
      <c r="A1634" s="217">
        <v>1630</v>
      </c>
      <c r="B1634" s="218">
        <v>2011</v>
      </c>
      <c r="C1634" s="219" t="s">
        <v>2141</v>
      </c>
      <c r="D1634" s="231" t="s">
        <v>6299</v>
      </c>
      <c r="E1634" s="226" t="s">
        <v>1564</v>
      </c>
      <c r="F1634" s="222" t="s">
        <v>1433</v>
      </c>
      <c r="G1634" s="218">
        <v>3</v>
      </c>
      <c r="H1634" s="220" t="s">
        <v>5019</v>
      </c>
      <c r="I1634" s="220" t="s">
        <v>990</v>
      </c>
      <c r="J1634" s="220" t="s">
        <v>990</v>
      </c>
      <c r="K1634" s="221" t="s">
        <v>5019</v>
      </c>
    </row>
    <row r="1635" spans="1:11" ht="24.75" customHeight="1" x14ac:dyDescent="0.2">
      <c r="A1635" s="217">
        <v>1631</v>
      </c>
      <c r="B1635" s="218">
        <v>2011</v>
      </c>
      <c r="C1635" s="219" t="s">
        <v>2144</v>
      </c>
      <c r="D1635" s="231" t="s">
        <v>6299</v>
      </c>
      <c r="E1635" s="226" t="s">
        <v>2193</v>
      </c>
      <c r="F1635" s="222" t="s">
        <v>2586</v>
      </c>
      <c r="G1635" s="218">
        <v>3</v>
      </c>
      <c r="H1635" s="220" t="s">
        <v>5030</v>
      </c>
      <c r="I1635" s="220" t="s">
        <v>990</v>
      </c>
      <c r="J1635" s="220" t="s">
        <v>990</v>
      </c>
      <c r="K1635" s="221" t="s">
        <v>5030</v>
      </c>
    </row>
    <row r="1636" spans="1:11" ht="24.75" customHeight="1" x14ac:dyDescent="0.2">
      <c r="A1636" s="217">
        <v>1632</v>
      </c>
      <c r="B1636" s="218">
        <v>2011</v>
      </c>
      <c r="C1636" s="219" t="s">
        <v>2146</v>
      </c>
      <c r="D1636" s="231" t="s">
        <v>6299</v>
      </c>
      <c r="E1636" s="226" t="s">
        <v>2066</v>
      </c>
      <c r="F1636" s="222" t="s">
        <v>2102</v>
      </c>
      <c r="G1636" s="218">
        <v>1</v>
      </c>
      <c r="H1636" s="220" t="s">
        <v>5031</v>
      </c>
      <c r="I1636" s="220" t="s">
        <v>990</v>
      </c>
      <c r="J1636" s="220" t="s">
        <v>990</v>
      </c>
      <c r="K1636" s="221" t="s">
        <v>5031</v>
      </c>
    </row>
    <row r="1637" spans="1:11" ht="24.75" customHeight="1" x14ac:dyDescent="0.2">
      <c r="A1637" s="217">
        <v>1633</v>
      </c>
      <c r="B1637" s="218">
        <v>2011</v>
      </c>
      <c r="C1637" s="219" t="s">
        <v>2148</v>
      </c>
      <c r="D1637" s="231" t="s">
        <v>6299</v>
      </c>
      <c r="E1637" s="226" t="s">
        <v>4469</v>
      </c>
      <c r="F1637" s="222" t="s">
        <v>1128</v>
      </c>
      <c r="G1637" s="218">
        <v>4</v>
      </c>
      <c r="H1637" s="220" t="s">
        <v>5032</v>
      </c>
      <c r="I1637" s="220" t="s">
        <v>990</v>
      </c>
      <c r="J1637" s="220" t="s">
        <v>990</v>
      </c>
      <c r="K1637" s="221" t="s">
        <v>5032</v>
      </c>
    </row>
    <row r="1638" spans="1:11" ht="24.75" customHeight="1" x14ac:dyDescent="0.2">
      <c r="A1638" s="217">
        <v>1634</v>
      </c>
      <c r="B1638" s="218">
        <v>2011</v>
      </c>
      <c r="C1638" s="219" t="s">
        <v>4461</v>
      </c>
      <c r="D1638" s="231" t="s">
        <v>6299</v>
      </c>
      <c r="E1638" s="226" t="s">
        <v>7429</v>
      </c>
      <c r="F1638" s="222" t="s">
        <v>992</v>
      </c>
      <c r="G1638" s="218">
        <v>2</v>
      </c>
      <c r="H1638" s="220" t="s">
        <v>5020</v>
      </c>
      <c r="I1638" s="220" t="s">
        <v>990</v>
      </c>
      <c r="J1638" s="220" t="s">
        <v>990</v>
      </c>
      <c r="K1638" s="221" t="s">
        <v>5020</v>
      </c>
    </row>
    <row r="1639" spans="1:11" ht="24.75" customHeight="1" x14ac:dyDescent="0.2">
      <c r="A1639" s="217">
        <v>1635</v>
      </c>
      <c r="B1639" s="218">
        <v>2011</v>
      </c>
      <c r="C1639" s="219" t="s">
        <v>2150</v>
      </c>
      <c r="D1639" s="231" t="s">
        <v>6299</v>
      </c>
      <c r="E1639" s="226" t="s">
        <v>2196</v>
      </c>
      <c r="F1639" s="222" t="s">
        <v>2387</v>
      </c>
      <c r="G1639" s="218">
        <v>2</v>
      </c>
      <c r="H1639" s="220" t="s">
        <v>5033</v>
      </c>
      <c r="I1639" s="220" t="s">
        <v>990</v>
      </c>
      <c r="J1639" s="220" t="s">
        <v>990</v>
      </c>
      <c r="K1639" s="221" t="s">
        <v>5033</v>
      </c>
    </row>
    <row r="1640" spans="1:11" ht="24.75" customHeight="1" x14ac:dyDescent="0.2">
      <c r="A1640" s="217">
        <v>1636</v>
      </c>
      <c r="B1640" s="218">
        <v>2011</v>
      </c>
      <c r="C1640" s="219" t="s">
        <v>5034</v>
      </c>
      <c r="D1640" s="231" t="s">
        <v>6299</v>
      </c>
      <c r="E1640" s="226" t="s">
        <v>7453</v>
      </c>
      <c r="F1640" s="222" t="s">
        <v>1843</v>
      </c>
      <c r="G1640" s="218">
        <v>3</v>
      </c>
      <c r="H1640" s="220" t="s">
        <v>5033</v>
      </c>
      <c r="I1640" s="220" t="s">
        <v>990</v>
      </c>
      <c r="J1640" s="220" t="s">
        <v>990</v>
      </c>
      <c r="K1640" s="221" t="s">
        <v>5033</v>
      </c>
    </row>
    <row r="1641" spans="1:11" ht="24.75" customHeight="1" x14ac:dyDescent="0.2">
      <c r="A1641" s="217">
        <v>1637</v>
      </c>
      <c r="B1641" s="218">
        <v>2011</v>
      </c>
      <c r="C1641" s="219" t="s">
        <v>4462</v>
      </c>
      <c r="D1641" s="231" t="s">
        <v>6299</v>
      </c>
      <c r="E1641" s="226" t="s">
        <v>7408</v>
      </c>
      <c r="F1641" s="222" t="s">
        <v>1900</v>
      </c>
      <c r="G1641" s="218">
        <v>3</v>
      </c>
      <c r="H1641" s="220" t="s">
        <v>5033</v>
      </c>
      <c r="I1641" s="220" t="s">
        <v>990</v>
      </c>
      <c r="J1641" s="220" t="s">
        <v>990</v>
      </c>
      <c r="K1641" s="221" t="s">
        <v>5033</v>
      </c>
    </row>
    <row r="1642" spans="1:11" ht="24.75" customHeight="1" x14ac:dyDescent="0.2">
      <c r="A1642" s="217">
        <v>1638</v>
      </c>
      <c r="B1642" s="218">
        <v>2011</v>
      </c>
      <c r="C1642" s="219" t="s">
        <v>1083</v>
      </c>
      <c r="D1642" s="231" t="s">
        <v>6299</v>
      </c>
      <c r="E1642" s="226" t="s">
        <v>7426</v>
      </c>
      <c r="F1642" s="222" t="s">
        <v>4824</v>
      </c>
      <c r="G1642" s="218">
        <v>1</v>
      </c>
      <c r="H1642" s="220" t="s">
        <v>5035</v>
      </c>
      <c r="I1642" s="220" t="s">
        <v>990</v>
      </c>
      <c r="J1642" s="220" t="s">
        <v>990</v>
      </c>
      <c r="K1642" s="221" t="s">
        <v>5035</v>
      </c>
    </row>
    <row r="1643" spans="1:11" ht="24.75" customHeight="1" x14ac:dyDescent="0.2">
      <c r="A1643" s="217">
        <v>1639</v>
      </c>
      <c r="B1643" s="218">
        <v>2011</v>
      </c>
      <c r="C1643" s="219" t="s">
        <v>2153</v>
      </c>
      <c r="D1643" s="231" t="s">
        <v>6299</v>
      </c>
      <c r="E1643" s="226" t="s">
        <v>3988</v>
      </c>
      <c r="F1643" s="222" t="s">
        <v>1012</v>
      </c>
      <c r="G1643" s="218">
        <v>2</v>
      </c>
      <c r="H1643" s="220" t="s">
        <v>5036</v>
      </c>
      <c r="I1643" s="220" t="s">
        <v>990</v>
      </c>
      <c r="J1643" s="220" t="s">
        <v>990</v>
      </c>
      <c r="K1643" s="221" t="s">
        <v>5036</v>
      </c>
    </row>
    <row r="1644" spans="1:11" ht="24.75" customHeight="1" x14ac:dyDescent="0.2">
      <c r="A1644" s="217">
        <v>1640</v>
      </c>
      <c r="B1644" s="218">
        <v>2011</v>
      </c>
      <c r="C1644" s="219" t="s">
        <v>4465</v>
      </c>
      <c r="D1644" s="231" t="s">
        <v>6299</v>
      </c>
      <c r="E1644" s="226" t="s">
        <v>7406</v>
      </c>
      <c r="F1644" s="222" t="s">
        <v>2100</v>
      </c>
      <c r="G1644" s="218">
        <v>3</v>
      </c>
      <c r="H1644" s="220" t="s">
        <v>5037</v>
      </c>
      <c r="I1644" s="220" t="s">
        <v>990</v>
      </c>
      <c r="J1644" s="220" t="s">
        <v>990</v>
      </c>
      <c r="K1644" s="221" t="s">
        <v>5037</v>
      </c>
    </row>
    <row r="1645" spans="1:11" ht="24.75" customHeight="1" x14ac:dyDescent="0.2">
      <c r="A1645" s="217">
        <v>1641</v>
      </c>
      <c r="B1645" s="218">
        <v>2011</v>
      </c>
      <c r="C1645" s="219" t="s">
        <v>2161</v>
      </c>
      <c r="D1645" s="231" t="s">
        <v>6299</v>
      </c>
      <c r="E1645" s="226" t="s">
        <v>7378</v>
      </c>
      <c r="F1645" s="222" t="s">
        <v>1128</v>
      </c>
      <c r="G1645" s="218">
        <v>1</v>
      </c>
      <c r="H1645" s="220" t="s">
        <v>5038</v>
      </c>
      <c r="I1645" s="220" t="s">
        <v>990</v>
      </c>
      <c r="J1645" s="220" t="s">
        <v>990</v>
      </c>
      <c r="K1645" s="221" t="s">
        <v>5038</v>
      </c>
    </row>
    <row r="1646" spans="1:11" ht="24.75" customHeight="1" x14ac:dyDescent="0.2">
      <c r="A1646" s="217">
        <v>1642</v>
      </c>
      <c r="B1646" s="218">
        <v>2011</v>
      </c>
      <c r="C1646" s="219" t="s">
        <v>1091</v>
      </c>
      <c r="D1646" s="231" t="s">
        <v>6299</v>
      </c>
      <c r="E1646" s="226" t="s">
        <v>4470</v>
      </c>
      <c r="F1646" s="222" t="s">
        <v>3549</v>
      </c>
      <c r="G1646" s="218">
        <v>2</v>
      </c>
      <c r="H1646" s="220" t="s">
        <v>5020</v>
      </c>
      <c r="I1646" s="220" t="s">
        <v>990</v>
      </c>
      <c r="J1646" s="220" t="s">
        <v>990</v>
      </c>
      <c r="K1646" s="221" t="s">
        <v>5020</v>
      </c>
    </row>
    <row r="1647" spans="1:11" ht="24.75" customHeight="1" x14ac:dyDescent="0.2">
      <c r="A1647" s="217">
        <v>1643</v>
      </c>
      <c r="B1647" s="218">
        <v>2011</v>
      </c>
      <c r="C1647" s="219" t="s">
        <v>1099</v>
      </c>
      <c r="D1647" s="231" t="s">
        <v>6299</v>
      </c>
      <c r="E1647" s="226" t="s">
        <v>2090</v>
      </c>
      <c r="F1647" s="222" t="s">
        <v>1650</v>
      </c>
      <c r="G1647" s="218">
        <v>2</v>
      </c>
      <c r="H1647" s="220" t="s">
        <v>5020</v>
      </c>
      <c r="I1647" s="220" t="s">
        <v>990</v>
      </c>
      <c r="J1647" s="220" t="s">
        <v>990</v>
      </c>
      <c r="K1647" s="221" t="s">
        <v>5020</v>
      </c>
    </row>
    <row r="1648" spans="1:11" ht="24.75" customHeight="1" x14ac:dyDescent="0.2">
      <c r="A1648" s="217">
        <v>1644</v>
      </c>
      <c r="B1648" s="218">
        <v>2011</v>
      </c>
      <c r="C1648" s="219" t="s">
        <v>2165</v>
      </c>
      <c r="D1648" s="231" t="s">
        <v>6299</v>
      </c>
      <c r="E1648" s="226" t="s">
        <v>7454</v>
      </c>
      <c r="F1648" s="222" t="s">
        <v>1904</v>
      </c>
      <c r="G1648" s="218">
        <v>2</v>
      </c>
      <c r="H1648" s="220" t="s">
        <v>5020</v>
      </c>
      <c r="I1648" s="220" t="s">
        <v>990</v>
      </c>
      <c r="J1648" s="220" t="s">
        <v>990</v>
      </c>
      <c r="K1648" s="221" t="s">
        <v>5020</v>
      </c>
    </row>
    <row r="1649" spans="1:11" ht="24.75" customHeight="1" x14ac:dyDescent="0.2">
      <c r="A1649" s="217">
        <v>1645</v>
      </c>
      <c r="B1649" s="218">
        <v>2011</v>
      </c>
      <c r="C1649" s="219" t="s">
        <v>5039</v>
      </c>
      <c r="D1649" s="231" t="s">
        <v>6316</v>
      </c>
      <c r="E1649" s="226" t="s">
        <v>2024</v>
      </c>
      <c r="F1649" s="222" t="s">
        <v>5040</v>
      </c>
      <c r="G1649" s="218">
        <v>1</v>
      </c>
      <c r="H1649" s="220" t="s">
        <v>5041</v>
      </c>
      <c r="I1649" s="220" t="s">
        <v>990</v>
      </c>
      <c r="J1649" s="220" t="s">
        <v>990</v>
      </c>
      <c r="K1649" s="221" t="s">
        <v>5041</v>
      </c>
    </row>
    <row r="1650" spans="1:11" ht="24.75" customHeight="1" x14ac:dyDescent="0.2">
      <c r="A1650" s="217">
        <v>1646</v>
      </c>
      <c r="B1650" s="218">
        <v>2011</v>
      </c>
      <c r="C1650" s="219" t="s">
        <v>5042</v>
      </c>
      <c r="D1650" s="231" t="s">
        <v>6312</v>
      </c>
      <c r="E1650" s="226" t="s">
        <v>7389</v>
      </c>
      <c r="F1650" s="222" t="s">
        <v>1599</v>
      </c>
      <c r="G1650" s="218">
        <v>2</v>
      </c>
      <c r="H1650" s="220" t="s">
        <v>5043</v>
      </c>
      <c r="I1650" s="220" t="s">
        <v>990</v>
      </c>
      <c r="J1650" s="220" t="s">
        <v>990</v>
      </c>
      <c r="K1650" s="221" t="s">
        <v>5043</v>
      </c>
    </row>
    <row r="1651" spans="1:11" ht="24.75" customHeight="1" x14ac:dyDescent="0.2">
      <c r="A1651" s="217">
        <v>1647</v>
      </c>
      <c r="B1651" s="218">
        <v>2011</v>
      </c>
      <c r="C1651" s="219" t="s">
        <v>4495</v>
      </c>
      <c r="D1651" s="231" t="s">
        <v>6312</v>
      </c>
      <c r="E1651" s="226" t="s">
        <v>5044</v>
      </c>
      <c r="F1651" s="222" t="s">
        <v>1850</v>
      </c>
      <c r="G1651" s="218">
        <v>1</v>
      </c>
      <c r="H1651" s="220" t="s">
        <v>5045</v>
      </c>
      <c r="I1651" s="220" t="s">
        <v>990</v>
      </c>
      <c r="J1651" s="220" t="s">
        <v>990</v>
      </c>
      <c r="K1651" s="221" t="s">
        <v>5045</v>
      </c>
    </row>
    <row r="1652" spans="1:11" ht="24.75" customHeight="1" x14ac:dyDescent="0.2">
      <c r="A1652" s="217">
        <v>1648</v>
      </c>
      <c r="B1652" s="218">
        <v>2011</v>
      </c>
      <c r="C1652" s="219" t="s">
        <v>4497</v>
      </c>
      <c r="D1652" s="231" t="s">
        <v>6312</v>
      </c>
      <c r="E1652" s="226" t="s">
        <v>1305</v>
      </c>
      <c r="F1652" s="222" t="s">
        <v>1776</v>
      </c>
      <c r="G1652" s="218">
        <v>2</v>
      </c>
      <c r="H1652" s="220" t="s">
        <v>5046</v>
      </c>
      <c r="I1652" s="220" t="s">
        <v>990</v>
      </c>
      <c r="J1652" s="220" t="s">
        <v>990</v>
      </c>
      <c r="K1652" s="221" t="s">
        <v>5046</v>
      </c>
    </row>
    <row r="1653" spans="1:11" ht="24.75" customHeight="1" x14ac:dyDescent="0.2">
      <c r="A1653" s="217">
        <v>1649</v>
      </c>
      <c r="B1653" s="218">
        <v>2011</v>
      </c>
      <c r="C1653" s="219" t="s">
        <v>5047</v>
      </c>
      <c r="D1653" s="231" t="s">
        <v>6312</v>
      </c>
      <c r="E1653" s="226" t="s">
        <v>5048</v>
      </c>
      <c r="F1653" s="222" t="s">
        <v>3950</v>
      </c>
      <c r="G1653" s="218">
        <v>1</v>
      </c>
      <c r="H1653" s="220" t="s">
        <v>5049</v>
      </c>
      <c r="I1653" s="220" t="s">
        <v>990</v>
      </c>
      <c r="J1653" s="220" t="s">
        <v>990</v>
      </c>
      <c r="K1653" s="221" t="s">
        <v>5049</v>
      </c>
    </row>
    <row r="1654" spans="1:11" ht="24.75" customHeight="1" x14ac:dyDescent="0.2">
      <c r="A1654" s="217">
        <v>1650</v>
      </c>
      <c r="B1654" s="218">
        <v>2011</v>
      </c>
      <c r="C1654" s="219" t="s">
        <v>4499</v>
      </c>
      <c r="D1654" s="231" t="s">
        <v>6313</v>
      </c>
      <c r="E1654" s="226" t="s">
        <v>5050</v>
      </c>
      <c r="F1654" s="222" t="s">
        <v>1794</v>
      </c>
      <c r="G1654" s="218">
        <v>1</v>
      </c>
      <c r="H1654" s="220" t="s">
        <v>5051</v>
      </c>
      <c r="I1654" s="220" t="s">
        <v>990</v>
      </c>
      <c r="J1654" s="220" t="s">
        <v>990</v>
      </c>
      <c r="K1654" s="221" t="s">
        <v>5051</v>
      </c>
    </row>
    <row r="1655" spans="1:11" ht="24.75" customHeight="1" x14ac:dyDescent="0.2">
      <c r="A1655" s="217">
        <v>1651</v>
      </c>
      <c r="B1655" s="218">
        <v>2011</v>
      </c>
      <c r="C1655" s="219" t="s">
        <v>5052</v>
      </c>
      <c r="D1655" s="231" t="s">
        <v>6313</v>
      </c>
      <c r="E1655" s="226" t="s">
        <v>5053</v>
      </c>
      <c r="F1655" s="222" t="s">
        <v>1470</v>
      </c>
      <c r="G1655" s="218">
        <v>1</v>
      </c>
      <c r="H1655" s="220" t="s">
        <v>5054</v>
      </c>
      <c r="I1655" s="220" t="s">
        <v>990</v>
      </c>
      <c r="J1655" s="220" t="s">
        <v>990</v>
      </c>
      <c r="K1655" s="221" t="s">
        <v>5054</v>
      </c>
    </row>
    <row r="1656" spans="1:11" ht="24.75" customHeight="1" x14ac:dyDescent="0.2">
      <c r="A1656" s="217">
        <v>1652</v>
      </c>
      <c r="B1656" s="218">
        <v>2011</v>
      </c>
      <c r="C1656" s="219" t="s">
        <v>4502</v>
      </c>
      <c r="D1656" s="231" t="s">
        <v>6313</v>
      </c>
      <c r="E1656" s="226" t="s">
        <v>1305</v>
      </c>
      <c r="F1656" s="222" t="s">
        <v>2015</v>
      </c>
      <c r="G1656" s="218">
        <v>1</v>
      </c>
      <c r="H1656" s="220" t="s">
        <v>5055</v>
      </c>
      <c r="I1656" s="220" t="s">
        <v>990</v>
      </c>
      <c r="J1656" s="220" t="s">
        <v>990</v>
      </c>
      <c r="K1656" s="221" t="s">
        <v>5055</v>
      </c>
    </row>
    <row r="1657" spans="1:11" ht="24.75" customHeight="1" x14ac:dyDescent="0.2">
      <c r="A1657" s="217">
        <v>1653</v>
      </c>
      <c r="B1657" s="218">
        <v>2011</v>
      </c>
      <c r="C1657" s="219" t="s">
        <v>4506</v>
      </c>
      <c r="D1657" s="231" t="s">
        <v>6306</v>
      </c>
      <c r="E1657" s="226" t="s">
        <v>2441</v>
      </c>
      <c r="F1657" s="222" t="s">
        <v>1424</v>
      </c>
      <c r="G1657" s="218">
        <v>2</v>
      </c>
      <c r="H1657" s="220" t="s">
        <v>5056</v>
      </c>
      <c r="I1657" s="220" t="s">
        <v>990</v>
      </c>
      <c r="J1657" s="220" t="s">
        <v>990</v>
      </c>
      <c r="K1657" s="221" t="s">
        <v>5056</v>
      </c>
    </row>
    <row r="1658" spans="1:11" ht="24.75" customHeight="1" x14ac:dyDescent="0.2">
      <c r="A1658" s="217">
        <v>1654</v>
      </c>
      <c r="B1658" s="218">
        <v>2011</v>
      </c>
      <c r="C1658" s="219" t="s">
        <v>5057</v>
      </c>
      <c r="D1658" s="231" t="s">
        <v>6306</v>
      </c>
      <c r="E1658" s="226" t="s">
        <v>1976</v>
      </c>
      <c r="F1658" s="222" t="s">
        <v>1227</v>
      </c>
      <c r="G1658" s="218">
        <v>1</v>
      </c>
      <c r="H1658" s="220" t="s">
        <v>5058</v>
      </c>
      <c r="I1658" s="220" t="s">
        <v>990</v>
      </c>
      <c r="J1658" s="220" t="s">
        <v>990</v>
      </c>
      <c r="K1658" s="221" t="s">
        <v>5058</v>
      </c>
    </row>
    <row r="1659" spans="1:11" ht="24.75" customHeight="1" x14ac:dyDescent="0.2">
      <c r="A1659" s="217">
        <v>1655</v>
      </c>
      <c r="B1659" s="218">
        <v>2011</v>
      </c>
      <c r="C1659" s="219" t="s">
        <v>4519</v>
      </c>
      <c r="D1659" s="231" t="s">
        <v>6306</v>
      </c>
      <c r="E1659" s="226" t="s">
        <v>2320</v>
      </c>
      <c r="F1659" s="222" t="s">
        <v>1136</v>
      </c>
      <c r="G1659" s="218">
        <v>1</v>
      </c>
      <c r="H1659" s="220" t="s">
        <v>5059</v>
      </c>
      <c r="I1659" s="220" t="s">
        <v>990</v>
      </c>
      <c r="J1659" s="220" t="s">
        <v>990</v>
      </c>
      <c r="K1659" s="221" t="s">
        <v>5059</v>
      </c>
    </row>
    <row r="1660" spans="1:11" ht="24.75" customHeight="1" x14ac:dyDescent="0.2">
      <c r="A1660" s="217">
        <v>1656</v>
      </c>
      <c r="B1660" s="218">
        <v>2011</v>
      </c>
      <c r="C1660" s="219" t="s">
        <v>4521</v>
      </c>
      <c r="D1660" s="231" t="s">
        <v>6306</v>
      </c>
      <c r="E1660" s="226" t="s">
        <v>3587</v>
      </c>
      <c r="F1660" s="222" t="s">
        <v>1073</v>
      </c>
      <c r="G1660" s="218">
        <v>1</v>
      </c>
      <c r="H1660" s="220" t="s">
        <v>5060</v>
      </c>
      <c r="I1660" s="220" t="s">
        <v>990</v>
      </c>
      <c r="J1660" s="220" t="s">
        <v>990</v>
      </c>
      <c r="K1660" s="221" t="s">
        <v>5060</v>
      </c>
    </row>
    <row r="1661" spans="1:11" ht="24.75" customHeight="1" x14ac:dyDescent="0.2">
      <c r="A1661" s="217">
        <v>1657</v>
      </c>
      <c r="B1661" s="218">
        <v>2011</v>
      </c>
      <c r="C1661" s="219" t="s">
        <v>5061</v>
      </c>
      <c r="D1661" s="231" t="s">
        <v>6306</v>
      </c>
      <c r="E1661" s="226" t="s">
        <v>4526</v>
      </c>
      <c r="F1661" s="222" t="s">
        <v>1528</v>
      </c>
      <c r="G1661" s="218">
        <v>1</v>
      </c>
      <c r="H1661" s="220" t="s">
        <v>5062</v>
      </c>
      <c r="I1661" s="220" t="s">
        <v>990</v>
      </c>
      <c r="J1661" s="220" t="s">
        <v>990</v>
      </c>
      <c r="K1661" s="221" t="s">
        <v>5062</v>
      </c>
    </row>
    <row r="1662" spans="1:11" ht="24.75" customHeight="1" x14ac:dyDescent="0.2">
      <c r="A1662" s="217">
        <v>1658</v>
      </c>
      <c r="B1662" s="218">
        <v>2011</v>
      </c>
      <c r="C1662" s="219" t="s">
        <v>4525</v>
      </c>
      <c r="D1662" s="231" t="s">
        <v>6306</v>
      </c>
      <c r="E1662" s="226" t="s">
        <v>5063</v>
      </c>
      <c r="F1662" s="222" t="s">
        <v>2398</v>
      </c>
      <c r="G1662" s="218">
        <v>1</v>
      </c>
      <c r="H1662" s="220" t="s">
        <v>5064</v>
      </c>
      <c r="I1662" s="220" t="s">
        <v>990</v>
      </c>
      <c r="J1662" s="220" t="s">
        <v>990</v>
      </c>
      <c r="K1662" s="221" t="s">
        <v>5064</v>
      </c>
    </row>
    <row r="1663" spans="1:11" ht="24.75" customHeight="1" x14ac:dyDescent="0.2">
      <c r="A1663" s="217">
        <v>1659</v>
      </c>
      <c r="B1663" s="218">
        <v>2011</v>
      </c>
      <c r="C1663" s="219" t="s">
        <v>4530</v>
      </c>
      <c r="D1663" s="231" t="s">
        <v>6306</v>
      </c>
      <c r="E1663" s="226" t="s">
        <v>2332</v>
      </c>
      <c r="F1663" s="222" t="s">
        <v>1641</v>
      </c>
      <c r="G1663" s="218">
        <v>1</v>
      </c>
      <c r="H1663" s="220" t="s">
        <v>5065</v>
      </c>
      <c r="I1663" s="220" t="s">
        <v>990</v>
      </c>
      <c r="J1663" s="220" t="s">
        <v>990</v>
      </c>
      <c r="K1663" s="221" t="s">
        <v>5065</v>
      </c>
    </row>
    <row r="1664" spans="1:11" ht="24.75" customHeight="1" x14ac:dyDescent="0.2">
      <c r="A1664" s="217">
        <v>1660</v>
      </c>
      <c r="B1664" s="218">
        <v>2011</v>
      </c>
      <c r="C1664" s="219" t="s">
        <v>4539</v>
      </c>
      <c r="D1664" s="231" t="s">
        <v>6306</v>
      </c>
      <c r="E1664" s="226" t="s">
        <v>5066</v>
      </c>
      <c r="F1664" s="222" t="s">
        <v>1900</v>
      </c>
      <c r="G1664" s="218">
        <v>1</v>
      </c>
      <c r="H1664" s="220" t="s">
        <v>5067</v>
      </c>
      <c r="I1664" s="220" t="s">
        <v>990</v>
      </c>
      <c r="J1664" s="220" t="s">
        <v>990</v>
      </c>
      <c r="K1664" s="221" t="s">
        <v>5067</v>
      </c>
    </row>
    <row r="1665" spans="1:11" ht="24.75" customHeight="1" x14ac:dyDescent="0.2">
      <c r="A1665" s="217">
        <v>1661</v>
      </c>
      <c r="B1665" s="218">
        <v>2011</v>
      </c>
      <c r="C1665" s="219" t="s">
        <v>4543</v>
      </c>
      <c r="D1665" s="231" t="s">
        <v>6306</v>
      </c>
      <c r="E1665" s="226" t="s">
        <v>2647</v>
      </c>
      <c r="F1665" s="222" t="s">
        <v>1443</v>
      </c>
      <c r="G1665" s="218">
        <v>1</v>
      </c>
      <c r="H1665" s="220" t="s">
        <v>5068</v>
      </c>
      <c r="I1665" s="220" t="s">
        <v>990</v>
      </c>
      <c r="J1665" s="220" t="s">
        <v>990</v>
      </c>
      <c r="K1665" s="221" t="s">
        <v>5068</v>
      </c>
    </row>
    <row r="1666" spans="1:11" ht="24.75" customHeight="1" x14ac:dyDescent="0.2">
      <c r="A1666" s="217">
        <v>1662</v>
      </c>
      <c r="B1666" s="218">
        <v>2011</v>
      </c>
      <c r="C1666" s="219" t="s">
        <v>4551</v>
      </c>
      <c r="D1666" s="231" t="s">
        <v>6306</v>
      </c>
      <c r="E1666" s="226" t="s">
        <v>1308</v>
      </c>
      <c r="F1666" s="222" t="s">
        <v>1447</v>
      </c>
      <c r="G1666" s="218">
        <v>2</v>
      </c>
      <c r="H1666" s="220" t="s">
        <v>5069</v>
      </c>
      <c r="I1666" s="220" t="s">
        <v>990</v>
      </c>
      <c r="J1666" s="220" t="s">
        <v>990</v>
      </c>
      <c r="K1666" s="221" t="s">
        <v>5069</v>
      </c>
    </row>
    <row r="1667" spans="1:11" ht="24.75" customHeight="1" x14ac:dyDescent="0.2">
      <c r="A1667" s="217">
        <v>1663</v>
      </c>
      <c r="B1667" s="218">
        <v>2011</v>
      </c>
      <c r="C1667" s="219" t="s">
        <v>4553</v>
      </c>
      <c r="D1667" s="231" t="s">
        <v>6306</v>
      </c>
      <c r="E1667" s="226" t="s">
        <v>5070</v>
      </c>
      <c r="F1667" s="222" t="s">
        <v>1220</v>
      </c>
      <c r="G1667" s="218">
        <v>1</v>
      </c>
      <c r="H1667" s="220" t="s">
        <v>5071</v>
      </c>
      <c r="I1667" s="220" t="s">
        <v>990</v>
      </c>
      <c r="J1667" s="220" t="s">
        <v>990</v>
      </c>
      <c r="K1667" s="221" t="s">
        <v>5071</v>
      </c>
    </row>
    <row r="1668" spans="1:11" ht="24.75" customHeight="1" x14ac:dyDescent="0.2">
      <c r="A1668" s="217">
        <v>1664</v>
      </c>
      <c r="B1668" s="218">
        <v>2011</v>
      </c>
      <c r="C1668" s="219" t="s">
        <v>4557</v>
      </c>
      <c r="D1668" s="231" t="s">
        <v>6306</v>
      </c>
      <c r="E1668" s="226" t="s">
        <v>2707</v>
      </c>
      <c r="F1668" s="222" t="s">
        <v>1077</v>
      </c>
      <c r="G1668" s="218">
        <v>2</v>
      </c>
      <c r="H1668" s="220" t="s">
        <v>5072</v>
      </c>
      <c r="I1668" s="220" t="s">
        <v>990</v>
      </c>
      <c r="J1668" s="220" t="s">
        <v>990</v>
      </c>
      <c r="K1668" s="221" t="s">
        <v>5072</v>
      </c>
    </row>
    <row r="1669" spans="1:11" ht="24.75" customHeight="1" x14ac:dyDescent="0.2">
      <c r="A1669" s="217">
        <v>1665</v>
      </c>
      <c r="B1669" s="218">
        <v>2011</v>
      </c>
      <c r="C1669" s="219" t="s">
        <v>4561</v>
      </c>
      <c r="D1669" s="231" t="s">
        <v>6306</v>
      </c>
      <c r="E1669" s="226" t="s">
        <v>2582</v>
      </c>
      <c r="F1669" s="222" t="s">
        <v>1769</v>
      </c>
      <c r="G1669" s="218">
        <v>1</v>
      </c>
      <c r="H1669" s="220" t="s">
        <v>5073</v>
      </c>
      <c r="I1669" s="220" t="s">
        <v>990</v>
      </c>
      <c r="J1669" s="220" t="s">
        <v>990</v>
      </c>
      <c r="K1669" s="221" t="s">
        <v>5073</v>
      </c>
    </row>
    <row r="1670" spans="1:11" ht="24.75" customHeight="1" x14ac:dyDescent="0.2">
      <c r="A1670" s="217">
        <v>1666</v>
      </c>
      <c r="B1670" s="218">
        <v>2011</v>
      </c>
      <c r="C1670" s="219" t="s">
        <v>1110</v>
      </c>
      <c r="D1670" s="231" t="s">
        <v>6306</v>
      </c>
      <c r="E1670" s="226" t="s">
        <v>7455</v>
      </c>
      <c r="F1670" s="222" t="s">
        <v>1186</v>
      </c>
      <c r="G1670" s="218">
        <v>1</v>
      </c>
      <c r="H1670" s="220" t="s">
        <v>5074</v>
      </c>
      <c r="I1670" s="220" t="s">
        <v>990</v>
      </c>
      <c r="J1670" s="220" t="s">
        <v>990</v>
      </c>
      <c r="K1670" s="221" t="s">
        <v>5074</v>
      </c>
    </row>
    <row r="1671" spans="1:11" ht="24.75" customHeight="1" x14ac:dyDescent="0.2">
      <c r="A1671" s="217">
        <v>1667</v>
      </c>
      <c r="B1671" s="218">
        <v>2011</v>
      </c>
      <c r="C1671" s="219" t="s">
        <v>4568</v>
      </c>
      <c r="D1671" s="231" t="s">
        <v>6306</v>
      </c>
      <c r="E1671" s="226" t="s">
        <v>2794</v>
      </c>
      <c r="F1671" s="222" t="s">
        <v>1447</v>
      </c>
      <c r="G1671" s="218">
        <v>1</v>
      </c>
      <c r="H1671" s="220" t="s">
        <v>5075</v>
      </c>
      <c r="I1671" s="220" t="s">
        <v>990</v>
      </c>
      <c r="J1671" s="220" t="s">
        <v>990</v>
      </c>
      <c r="K1671" s="221" t="s">
        <v>5075</v>
      </c>
    </row>
    <row r="1672" spans="1:11" ht="24.75" customHeight="1" x14ac:dyDescent="0.2">
      <c r="A1672" s="217">
        <v>1668</v>
      </c>
      <c r="B1672" s="218">
        <v>2011</v>
      </c>
      <c r="C1672" s="219" t="s">
        <v>4571</v>
      </c>
      <c r="D1672" s="231" t="s">
        <v>6306</v>
      </c>
      <c r="E1672" s="226" t="s">
        <v>2347</v>
      </c>
      <c r="F1672" s="222" t="s">
        <v>1112</v>
      </c>
      <c r="G1672" s="218">
        <v>2</v>
      </c>
      <c r="H1672" s="220" t="s">
        <v>5076</v>
      </c>
      <c r="I1672" s="220" t="s">
        <v>990</v>
      </c>
      <c r="J1672" s="220" t="s">
        <v>990</v>
      </c>
      <c r="K1672" s="221" t="s">
        <v>5076</v>
      </c>
    </row>
    <row r="1673" spans="1:11" ht="24.75" customHeight="1" x14ac:dyDescent="0.2">
      <c r="A1673" s="217">
        <v>1669</v>
      </c>
      <c r="B1673" s="218">
        <v>2011</v>
      </c>
      <c r="C1673" s="219" t="s">
        <v>4573</v>
      </c>
      <c r="D1673" s="231" t="s">
        <v>6306</v>
      </c>
      <c r="E1673" s="226" t="s">
        <v>4631</v>
      </c>
      <c r="F1673" s="222" t="s">
        <v>2605</v>
      </c>
      <c r="G1673" s="218">
        <v>2</v>
      </c>
      <c r="H1673" s="220" t="s">
        <v>5077</v>
      </c>
      <c r="I1673" s="220" t="s">
        <v>990</v>
      </c>
      <c r="J1673" s="220" t="s">
        <v>990</v>
      </c>
      <c r="K1673" s="221" t="s">
        <v>5077</v>
      </c>
    </row>
    <row r="1674" spans="1:11" ht="24.75" customHeight="1" x14ac:dyDescent="0.2">
      <c r="A1674" s="217">
        <v>1670</v>
      </c>
      <c r="B1674" s="218">
        <v>2011</v>
      </c>
      <c r="C1674" s="219" t="s">
        <v>1114</v>
      </c>
      <c r="D1674" s="231" t="s">
        <v>6306</v>
      </c>
      <c r="E1674" s="226" t="s">
        <v>2608</v>
      </c>
      <c r="F1674" s="222" t="s">
        <v>1565</v>
      </c>
      <c r="G1674" s="218">
        <v>2</v>
      </c>
      <c r="H1674" s="220" t="s">
        <v>5078</v>
      </c>
      <c r="I1674" s="220" t="s">
        <v>990</v>
      </c>
      <c r="J1674" s="220" t="s">
        <v>990</v>
      </c>
      <c r="K1674" s="221" t="s">
        <v>5078</v>
      </c>
    </row>
    <row r="1675" spans="1:11" ht="24.75" customHeight="1" x14ac:dyDescent="0.2">
      <c r="A1675" s="217">
        <v>1671</v>
      </c>
      <c r="B1675" s="218">
        <v>2011</v>
      </c>
      <c r="C1675" s="219" t="s">
        <v>4577</v>
      </c>
      <c r="D1675" s="231" t="s">
        <v>6306</v>
      </c>
      <c r="E1675" s="226" t="s">
        <v>2888</v>
      </c>
      <c r="F1675" s="222" t="s">
        <v>1821</v>
      </c>
      <c r="G1675" s="218">
        <v>1</v>
      </c>
      <c r="H1675" s="220" t="s">
        <v>5079</v>
      </c>
      <c r="I1675" s="220" t="s">
        <v>990</v>
      </c>
      <c r="J1675" s="220" t="s">
        <v>990</v>
      </c>
      <c r="K1675" s="221" t="s">
        <v>5079</v>
      </c>
    </row>
    <row r="1676" spans="1:11" ht="24.75" customHeight="1" x14ac:dyDescent="0.2">
      <c r="A1676" s="217">
        <v>1672</v>
      </c>
      <c r="B1676" s="218">
        <v>2011</v>
      </c>
      <c r="C1676" s="219" t="s">
        <v>4579</v>
      </c>
      <c r="D1676" s="231" t="s">
        <v>6306</v>
      </c>
      <c r="E1676" s="226" t="s">
        <v>5080</v>
      </c>
      <c r="F1676" s="222" t="s">
        <v>1028</v>
      </c>
      <c r="G1676" s="218">
        <v>1</v>
      </c>
      <c r="H1676" s="220" t="s">
        <v>5081</v>
      </c>
      <c r="I1676" s="220" t="s">
        <v>990</v>
      </c>
      <c r="J1676" s="220" t="s">
        <v>990</v>
      </c>
      <c r="K1676" s="221" t="s">
        <v>5081</v>
      </c>
    </row>
    <row r="1677" spans="1:11" ht="24.75" customHeight="1" x14ac:dyDescent="0.2">
      <c r="A1677" s="217">
        <v>1673</v>
      </c>
      <c r="B1677" s="218">
        <v>2011</v>
      </c>
      <c r="C1677" s="219" t="s">
        <v>4583</v>
      </c>
      <c r="D1677" s="231" t="s">
        <v>6306</v>
      </c>
      <c r="E1677" s="226" t="s">
        <v>2798</v>
      </c>
      <c r="F1677" s="222" t="s">
        <v>1670</v>
      </c>
      <c r="G1677" s="218">
        <v>1</v>
      </c>
      <c r="H1677" s="220" t="s">
        <v>5082</v>
      </c>
      <c r="I1677" s="220" t="s">
        <v>990</v>
      </c>
      <c r="J1677" s="220" t="s">
        <v>990</v>
      </c>
      <c r="K1677" s="221" t="s">
        <v>5082</v>
      </c>
    </row>
    <row r="1678" spans="1:11" ht="24.75" customHeight="1" x14ac:dyDescent="0.2">
      <c r="A1678" s="217">
        <v>1674</v>
      </c>
      <c r="B1678" s="218">
        <v>2011</v>
      </c>
      <c r="C1678" s="219" t="s">
        <v>4586</v>
      </c>
      <c r="D1678" s="231" t="s">
        <v>6306</v>
      </c>
      <c r="E1678" s="226" t="s">
        <v>1978</v>
      </c>
      <c r="F1678" s="222" t="s">
        <v>1628</v>
      </c>
      <c r="G1678" s="218">
        <v>2</v>
      </c>
      <c r="H1678" s="220" t="s">
        <v>5083</v>
      </c>
      <c r="I1678" s="220" t="s">
        <v>990</v>
      </c>
      <c r="J1678" s="220" t="s">
        <v>990</v>
      </c>
      <c r="K1678" s="221" t="s">
        <v>5083</v>
      </c>
    </row>
    <row r="1679" spans="1:11" ht="24.75" customHeight="1" x14ac:dyDescent="0.2">
      <c r="A1679" s="217">
        <v>1675</v>
      </c>
      <c r="B1679" s="218">
        <v>2011</v>
      </c>
      <c r="C1679" s="219" t="s">
        <v>4588</v>
      </c>
      <c r="D1679" s="231" t="s">
        <v>6306</v>
      </c>
      <c r="E1679" s="226" t="s">
        <v>2033</v>
      </c>
      <c r="F1679" s="222" t="s">
        <v>1370</v>
      </c>
      <c r="G1679" s="218">
        <v>2</v>
      </c>
      <c r="H1679" s="220" t="s">
        <v>5084</v>
      </c>
      <c r="I1679" s="220" t="s">
        <v>990</v>
      </c>
      <c r="J1679" s="220" t="s">
        <v>990</v>
      </c>
      <c r="K1679" s="221" t="s">
        <v>5084</v>
      </c>
    </row>
    <row r="1680" spans="1:11" ht="24.75" customHeight="1" x14ac:dyDescent="0.2">
      <c r="A1680" s="217">
        <v>1676</v>
      </c>
      <c r="B1680" s="218">
        <v>2011</v>
      </c>
      <c r="C1680" s="219" t="s">
        <v>4593</v>
      </c>
      <c r="D1680" s="231" t="s">
        <v>6306</v>
      </c>
      <c r="E1680" s="226" t="s">
        <v>1111</v>
      </c>
      <c r="F1680" s="222" t="s">
        <v>1810</v>
      </c>
      <c r="G1680" s="218">
        <v>1</v>
      </c>
      <c r="H1680" s="220" t="s">
        <v>5085</v>
      </c>
      <c r="I1680" s="220" t="s">
        <v>990</v>
      </c>
      <c r="J1680" s="220" t="s">
        <v>990</v>
      </c>
      <c r="K1680" s="221" t="s">
        <v>5085</v>
      </c>
    </row>
    <row r="1681" spans="1:11" ht="24.75" customHeight="1" x14ac:dyDescent="0.2">
      <c r="A1681" s="217">
        <v>1677</v>
      </c>
      <c r="B1681" s="218">
        <v>2011</v>
      </c>
      <c r="C1681" s="219" t="s">
        <v>4601</v>
      </c>
      <c r="D1681" s="231" t="s">
        <v>6306</v>
      </c>
      <c r="E1681" s="226" t="s">
        <v>4613</v>
      </c>
      <c r="F1681" s="222" t="s">
        <v>5086</v>
      </c>
      <c r="G1681" s="218">
        <v>1</v>
      </c>
      <c r="H1681" s="220" t="s">
        <v>5087</v>
      </c>
      <c r="I1681" s="220" t="s">
        <v>990</v>
      </c>
      <c r="J1681" s="220" t="s">
        <v>990</v>
      </c>
      <c r="K1681" s="221" t="s">
        <v>5087</v>
      </c>
    </row>
    <row r="1682" spans="1:11" ht="24.75" customHeight="1" x14ac:dyDescent="0.2">
      <c r="A1682" s="217">
        <v>1678</v>
      </c>
      <c r="B1682" s="218">
        <v>2011</v>
      </c>
      <c r="C1682" s="219" t="s">
        <v>5088</v>
      </c>
      <c r="D1682" s="231" t="s">
        <v>6306</v>
      </c>
      <c r="E1682" s="226" t="s">
        <v>7417</v>
      </c>
      <c r="F1682" s="222" t="s">
        <v>1525</v>
      </c>
      <c r="G1682" s="218">
        <v>2</v>
      </c>
      <c r="H1682" s="220" t="s">
        <v>5089</v>
      </c>
      <c r="I1682" s="220" t="s">
        <v>990</v>
      </c>
      <c r="J1682" s="220" t="s">
        <v>990</v>
      </c>
      <c r="K1682" s="221" t="s">
        <v>5089</v>
      </c>
    </row>
    <row r="1683" spans="1:11" ht="24.75" customHeight="1" x14ac:dyDescent="0.2">
      <c r="A1683" s="217">
        <v>1679</v>
      </c>
      <c r="B1683" s="218">
        <v>2011</v>
      </c>
      <c r="C1683" s="219" t="s">
        <v>4612</v>
      </c>
      <c r="D1683" s="231" t="s">
        <v>6306</v>
      </c>
      <c r="E1683" s="226" t="s">
        <v>2224</v>
      </c>
      <c r="F1683" s="222" t="s">
        <v>1558</v>
      </c>
      <c r="G1683" s="218">
        <v>1</v>
      </c>
      <c r="H1683" s="220" t="s">
        <v>5090</v>
      </c>
      <c r="I1683" s="220" t="s">
        <v>990</v>
      </c>
      <c r="J1683" s="220" t="s">
        <v>990</v>
      </c>
      <c r="K1683" s="221" t="s">
        <v>5090</v>
      </c>
    </row>
    <row r="1684" spans="1:11" ht="24.75" customHeight="1" x14ac:dyDescent="0.2">
      <c r="A1684" s="217">
        <v>1680</v>
      </c>
      <c r="B1684" s="218">
        <v>2011</v>
      </c>
      <c r="C1684" s="219" t="s">
        <v>4615</v>
      </c>
      <c r="D1684" s="231" t="s">
        <v>6306</v>
      </c>
      <c r="E1684" s="226" t="s">
        <v>3735</v>
      </c>
      <c r="F1684" s="222" t="s">
        <v>2021</v>
      </c>
      <c r="G1684" s="218">
        <v>2</v>
      </c>
      <c r="H1684" s="220" t="s">
        <v>5091</v>
      </c>
      <c r="I1684" s="220" t="s">
        <v>990</v>
      </c>
      <c r="J1684" s="220" t="s">
        <v>990</v>
      </c>
      <c r="K1684" s="221" t="s">
        <v>5091</v>
      </c>
    </row>
    <row r="1685" spans="1:11" ht="24.75" customHeight="1" x14ac:dyDescent="0.2">
      <c r="A1685" s="217">
        <v>1681</v>
      </c>
      <c r="B1685" s="218">
        <v>2011</v>
      </c>
      <c r="C1685" s="219" t="s">
        <v>4619</v>
      </c>
      <c r="D1685" s="231" t="s">
        <v>6306</v>
      </c>
      <c r="E1685" s="226" t="s">
        <v>4594</v>
      </c>
      <c r="F1685" s="222" t="s">
        <v>1615</v>
      </c>
      <c r="G1685" s="218">
        <v>1</v>
      </c>
      <c r="H1685" s="220" t="s">
        <v>5092</v>
      </c>
      <c r="I1685" s="220" t="s">
        <v>990</v>
      </c>
      <c r="J1685" s="220" t="s">
        <v>990</v>
      </c>
      <c r="K1685" s="221" t="s">
        <v>5092</v>
      </c>
    </row>
    <row r="1686" spans="1:11" ht="24.75" customHeight="1" x14ac:dyDescent="0.2">
      <c r="A1686" s="217">
        <v>1682</v>
      </c>
      <c r="B1686" s="218">
        <v>2011</v>
      </c>
      <c r="C1686" s="219" t="s">
        <v>4622</v>
      </c>
      <c r="D1686" s="231" t="s">
        <v>6306</v>
      </c>
      <c r="E1686" s="226" t="s">
        <v>3879</v>
      </c>
      <c r="F1686" s="222" t="s">
        <v>1069</v>
      </c>
      <c r="G1686" s="218">
        <v>1</v>
      </c>
      <c r="H1686" s="220" t="s">
        <v>5093</v>
      </c>
      <c r="I1686" s="220" t="s">
        <v>990</v>
      </c>
      <c r="J1686" s="220" t="s">
        <v>990</v>
      </c>
      <c r="K1686" s="221" t="s">
        <v>5093</v>
      </c>
    </row>
    <row r="1687" spans="1:11" ht="24.75" customHeight="1" x14ac:dyDescent="0.2">
      <c r="A1687" s="217">
        <v>1683</v>
      </c>
      <c r="B1687" s="218">
        <v>2011</v>
      </c>
      <c r="C1687" s="219" t="s">
        <v>5094</v>
      </c>
      <c r="D1687" s="231" t="s">
        <v>6306</v>
      </c>
      <c r="E1687" s="226" t="s">
        <v>3683</v>
      </c>
      <c r="F1687" s="222" t="s">
        <v>3762</v>
      </c>
      <c r="G1687" s="218">
        <v>1</v>
      </c>
      <c r="H1687" s="220" t="s">
        <v>5095</v>
      </c>
      <c r="I1687" s="220" t="s">
        <v>990</v>
      </c>
      <c r="J1687" s="220" t="s">
        <v>990</v>
      </c>
      <c r="K1687" s="221" t="s">
        <v>5095</v>
      </c>
    </row>
    <row r="1688" spans="1:11" ht="24.75" customHeight="1" x14ac:dyDescent="0.2">
      <c r="A1688" s="217">
        <v>1684</v>
      </c>
      <c r="B1688" s="218">
        <v>2011</v>
      </c>
      <c r="C1688" s="219" t="s">
        <v>4625</v>
      </c>
      <c r="D1688" s="231" t="s">
        <v>6306</v>
      </c>
      <c r="E1688" s="226" t="s">
        <v>7456</v>
      </c>
      <c r="F1688" s="222" t="s">
        <v>2030</v>
      </c>
      <c r="G1688" s="218">
        <v>3</v>
      </c>
      <c r="H1688" s="220" t="s">
        <v>5096</v>
      </c>
      <c r="I1688" s="220" t="s">
        <v>990</v>
      </c>
      <c r="J1688" s="220" t="s">
        <v>990</v>
      </c>
      <c r="K1688" s="221" t="s">
        <v>5096</v>
      </c>
    </row>
    <row r="1689" spans="1:11" ht="24.75" customHeight="1" x14ac:dyDescent="0.2">
      <c r="A1689" s="217">
        <v>1685</v>
      </c>
      <c r="B1689" s="218">
        <v>2011</v>
      </c>
      <c r="C1689" s="219" t="s">
        <v>4628</v>
      </c>
      <c r="D1689" s="231" t="s">
        <v>6306</v>
      </c>
      <c r="E1689" s="226" t="s">
        <v>3568</v>
      </c>
      <c r="F1689" s="222" t="s">
        <v>2285</v>
      </c>
      <c r="G1689" s="218">
        <v>1</v>
      </c>
      <c r="H1689" s="220" t="s">
        <v>5097</v>
      </c>
      <c r="I1689" s="220" t="s">
        <v>990</v>
      </c>
      <c r="J1689" s="220" t="s">
        <v>990</v>
      </c>
      <c r="K1689" s="221" t="s">
        <v>5097</v>
      </c>
    </row>
    <row r="1690" spans="1:11" ht="24.75" customHeight="1" x14ac:dyDescent="0.2">
      <c r="A1690" s="217">
        <v>1686</v>
      </c>
      <c r="B1690" s="218">
        <v>2015</v>
      </c>
      <c r="C1690" s="219" t="s">
        <v>5098</v>
      </c>
      <c r="D1690" s="231" t="s">
        <v>6300</v>
      </c>
      <c r="E1690" s="226" t="s">
        <v>2821</v>
      </c>
      <c r="F1690" s="222" t="s">
        <v>1615</v>
      </c>
      <c r="G1690" s="218">
        <v>0</v>
      </c>
      <c r="H1690" s="220" t="s">
        <v>5099</v>
      </c>
      <c r="I1690" s="220" t="s">
        <v>990</v>
      </c>
      <c r="J1690" s="220" t="s">
        <v>5099</v>
      </c>
      <c r="K1690" s="221" t="s">
        <v>990</v>
      </c>
    </row>
    <row r="1691" spans="1:11" ht="24.75" customHeight="1" x14ac:dyDescent="0.2">
      <c r="A1691" s="217">
        <v>1687</v>
      </c>
      <c r="B1691" s="218">
        <v>2015</v>
      </c>
      <c r="C1691" s="219" t="s">
        <v>5100</v>
      </c>
      <c r="D1691" s="231" t="s">
        <v>6300</v>
      </c>
      <c r="E1691" s="226" t="s">
        <v>2854</v>
      </c>
      <c r="F1691" s="222" t="s">
        <v>1670</v>
      </c>
      <c r="G1691" s="218">
        <v>1</v>
      </c>
      <c r="H1691" s="220" t="s">
        <v>5101</v>
      </c>
      <c r="I1691" s="220" t="s">
        <v>990</v>
      </c>
      <c r="J1691" s="220" t="s">
        <v>5102</v>
      </c>
      <c r="K1691" s="221" t="s">
        <v>5103</v>
      </c>
    </row>
    <row r="1692" spans="1:11" ht="24.75" customHeight="1" x14ac:dyDescent="0.2">
      <c r="A1692" s="217">
        <v>1688</v>
      </c>
      <c r="B1692" s="218">
        <v>2015</v>
      </c>
      <c r="C1692" s="219" t="s">
        <v>2389</v>
      </c>
      <c r="D1692" s="231" t="s">
        <v>6300</v>
      </c>
      <c r="E1692" s="226" t="s">
        <v>5104</v>
      </c>
      <c r="F1692" s="222" t="s">
        <v>2265</v>
      </c>
      <c r="G1692" s="218">
        <v>0</v>
      </c>
      <c r="H1692" s="220" t="s">
        <v>5105</v>
      </c>
      <c r="I1692" s="220" t="s">
        <v>990</v>
      </c>
      <c r="J1692" s="220" t="s">
        <v>5105</v>
      </c>
      <c r="K1692" s="221" t="s">
        <v>990</v>
      </c>
    </row>
    <row r="1693" spans="1:11" ht="24.75" customHeight="1" x14ac:dyDescent="0.2">
      <c r="A1693" s="217">
        <v>1689</v>
      </c>
      <c r="B1693" s="218">
        <v>2015</v>
      </c>
      <c r="C1693" s="219" t="s">
        <v>2392</v>
      </c>
      <c r="D1693" s="231" t="s">
        <v>6300</v>
      </c>
      <c r="E1693" s="226" t="s">
        <v>1717</v>
      </c>
      <c r="F1693" s="222" t="s">
        <v>1503</v>
      </c>
      <c r="G1693" s="218">
        <v>0</v>
      </c>
      <c r="H1693" s="220" t="s">
        <v>5106</v>
      </c>
      <c r="I1693" s="220" t="s">
        <v>990</v>
      </c>
      <c r="J1693" s="220" t="s">
        <v>5106</v>
      </c>
      <c r="K1693" s="221" t="s">
        <v>990</v>
      </c>
    </row>
    <row r="1694" spans="1:11" ht="24.75" customHeight="1" x14ac:dyDescent="0.2">
      <c r="A1694" s="217">
        <v>1690</v>
      </c>
      <c r="B1694" s="218">
        <v>2015</v>
      </c>
      <c r="C1694" s="219" t="s">
        <v>2395</v>
      </c>
      <c r="D1694" s="231" t="s">
        <v>6300</v>
      </c>
      <c r="E1694" s="226" t="s">
        <v>7457</v>
      </c>
      <c r="F1694" s="222" t="s">
        <v>1224</v>
      </c>
      <c r="G1694" s="218">
        <v>1</v>
      </c>
      <c r="H1694" s="220" t="s">
        <v>5107</v>
      </c>
      <c r="I1694" s="220" t="s">
        <v>990</v>
      </c>
      <c r="J1694" s="220" t="s">
        <v>5108</v>
      </c>
      <c r="K1694" s="221" t="s">
        <v>5109</v>
      </c>
    </row>
    <row r="1695" spans="1:11" ht="24.75" customHeight="1" x14ac:dyDescent="0.2">
      <c r="A1695" s="217">
        <v>1691</v>
      </c>
      <c r="B1695" s="218">
        <v>2015</v>
      </c>
      <c r="C1695" s="219" t="s">
        <v>2400</v>
      </c>
      <c r="D1695" s="231" t="s">
        <v>6300</v>
      </c>
      <c r="E1695" s="226" t="s">
        <v>1135</v>
      </c>
      <c r="F1695" s="222" t="s">
        <v>1204</v>
      </c>
      <c r="G1695" s="218">
        <v>1</v>
      </c>
      <c r="H1695" s="220" t="s">
        <v>5110</v>
      </c>
      <c r="I1695" s="220" t="s">
        <v>990</v>
      </c>
      <c r="J1695" s="220" t="s">
        <v>5111</v>
      </c>
      <c r="K1695" s="221" t="s">
        <v>5112</v>
      </c>
    </row>
    <row r="1696" spans="1:11" ht="24.75" customHeight="1" x14ac:dyDescent="0.2">
      <c r="A1696" s="217">
        <v>1692</v>
      </c>
      <c r="B1696" s="218">
        <v>2015</v>
      </c>
      <c r="C1696" s="219" t="s">
        <v>998</v>
      </c>
      <c r="D1696" s="231" t="s">
        <v>6300</v>
      </c>
      <c r="E1696" s="226" t="s">
        <v>1366</v>
      </c>
      <c r="F1696" s="222" t="s">
        <v>1235</v>
      </c>
      <c r="G1696" s="218">
        <v>1</v>
      </c>
      <c r="H1696" s="220" t="s">
        <v>5113</v>
      </c>
      <c r="I1696" s="220" t="s">
        <v>990</v>
      </c>
      <c r="J1696" s="220" t="s">
        <v>5114</v>
      </c>
      <c r="K1696" s="221" t="s">
        <v>5115</v>
      </c>
    </row>
    <row r="1697" spans="1:11" ht="24.75" customHeight="1" x14ac:dyDescent="0.2">
      <c r="A1697" s="217">
        <v>1693</v>
      </c>
      <c r="B1697" s="218">
        <v>2015</v>
      </c>
      <c r="C1697" s="219" t="s">
        <v>2404</v>
      </c>
      <c r="D1697" s="231" t="s">
        <v>6300</v>
      </c>
      <c r="E1697" s="226" t="s">
        <v>2409</v>
      </c>
      <c r="F1697" s="222" t="s">
        <v>2102</v>
      </c>
      <c r="G1697" s="218">
        <v>1</v>
      </c>
      <c r="H1697" s="220" t="s">
        <v>5116</v>
      </c>
      <c r="I1697" s="220" t="s">
        <v>990</v>
      </c>
      <c r="J1697" s="220" t="s">
        <v>5117</v>
      </c>
      <c r="K1697" s="221" t="s">
        <v>5118</v>
      </c>
    </row>
    <row r="1698" spans="1:11" ht="24.75" customHeight="1" x14ac:dyDescent="0.2">
      <c r="A1698" s="217">
        <v>1694</v>
      </c>
      <c r="B1698" s="218">
        <v>2015</v>
      </c>
      <c r="C1698" s="219" t="s">
        <v>4676</v>
      </c>
      <c r="D1698" s="231" t="s">
        <v>6300</v>
      </c>
      <c r="E1698" s="226" t="s">
        <v>5119</v>
      </c>
      <c r="F1698" s="222" t="s">
        <v>1370</v>
      </c>
      <c r="G1698" s="218">
        <v>0</v>
      </c>
      <c r="H1698" s="220" t="s">
        <v>5120</v>
      </c>
      <c r="I1698" s="220" t="s">
        <v>990</v>
      </c>
      <c r="J1698" s="220" t="s">
        <v>5120</v>
      </c>
      <c r="K1698" s="221" t="s">
        <v>990</v>
      </c>
    </row>
    <row r="1699" spans="1:11" ht="24.75" customHeight="1" x14ac:dyDescent="0.2">
      <c r="A1699" s="217">
        <v>1695</v>
      </c>
      <c r="B1699" s="218">
        <v>2015</v>
      </c>
      <c r="C1699" s="219" t="s">
        <v>4678</v>
      </c>
      <c r="D1699" s="231" t="s">
        <v>6300</v>
      </c>
      <c r="E1699" s="226" t="s">
        <v>1457</v>
      </c>
      <c r="F1699" s="222" t="s">
        <v>1850</v>
      </c>
      <c r="G1699" s="218">
        <v>1</v>
      </c>
      <c r="H1699" s="220" t="s">
        <v>5121</v>
      </c>
      <c r="I1699" s="220" t="s">
        <v>990</v>
      </c>
      <c r="J1699" s="220" t="s">
        <v>5122</v>
      </c>
      <c r="K1699" s="221" t="s">
        <v>5123</v>
      </c>
    </row>
    <row r="1700" spans="1:11" ht="24.75" customHeight="1" x14ac:dyDescent="0.2">
      <c r="A1700" s="217">
        <v>1696</v>
      </c>
      <c r="B1700" s="218">
        <v>2015</v>
      </c>
      <c r="C1700" s="219" t="s">
        <v>4680</v>
      </c>
      <c r="D1700" s="231" t="s">
        <v>6300</v>
      </c>
      <c r="E1700" s="226" t="s">
        <v>5124</v>
      </c>
      <c r="F1700" s="222" t="s">
        <v>1128</v>
      </c>
      <c r="G1700" s="218">
        <v>1</v>
      </c>
      <c r="H1700" s="220" t="s">
        <v>5125</v>
      </c>
      <c r="I1700" s="220" t="s">
        <v>990</v>
      </c>
      <c r="J1700" s="220" t="s">
        <v>5126</v>
      </c>
      <c r="K1700" s="221" t="s">
        <v>5127</v>
      </c>
    </row>
    <row r="1701" spans="1:11" ht="24.75" customHeight="1" x14ac:dyDescent="0.2">
      <c r="A1701" s="217">
        <v>1697</v>
      </c>
      <c r="B1701" s="218">
        <v>2015</v>
      </c>
      <c r="C1701" s="219" t="s">
        <v>2406</v>
      </c>
      <c r="D1701" s="231" t="s">
        <v>6300</v>
      </c>
      <c r="E1701" s="226" t="s">
        <v>1702</v>
      </c>
      <c r="F1701" s="222" t="s">
        <v>1197</v>
      </c>
      <c r="G1701" s="218">
        <v>1</v>
      </c>
      <c r="H1701" s="220" t="s">
        <v>5128</v>
      </c>
      <c r="I1701" s="220" t="s">
        <v>5129</v>
      </c>
      <c r="J1701" s="220" t="s">
        <v>5128</v>
      </c>
      <c r="K1701" s="221" t="s">
        <v>5129</v>
      </c>
    </row>
    <row r="1702" spans="1:11" ht="24.75" customHeight="1" x14ac:dyDescent="0.2">
      <c r="A1702" s="217">
        <v>1698</v>
      </c>
      <c r="B1702" s="218">
        <v>2015</v>
      </c>
      <c r="C1702" s="219" t="s">
        <v>2408</v>
      </c>
      <c r="D1702" s="231" t="s">
        <v>6300</v>
      </c>
      <c r="E1702" s="226" t="s">
        <v>5130</v>
      </c>
      <c r="F1702" s="222" t="s">
        <v>1077</v>
      </c>
      <c r="G1702" s="218">
        <v>0</v>
      </c>
      <c r="H1702" s="220" t="s">
        <v>5131</v>
      </c>
      <c r="I1702" s="220" t="s">
        <v>990</v>
      </c>
      <c r="J1702" s="220" t="s">
        <v>5131</v>
      </c>
      <c r="K1702" s="221" t="s">
        <v>990</v>
      </c>
    </row>
    <row r="1703" spans="1:11" ht="24.75" customHeight="1" x14ac:dyDescent="0.2">
      <c r="A1703" s="217">
        <v>1699</v>
      </c>
      <c r="B1703" s="218">
        <v>2015</v>
      </c>
      <c r="C1703" s="219" t="s">
        <v>2411</v>
      </c>
      <c r="D1703" s="231" t="s">
        <v>6300</v>
      </c>
      <c r="E1703" s="226" t="s">
        <v>2452</v>
      </c>
      <c r="F1703" s="222" t="s">
        <v>1900</v>
      </c>
      <c r="G1703" s="218">
        <v>0</v>
      </c>
      <c r="H1703" s="220" t="s">
        <v>5132</v>
      </c>
      <c r="I1703" s="220" t="s">
        <v>990</v>
      </c>
      <c r="J1703" s="220" t="s">
        <v>5132</v>
      </c>
      <c r="K1703" s="221" t="s">
        <v>990</v>
      </c>
    </row>
    <row r="1704" spans="1:11" ht="24.75" customHeight="1" x14ac:dyDescent="0.2">
      <c r="A1704" s="217">
        <v>1700</v>
      </c>
      <c r="B1704" s="218">
        <v>2015</v>
      </c>
      <c r="C1704" s="219" t="s">
        <v>2414</v>
      </c>
      <c r="D1704" s="231" t="s">
        <v>6300</v>
      </c>
      <c r="E1704" s="226" t="s">
        <v>2516</v>
      </c>
      <c r="F1704" s="222" t="s">
        <v>1128</v>
      </c>
      <c r="G1704" s="218">
        <v>0</v>
      </c>
      <c r="H1704" s="220" t="s">
        <v>5133</v>
      </c>
      <c r="I1704" s="220" t="s">
        <v>990</v>
      </c>
      <c r="J1704" s="220" t="s">
        <v>5133</v>
      </c>
      <c r="K1704" s="221" t="s">
        <v>990</v>
      </c>
    </row>
    <row r="1705" spans="1:11" ht="24.75" customHeight="1" x14ac:dyDescent="0.2">
      <c r="A1705" s="217">
        <v>1701</v>
      </c>
      <c r="B1705" s="218">
        <v>2015</v>
      </c>
      <c r="C1705" s="219" t="s">
        <v>2416</v>
      </c>
      <c r="D1705" s="231" t="s">
        <v>6300</v>
      </c>
      <c r="E1705" s="226" t="s">
        <v>4021</v>
      </c>
      <c r="F1705" s="222" t="s">
        <v>1602</v>
      </c>
      <c r="G1705" s="218">
        <v>0</v>
      </c>
      <c r="H1705" s="220" t="s">
        <v>5134</v>
      </c>
      <c r="I1705" s="220" t="s">
        <v>990</v>
      </c>
      <c r="J1705" s="220" t="s">
        <v>5134</v>
      </c>
      <c r="K1705" s="221" t="s">
        <v>990</v>
      </c>
    </row>
    <row r="1706" spans="1:11" ht="24.75" customHeight="1" x14ac:dyDescent="0.2">
      <c r="A1706" s="217">
        <v>1702</v>
      </c>
      <c r="B1706" s="218">
        <v>2015</v>
      </c>
      <c r="C1706" s="219" t="s">
        <v>2418</v>
      </c>
      <c r="D1706" s="231" t="s">
        <v>6300</v>
      </c>
      <c r="E1706" s="226" t="s">
        <v>5135</v>
      </c>
      <c r="F1706" s="222" t="s">
        <v>1908</v>
      </c>
      <c r="G1706" s="218">
        <v>0</v>
      </c>
      <c r="H1706" s="220" t="s">
        <v>5136</v>
      </c>
      <c r="I1706" s="220" t="s">
        <v>990</v>
      </c>
      <c r="J1706" s="220" t="s">
        <v>5136</v>
      </c>
      <c r="K1706" s="221" t="s">
        <v>990</v>
      </c>
    </row>
    <row r="1707" spans="1:11" ht="24.75" customHeight="1" x14ac:dyDescent="0.2">
      <c r="A1707" s="217">
        <v>1703</v>
      </c>
      <c r="B1707" s="218">
        <v>2015</v>
      </c>
      <c r="C1707" s="219" t="s">
        <v>2421</v>
      </c>
      <c r="D1707" s="231" t="s">
        <v>6300</v>
      </c>
      <c r="E1707" s="226" t="s">
        <v>1745</v>
      </c>
      <c r="F1707" s="222" t="s">
        <v>1509</v>
      </c>
      <c r="G1707" s="218">
        <v>0</v>
      </c>
      <c r="H1707" s="220" t="s">
        <v>5137</v>
      </c>
      <c r="I1707" s="220" t="s">
        <v>990</v>
      </c>
      <c r="J1707" s="220" t="s">
        <v>5137</v>
      </c>
      <c r="K1707" s="221" t="s">
        <v>990</v>
      </c>
    </row>
    <row r="1708" spans="1:11" ht="24.75" customHeight="1" x14ac:dyDescent="0.2">
      <c r="A1708" s="217">
        <v>1704</v>
      </c>
      <c r="B1708" s="218">
        <v>2015</v>
      </c>
      <c r="C1708" s="219" t="s">
        <v>2424</v>
      </c>
      <c r="D1708" s="231" t="s">
        <v>6300</v>
      </c>
      <c r="E1708" s="226" t="s">
        <v>2436</v>
      </c>
      <c r="F1708" s="222" t="s">
        <v>1763</v>
      </c>
      <c r="G1708" s="218">
        <v>0</v>
      </c>
      <c r="H1708" s="220" t="s">
        <v>5138</v>
      </c>
      <c r="I1708" s="220" t="s">
        <v>990</v>
      </c>
      <c r="J1708" s="220" t="s">
        <v>5138</v>
      </c>
      <c r="K1708" s="221" t="s">
        <v>990</v>
      </c>
    </row>
    <row r="1709" spans="1:11" ht="24.75" customHeight="1" x14ac:dyDescent="0.2">
      <c r="A1709" s="217">
        <v>1705</v>
      </c>
      <c r="B1709" s="218">
        <v>2015</v>
      </c>
      <c r="C1709" s="219" t="s">
        <v>1002</v>
      </c>
      <c r="D1709" s="231" t="s">
        <v>6300</v>
      </c>
      <c r="E1709" s="226" t="s">
        <v>5139</v>
      </c>
      <c r="F1709" s="222" t="s">
        <v>1549</v>
      </c>
      <c r="G1709" s="218">
        <v>0</v>
      </c>
      <c r="H1709" s="220" t="s">
        <v>5140</v>
      </c>
      <c r="I1709" s="220" t="s">
        <v>990</v>
      </c>
      <c r="J1709" s="220" t="s">
        <v>5140</v>
      </c>
      <c r="K1709" s="221" t="s">
        <v>990</v>
      </c>
    </row>
    <row r="1710" spans="1:11" ht="24.75" customHeight="1" x14ac:dyDescent="0.2">
      <c r="A1710" s="217">
        <v>1706</v>
      </c>
      <c r="B1710" s="218">
        <v>2015</v>
      </c>
      <c r="C1710" s="219" t="s">
        <v>2429</v>
      </c>
      <c r="D1710" s="231" t="s">
        <v>6300</v>
      </c>
      <c r="E1710" s="226" t="s">
        <v>3334</v>
      </c>
      <c r="F1710" s="222" t="s">
        <v>2519</v>
      </c>
      <c r="G1710" s="218">
        <v>1</v>
      </c>
      <c r="H1710" s="220" t="s">
        <v>5141</v>
      </c>
      <c r="I1710" s="220" t="s">
        <v>990</v>
      </c>
      <c r="J1710" s="220" t="s">
        <v>5142</v>
      </c>
      <c r="K1710" s="221" t="s">
        <v>5143</v>
      </c>
    </row>
    <row r="1711" spans="1:11" ht="24.75" customHeight="1" x14ac:dyDescent="0.2">
      <c r="A1711" s="217">
        <v>1707</v>
      </c>
      <c r="B1711" s="218">
        <v>2015</v>
      </c>
      <c r="C1711" s="219" t="s">
        <v>2432</v>
      </c>
      <c r="D1711" s="231" t="s">
        <v>6300</v>
      </c>
      <c r="E1711" s="226" t="s">
        <v>5144</v>
      </c>
      <c r="F1711" s="222" t="s">
        <v>1646</v>
      </c>
      <c r="G1711" s="218">
        <v>0</v>
      </c>
      <c r="H1711" s="220" t="s">
        <v>5145</v>
      </c>
      <c r="I1711" s="220" t="s">
        <v>990</v>
      </c>
      <c r="J1711" s="220" t="s">
        <v>5145</v>
      </c>
      <c r="K1711" s="221" t="s">
        <v>990</v>
      </c>
    </row>
    <row r="1712" spans="1:11" ht="24.75" customHeight="1" x14ac:dyDescent="0.2">
      <c r="A1712" s="217">
        <v>1708</v>
      </c>
      <c r="B1712" s="218">
        <v>2015</v>
      </c>
      <c r="C1712" s="219" t="s">
        <v>4691</v>
      </c>
      <c r="D1712" s="231" t="s">
        <v>6300</v>
      </c>
      <c r="E1712" s="226" t="s">
        <v>5146</v>
      </c>
      <c r="F1712" s="222" t="s">
        <v>2100</v>
      </c>
      <c r="G1712" s="218">
        <v>0</v>
      </c>
      <c r="H1712" s="220" t="s">
        <v>5147</v>
      </c>
      <c r="I1712" s="220" t="s">
        <v>990</v>
      </c>
      <c r="J1712" s="220" t="s">
        <v>5147</v>
      </c>
      <c r="K1712" s="221" t="s">
        <v>990</v>
      </c>
    </row>
    <row r="1713" spans="1:11" ht="24.75" customHeight="1" x14ac:dyDescent="0.2">
      <c r="A1713" s="217">
        <v>1709</v>
      </c>
      <c r="B1713" s="218">
        <v>2015</v>
      </c>
      <c r="C1713" s="219" t="s">
        <v>2435</v>
      </c>
      <c r="D1713" s="231" t="s">
        <v>6300</v>
      </c>
      <c r="E1713" s="226" t="s">
        <v>7458</v>
      </c>
      <c r="F1713" s="222" t="s">
        <v>1821</v>
      </c>
      <c r="G1713" s="218">
        <v>0</v>
      </c>
      <c r="H1713" s="220" t="s">
        <v>5148</v>
      </c>
      <c r="I1713" s="220" t="s">
        <v>990</v>
      </c>
      <c r="J1713" s="220" t="s">
        <v>5148</v>
      </c>
      <c r="K1713" s="221" t="s">
        <v>990</v>
      </c>
    </row>
    <row r="1714" spans="1:11" ht="24.75" customHeight="1" x14ac:dyDescent="0.2">
      <c r="A1714" s="217">
        <v>1710</v>
      </c>
      <c r="B1714" s="218">
        <v>2015</v>
      </c>
      <c r="C1714" s="219" t="s">
        <v>2438</v>
      </c>
      <c r="D1714" s="231" t="s">
        <v>6300</v>
      </c>
      <c r="E1714" s="226" t="s">
        <v>4515</v>
      </c>
      <c r="F1714" s="222" t="s">
        <v>1112</v>
      </c>
      <c r="G1714" s="218">
        <v>1</v>
      </c>
      <c r="H1714" s="220" t="s">
        <v>5149</v>
      </c>
      <c r="I1714" s="220" t="s">
        <v>990</v>
      </c>
      <c r="J1714" s="220" t="s">
        <v>5150</v>
      </c>
      <c r="K1714" s="221" t="s">
        <v>5151</v>
      </c>
    </row>
    <row r="1715" spans="1:11" ht="24.75" customHeight="1" x14ac:dyDescent="0.2">
      <c r="A1715" s="217">
        <v>1711</v>
      </c>
      <c r="B1715" s="218">
        <v>2015</v>
      </c>
      <c r="C1715" s="219" t="s">
        <v>2440</v>
      </c>
      <c r="D1715" s="231" t="s">
        <v>6300</v>
      </c>
      <c r="E1715" s="226" t="s">
        <v>5152</v>
      </c>
      <c r="F1715" s="222" t="s">
        <v>1847</v>
      </c>
      <c r="G1715" s="218">
        <v>0</v>
      </c>
      <c r="H1715" s="220" t="s">
        <v>5153</v>
      </c>
      <c r="I1715" s="220" t="s">
        <v>990</v>
      </c>
      <c r="J1715" s="220" t="s">
        <v>5153</v>
      </c>
      <c r="K1715" s="221" t="s">
        <v>990</v>
      </c>
    </row>
    <row r="1716" spans="1:11" ht="24.75" customHeight="1" x14ac:dyDescent="0.2">
      <c r="A1716" s="217">
        <v>1712</v>
      </c>
      <c r="B1716" s="218">
        <v>2015</v>
      </c>
      <c r="C1716" s="219" t="s">
        <v>2444</v>
      </c>
      <c r="D1716" s="231" t="s">
        <v>6300</v>
      </c>
      <c r="E1716" s="226" t="s">
        <v>1806</v>
      </c>
      <c r="F1716" s="222" t="s">
        <v>1658</v>
      </c>
      <c r="G1716" s="218">
        <v>1</v>
      </c>
      <c r="H1716" s="220" t="s">
        <v>5154</v>
      </c>
      <c r="I1716" s="220" t="s">
        <v>990</v>
      </c>
      <c r="J1716" s="220" t="s">
        <v>990</v>
      </c>
      <c r="K1716" s="221" t="s">
        <v>5154</v>
      </c>
    </row>
    <row r="1717" spans="1:11" ht="24.75" customHeight="1" x14ac:dyDescent="0.2">
      <c r="A1717" s="217">
        <v>1713</v>
      </c>
      <c r="B1717" s="218">
        <v>2015</v>
      </c>
      <c r="C1717" s="219" t="s">
        <v>2446</v>
      </c>
      <c r="D1717" s="231" t="s">
        <v>6300</v>
      </c>
      <c r="E1717" s="226" t="s">
        <v>5155</v>
      </c>
      <c r="F1717" s="222" t="s">
        <v>1416</v>
      </c>
      <c r="G1717" s="218">
        <v>0</v>
      </c>
      <c r="H1717" s="220" t="s">
        <v>5156</v>
      </c>
      <c r="I1717" s="220" t="s">
        <v>990</v>
      </c>
      <c r="J1717" s="220" t="s">
        <v>5156</v>
      </c>
      <c r="K1717" s="221" t="s">
        <v>990</v>
      </c>
    </row>
    <row r="1718" spans="1:11" ht="24.75" customHeight="1" x14ac:dyDescent="0.2">
      <c r="A1718" s="217">
        <v>1714</v>
      </c>
      <c r="B1718" s="218">
        <v>2015</v>
      </c>
      <c r="C1718" s="219" t="s">
        <v>2449</v>
      </c>
      <c r="D1718" s="231" t="s">
        <v>6300</v>
      </c>
      <c r="E1718" s="226" t="s">
        <v>1387</v>
      </c>
      <c r="F1718" s="222" t="s">
        <v>1436</v>
      </c>
      <c r="G1718" s="218">
        <v>1</v>
      </c>
      <c r="H1718" s="220" t="s">
        <v>5157</v>
      </c>
      <c r="I1718" s="220" t="s">
        <v>990</v>
      </c>
      <c r="J1718" s="220" t="s">
        <v>5158</v>
      </c>
      <c r="K1718" s="221" t="s">
        <v>5159</v>
      </c>
    </row>
    <row r="1719" spans="1:11" ht="24.75" customHeight="1" x14ac:dyDescent="0.2">
      <c r="A1719" s="217">
        <v>1715</v>
      </c>
      <c r="B1719" s="218">
        <v>2015</v>
      </c>
      <c r="C1719" s="219" t="s">
        <v>2454</v>
      </c>
      <c r="D1719" s="231" t="s">
        <v>6300</v>
      </c>
      <c r="E1719" s="226" t="s">
        <v>7459</v>
      </c>
      <c r="F1719" s="222" t="s">
        <v>1622</v>
      </c>
      <c r="G1719" s="218">
        <v>0</v>
      </c>
      <c r="H1719" s="220" t="s">
        <v>5160</v>
      </c>
      <c r="I1719" s="220" t="s">
        <v>990</v>
      </c>
      <c r="J1719" s="220" t="s">
        <v>5160</v>
      </c>
      <c r="K1719" s="221" t="s">
        <v>990</v>
      </c>
    </row>
    <row r="1720" spans="1:11" ht="24.75" customHeight="1" x14ac:dyDescent="0.2">
      <c r="A1720" s="217">
        <v>1716</v>
      </c>
      <c r="B1720" s="218">
        <v>2015</v>
      </c>
      <c r="C1720" s="219" t="s">
        <v>2458</v>
      </c>
      <c r="D1720" s="231" t="s">
        <v>6300</v>
      </c>
      <c r="E1720" s="226" t="s">
        <v>1446</v>
      </c>
      <c r="F1720" s="222" t="s">
        <v>1052</v>
      </c>
      <c r="G1720" s="218">
        <v>0</v>
      </c>
      <c r="H1720" s="220" t="s">
        <v>5161</v>
      </c>
      <c r="I1720" s="220" t="s">
        <v>990</v>
      </c>
      <c r="J1720" s="220" t="s">
        <v>5161</v>
      </c>
      <c r="K1720" s="221" t="s">
        <v>990</v>
      </c>
    </row>
    <row r="1721" spans="1:11" ht="24.75" customHeight="1" x14ac:dyDescent="0.2">
      <c r="A1721" s="217">
        <v>1717</v>
      </c>
      <c r="B1721" s="218">
        <v>2015</v>
      </c>
      <c r="C1721" s="219" t="s">
        <v>5162</v>
      </c>
      <c r="D1721" s="231" t="s">
        <v>6300</v>
      </c>
      <c r="E1721" s="226" t="s">
        <v>5163</v>
      </c>
      <c r="F1721" s="222" t="s">
        <v>1408</v>
      </c>
      <c r="G1721" s="218">
        <v>1</v>
      </c>
      <c r="H1721" s="220" t="s">
        <v>5164</v>
      </c>
      <c r="I1721" s="220" t="s">
        <v>990</v>
      </c>
      <c r="J1721" s="220" t="s">
        <v>990</v>
      </c>
      <c r="K1721" s="221" t="s">
        <v>5164</v>
      </c>
    </row>
    <row r="1722" spans="1:11" ht="24.75" customHeight="1" x14ac:dyDescent="0.2">
      <c r="A1722" s="217">
        <v>1718</v>
      </c>
      <c r="B1722" s="218">
        <v>2015</v>
      </c>
      <c r="C1722" s="219" t="s">
        <v>2460</v>
      </c>
      <c r="D1722" s="231" t="s">
        <v>6300</v>
      </c>
      <c r="E1722" s="226" t="s">
        <v>5165</v>
      </c>
      <c r="F1722" s="222" t="s">
        <v>1904</v>
      </c>
      <c r="G1722" s="218">
        <v>0</v>
      </c>
      <c r="H1722" s="220" t="s">
        <v>5166</v>
      </c>
      <c r="I1722" s="220" t="s">
        <v>990</v>
      </c>
      <c r="J1722" s="220" t="s">
        <v>5166</v>
      </c>
      <c r="K1722" s="221" t="s">
        <v>990</v>
      </c>
    </row>
    <row r="1723" spans="1:11" ht="24.75" customHeight="1" x14ac:dyDescent="0.2">
      <c r="A1723" s="217">
        <v>1719</v>
      </c>
      <c r="B1723" s="218">
        <v>2015</v>
      </c>
      <c r="C1723" s="219" t="s">
        <v>2462</v>
      </c>
      <c r="D1723" s="231" t="s">
        <v>6300</v>
      </c>
      <c r="E1723" s="226" t="s">
        <v>2412</v>
      </c>
      <c r="F1723" s="222" t="s">
        <v>1900</v>
      </c>
      <c r="G1723" s="218">
        <v>1</v>
      </c>
      <c r="H1723" s="220" t="s">
        <v>5167</v>
      </c>
      <c r="I1723" s="220" t="s">
        <v>5168</v>
      </c>
      <c r="J1723" s="220" t="s">
        <v>5167</v>
      </c>
      <c r="K1723" s="221" t="s">
        <v>5168</v>
      </c>
    </row>
    <row r="1724" spans="1:11" ht="24.75" customHeight="1" x14ac:dyDescent="0.2">
      <c r="A1724" s="217">
        <v>1720</v>
      </c>
      <c r="B1724" s="218">
        <v>2015</v>
      </c>
      <c r="C1724" s="219" t="s">
        <v>2466</v>
      </c>
      <c r="D1724" s="231" t="s">
        <v>6300</v>
      </c>
      <c r="E1724" s="226" t="s">
        <v>1732</v>
      </c>
      <c r="F1724" s="222" t="s">
        <v>1595</v>
      </c>
      <c r="G1724" s="218">
        <v>0</v>
      </c>
      <c r="H1724" s="220" t="s">
        <v>5169</v>
      </c>
      <c r="I1724" s="220" t="s">
        <v>990</v>
      </c>
      <c r="J1724" s="220" t="s">
        <v>5169</v>
      </c>
      <c r="K1724" s="221" t="s">
        <v>990</v>
      </c>
    </row>
    <row r="1725" spans="1:11" ht="24.75" customHeight="1" x14ac:dyDescent="0.2">
      <c r="A1725" s="217">
        <v>1721</v>
      </c>
      <c r="B1725" s="218">
        <v>2015</v>
      </c>
      <c r="C1725" s="219" t="s">
        <v>2468</v>
      </c>
      <c r="D1725" s="231" t="s">
        <v>6300</v>
      </c>
      <c r="E1725" s="226" t="s">
        <v>1289</v>
      </c>
      <c r="F1725" s="222" t="s">
        <v>1309</v>
      </c>
      <c r="G1725" s="218">
        <v>0</v>
      </c>
      <c r="H1725" s="220" t="s">
        <v>5170</v>
      </c>
      <c r="I1725" s="220" t="s">
        <v>990</v>
      </c>
      <c r="J1725" s="220" t="s">
        <v>5170</v>
      </c>
      <c r="K1725" s="221" t="s">
        <v>990</v>
      </c>
    </row>
    <row r="1726" spans="1:11" ht="24.75" customHeight="1" x14ac:dyDescent="0.2">
      <c r="A1726" s="217">
        <v>1722</v>
      </c>
      <c r="B1726" s="218">
        <v>2015</v>
      </c>
      <c r="C1726" s="219" t="s">
        <v>2470</v>
      </c>
      <c r="D1726" s="231" t="s">
        <v>6300</v>
      </c>
      <c r="E1726" s="226" t="s">
        <v>5171</v>
      </c>
      <c r="F1726" s="222" t="s">
        <v>1847</v>
      </c>
      <c r="G1726" s="218">
        <v>1</v>
      </c>
      <c r="H1726" s="220" t="s">
        <v>5172</v>
      </c>
      <c r="I1726" s="220" t="s">
        <v>5173</v>
      </c>
      <c r="J1726" s="220" t="s">
        <v>5172</v>
      </c>
      <c r="K1726" s="221" t="s">
        <v>5173</v>
      </c>
    </row>
    <row r="1727" spans="1:11" ht="24.75" customHeight="1" x14ac:dyDescent="0.2">
      <c r="A1727" s="217">
        <v>1723</v>
      </c>
      <c r="B1727" s="218">
        <v>2015</v>
      </c>
      <c r="C1727" s="219" t="s">
        <v>2472</v>
      </c>
      <c r="D1727" s="231" t="s">
        <v>6300</v>
      </c>
      <c r="E1727" s="226" t="s">
        <v>5174</v>
      </c>
      <c r="F1727" s="222" t="s">
        <v>1424</v>
      </c>
      <c r="G1727" s="218">
        <v>1</v>
      </c>
      <c r="H1727" s="220" t="s">
        <v>5175</v>
      </c>
      <c r="I1727" s="220" t="s">
        <v>990</v>
      </c>
      <c r="J1727" s="220" t="s">
        <v>5176</v>
      </c>
      <c r="K1727" s="221" t="s">
        <v>5177</v>
      </c>
    </row>
    <row r="1728" spans="1:11" ht="24.75" customHeight="1" x14ac:dyDescent="0.2">
      <c r="A1728" s="217">
        <v>1724</v>
      </c>
      <c r="B1728" s="218">
        <v>2015</v>
      </c>
      <c r="C1728" s="219" t="s">
        <v>2474</v>
      </c>
      <c r="D1728" s="231" t="s">
        <v>6300</v>
      </c>
      <c r="E1728" s="226" t="s">
        <v>5178</v>
      </c>
      <c r="F1728" s="222" t="s">
        <v>2398</v>
      </c>
      <c r="G1728" s="218">
        <v>0</v>
      </c>
      <c r="H1728" s="220" t="s">
        <v>5179</v>
      </c>
      <c r="I1728" s="220" t="s">
        <v>990</v>
      </c>
      <c r="J1728" s="220" t="s">
        <v>5179</v>
      </c>
      <c r="K1728" s="221" t="s">
        <v>990</v>
      </c>
    </row>
    <row r="1729" spans="1:11" ht="24.75" customHeight="1" x14ac:dyDescent="0.2">
      <c r="A1729" s="217">
        <v>1725</v>
      </c>
      <c r="B1729" s="218">
        <v>2015</v>
      </c>
      <c r="C1729" s="219" t="s">
        <v>5180</v>
      </c>
      <c r="D1729" s="231" t="s">
        <v>6300</v>
      </c>
      <c r="E1729" s="226" t="s">
        <v>7460</v>
      </c>
      <c r="F1729" s="222" t="s">
        <v>1055</v>
      </c>
      <c r="G1729" s="218">
        <v>0</v>
      </c>
      <c r="H1729" s="220" t="s">
        <v>5181</v>
      </c>
      <c r="I1729" s="220" t="s">
        <v>990</v>
      </c>
      <c r="J1729" s="220" t="s">
        <v>5181</v>
      </c>
      <c r="K1729" s="221" t="s">
        <v>990</v>
      </c>
    </row>
    <row r="1730" spans="1:11" ht="24.75" customHeight="1" x14ac:dyDescent="0.2">
      <c r="A1730" s="217">
        <v>1726</v>
      </c>
      <c r="B1730" s="218">
        <v>2015</v>
      </c>
      <c r="C1730" s="219" t="s">
        <v>2476</v>
      </c>
      <c r="D1730" s="231" t="s">
        <v>6300</v>
      </c>
      <c r="E1730" s="226" t="s">
        <v>5182</v>
      </c>
      <c r="F1730" s="222" t="s">
        <v>1167</v>
      </c>
      <c r="G1730" s="218">
        <v>0</v>
      </c>
      <c r="H1730" s="220" t="s">
        <v>5183</v>
      </c>
      <c r="I1730" s="220" t="s">
        <v>990</v>
      </c>
      <c r="J1730" s="220" t="s">
        <v>5183</v>
      </c>
      <c r="K1730" s="221" t="s">
        <v>990</v>
      </c>
    </row>
    <row r="1731" spans="1:11" ht="24.75" customHeight="1" x14ac:dyDescent="0.2">
      <c r="A1731" s="217">
        <v>1727</v>
      </c>
      <c r="B1731" s="218">
        <v>2015</v>
      </c>
      <c r="C1731" s="219" t="s">
        <v>2481</v>
      </c>
      <c r="D1731" s="231" t="s">
        <v>6300</v>
      </c>
      <c r="E1731" s="226" t="s">
        <v>5184</v>
      </c>
      <c r="F1731" s="222" t="s">
        <v>1458</v>
      </c>
      <c r="G1731" s="218">
        <v>1</v>
      </c>
      <c r="H1731" s="220" t="s">
        <v>5185</v>
      </c>
      <c r="I1731" s="220" t="s">
        <v>5186</v>
      </c>
      <c r="J1731" s="220" t="s">
        <v>5185</v>
      </c>
      <c r="K1731" s="221" t="s">
        <v>5186</v>
      </c>
    </row>
    <row r="1732" spans="1:11" ht="24.75" customHeight="1" x14ac:dyDescent="0.2">
      <c r="A1732" s="217">
        <v>1728</v>
      </c>
      <c r="B1732" s="218">
        <v>2015</v>
      </c>
      <c r="C1732" s="219" t="s">
        <v>2483</v>
      </c>
      <c r="D1732" s="231" t="s">
        <v>6300</v>
      </c>
      <c r="E1732" s="226" t="s">
        <v>4687</v>
      </c>
      <c r="F1732" s="222" t="s">
        <v>1553</v>
      </c>
      <c r="G1732" s="218">
        <v>1</v>
      </c>
      <c r="H1732" s="220" t="s">
        <v>5187</v>
      </c>
      <c r="I1732" s="220" t="s">
        <v>990</v>
      </c>
      <c r="J1732" s="220" t="s">
        <v>5188</v>
      </c>
      <c r="K1732" s="221" t="s">
        <v>5189</v>
      </c>
    </row>
    <row r="1733" spans="1:11" ht="24.75" customHeight="1" x14ac:dyDescent="0.2">
      <c r="A1733" s="217">
        <v>1729</v>
      </c>
      <c r="B1733" s="218">
        <v>2015</v>
      </c>
      <c r="C1733" s="219" t="s">
        <v>2486</v>
      </c>
      <c r="D1733" s="231" t="s">
        <v>6300</v>
      </c>
      <c r="E1733" s="226" t="s">
        <v>5190</v>
      </c>
      <c r="F1733" s="222" t="s">
        <v>1148</v>
      </c>
      <c r="G1733" s="218">
        <v>0</v>
      </c>
      <c r="H1733" s="220" t="s">
        <v>5191</v>
      </c>
      <c r="I1733" s="220" t="s">
        <v>990</v>
      </c>
      <c r="J1733" s="220" t="s">
        <v>5191</v>
      </c>
      <c r="K1733" s="221" t="s">
        <v>990</v>
      </c>
    </row>
    <row r="1734" spans="1:11" ht="24.75" customHeight="1" x14ac:dyDescent="0.2">
      <c r="A1734" s="217">
        <v>1730</v>
      </c>
      <c r="B1734" s="218">
        <v>2015</v>
      </c>
      <c r="C1734" s="219" t="s">
        <v>2488</v>
      </c>
      <c r="D1734" s="231" t="s">
        <v>6300</v>
      </c>
      <c r="E1734" s="226" t="s">
        <v>5192</v>
      </c>
      <c r="F1734" s="222" t="s">
        <v>4342</v>
      </c>
      <c r="G1734" s="218">
        <v>0</v>
      </c>
      <c r="H1734" s="220" t="s">
        <v>5193</v>
      </c>
      <c r="I1734" s="220" t="s">
        <v>990</v>
      </c>
      <c r="J1734" s="220" t="s">
        <v>5193</v>
      </c>
      <c r="K1734" s="221" t="s">
        <v>990</v>
      </c>
    </row>
    <row r="1735" spans="1:11" ht="24.75" customHeight="1" x14ac:dyDescent="0.2">
      <c r="A1735" s="217">
        <v>1731</v>
      </c>
      <c r="B1735" s="218">
        <v>2015</v>
      </c>
      <c r="C1735" s="219" t="s">
        <v>2493</v>
      </c>
      <c r="D1735" s="231" t="s">
        <v>6300</v>
      </c>
      <c r="E1735" s="226" t="s">
        <v>5194</v>
      </c>
      <c r="F1735" s="222" t="s">
        <v>1331</v>
      </c>
      <c r="G1735" s="218">
        <v>0</v>
      </c>
      <c r="H1735" s="220" t="s">
        <v>5195</v>
      </c>
      <c r="I1735" s="220" t="s">
        <v>990</v>
      </c>
      <c r="J1735" s="220" t="s">
        <v>5195</v>
      </c>
      <c r="K1735" s="221" t="s">
        <v>990</v>
      </c>
    </row>
    <row r="1736" spans="1:11" ht="24.75" customHeight="1" x14ac:dyDescent="0.2">
      <c r="A1736" s="217">
        <v>1732</v>
      </c>
      <c r="B1736" s="218">
        <v>2015</v>
      </c>
      <c r="C1736" s="219" t="s">
        <v>2495</v>
      </c>
      <c r="D1736" s="231" t="s">
        <v>6300</v>
      </c>
      <c r="E1736" s="226" t="s">
        <v>5196</v>
      </c>
      <c r="F1736" s="222" t="s">
        <v>2054</v>
      </c>
      <c r="G1736" s="218">
        <v>0</v>
      </c>
      <c r="H1736" s="220" t="s">
        <v>5197</v>
      </c>
      <c r="I1736" s="220" t="s">
        <v>990</v>
      </c>
      <c r="J1736" s="220" t="s">
        <v>5197</v>
      </c>
      <c r="K1736" s="221" t="s">
        <v>990</v>
      </c>
    </row>
    <row r="1737" spans="1:11" ht="24.75" customHeight="1" x14ac:dyDescent="0.2">
      <c r="A1737" s="217">
        <v>1733</v>
      </c>
      <c r="B1737" s="218">
        <v>2015</v>
      </c>
      <c r="C1737" s="219" t="s">
        <v>4703</v>
      </c>
      <c r="D1737" s="231" t="s">
        <v>6300</v>
      </c>
      <c r="E1737" s="226" t="s">
        <v>4724</v>
      </c>
      <c r="F1737" s="222" t="s">
        <v>1935</v>
      </c>
      <c r="G1737" s="218">
        <v>0</v>
      </c>
      <c r="H1737" s="220" t="s">
        <v>5198</v>
      </c>
      <c r="I1737" s="220" t="s">
        <v>990</v>
      </c>
      <c r="J1737" s="220" t="s">
        <v>5198</v>
      </c>
      <c r="K1737" s="221" t="s">
        <v>990</v>
      </c>
    </row>
    <row r="1738" spans="1:11" ht="24.75" customHeight="1" x14ac:dyDescent="0.2">
      <c r="A1738" s="217">
        <v>1734</v>
      </c>
      <c r="B1738" s="218">
        <v>2015</v>
      </c>
      <c r="C1738" s="219" t="s">
        <v>2498</v>
      </c>
      <c r="D1738" s="231" t="s">
        <v>6300</v>
      </c>
      <c r="E1738" s="226" t="s">
        <v>5199</v>
      </c>
      <c r="F1738" s="222" t="s">
        <v>5200</v>
      </c>
      <c r="G1738" s="218">
        <v>0</v>
      </c>
      <c r="H1738" s="220" t="s">
        <v>5201</v>
      </c>
      <c r="I1738" s="220" t="s">
        <v>990</v>
      </c>
      <c r="J1738" s="220" t="s">
        <v>5201</v>
      </c>
      <c r="K1738" s="221" t="s">
        <v>990</v>
      </c>
    </row>
    <row r="1739" spans="1:11" ht="24.75" customHeight="1" x14ac:dyDescent="0.2">
      <c r="A1739" s="217">
        <v>1735</v>
      </c>
      <c r="B1739" s="218">
        <v>2015</v>
      </c>
      <c r="C1739" s="219" t="s">
        <v>4707</v>
      </c>
      <c r="D1739" s="231" t="s">
        <v>6300</v>
      </c>
      <c r="E1739" s="226" t="s">
        <v>5202</v>
      </c>
      <c r="F1739" s="222" t="s">
        <v>1424</v>
      </c>
      <c r="G1739" s="218">
        <v>0</v>
      </c>
      <c r="H1739" s="220" t="s">
        <v>5203</v>
      </c>
      <c r="I1739" s="220" t="s">
        <v>990</v>
      </c>
      <c r="J1739" s="220" t="s">
        <v>5203</v>
      </c>
      <c r="K1739" s="221" t="s">
        <v>990</v>
      </c>
    </row>
    <row r="1740" spans="1:11" ht="24.75" customHeight="1" x14ac:dyDescent="0.2">
      <c r="A1740" s="217">
        <v>1736</v>
      </c>
      <c r="B1740" s="218">
        <v>2015</v>
      </c>
      <c r="C1740" s="219" t="s">
        <v>2500</v>
      </c>
      <c r="D1740" s="231" t="s">
        <v>6300</v>
      </c>
      <c r="E1740" s="226" t="s">
        <v>5204</v>
      </c>
      <c r="F1740" s="222" t="s">
        <v>1433</v>
      </c>
      <c r="G1740" s="218">
        <v>0</v>
      </c>
      <c r="H1740" s="220" t="s">
        <v>5205</v>
      </c>
      <c r="I1740" s="220" t="s">
        <v>990</v>
      </c>
      <c r="J1740" s="220" t="s">
        <v>5205</v>
      </c>
      <c r="K1740" s="221" t="s">
        <v>990</v>
      </c>
    </row>
    <row r="1741" spans="1:11" ht="24.75" customHeight="1" x14ac:dyDescent="0.2">
      <c r="A1741" s="217">
        <v>1737</v>
      </c>
      <c r="B1741" s="218">
        <v>2015</v>
      </c>
      <c r="C1741" s="219" t="s">
        <v>2502</v>
      </c>
      <c r="D1741" s="231" t="s">
        <v>6300</v>
      </c>
      <c r="E1741" s="226" t="s">
        <v>5063</v>
      </c>
      <c r="F1741" s="222" t="s">
        <v>1044</v>
      </c>
      <c r="G1741" s="218">
        <v>0</v>
      </c>
      <c r="H1741" s="220" t="s">
        <v>5206</v>
      </c>
      <c r="I1741" s="220" t="s">
        <v>990</v>
      </c>
      <c r="J1741" s="220" t="s">
        <v>5206</v>
      </c>
      <c r="K1741" s="221" t="s">
        <v>990</v>
      </c>
    </row>
    <row r="1742" spans="1:11" ht="24.75" customHeight="1" x14ac:dyDescent="0.2">
      <c r="A1742" s="217">
        <v>1738</v>
      </c>
      <c r="B1742" s="218">
        <v>2015</v>
      </c>
      <c r="C1742" s="219" t="s">
        <v>4712</v>
      </c>
      <c r="D1742" s="231" t="s">
        <v>6300</v>
      </c>
      <c r="E1742" s="226" t="s">
        <v>5207</v>
      </c>
      <c r="F1742" s="222" t="s">
        <v>1052</v>
      </c>
      <c r="G1742" s="218">
        <v>0</v>
      </c>
      <c r="H1742" s="220" t="s">
        <v>5208</v>
      </c>
      <c r="I1742" s="220" t="s">
        <v>990</v>
      </c>
      <c r="J1742" s="220" t="s">
        <v>5208</v>
      </c>
      <c r="K1742" s="221" t="s">
        <v>990</v>
      </c>
    </row>
    <row r="1743" spans="1:11" ht="24.75" customHeight="1" x14ac:dyDescent="0.2">
      <c r="A1743" s="217">
        <v>1739</v>
      </c>
      <c r="B1743" s="218">
        <v>2015</v>
      </c>
      <c r="C1743" s="219" t="s">
        <v>5209</v>
      </c>
      <c r="D1743" s="231" t="s">
        <v>6300</v>
      </c>
      <c r="E1743" s="226" t="s">
        <v>5210</v>
      </c>
      <c r="F1743" s="222" t="s">
        <v>1345</v>
      </c>
      <c r="G1743" s="218">
        <v>0</v>
      </c>
      <c r="H1743" s="220" t="s">
        <v>5211</v>
      </c>
      <c r="I1743" s="220" t="s">
        <v>990</v>
      </c>
      <c r="J1743" s="220" t="s">
        <v>5211</v>
      </c>
      <c r="K1743" s="221" t="s">
        <v>990</v>
      </c>
    </row>
    <row r="1744" spans="1:11" ht="24.75" customHeight="1" x14ac:dyDescent="0.2">
      <c r="A1744" s="217">
        <v>1740</v>
      </c>
      <c r="B1744" s="218">
        <v>2015</v>
      </c>
      <c r="C1744" s="219" t="s">
        <v>2505</v>
      </c>
      <c r="D1744" s="231" t="s">
        <v>6300</v>
      </c>
      <c r="E1744" s="226" t="s">
        <v>1107</v>
      </c>
      <c r="F1744" s="222" t="s">
        <v>1615</v>
      </c>
      <c r="G1744" s="218">
        <v>0</v>
      </c>
      <c r="H1744" s="220" t="s">
        <v>5212</v>
      </c>
      <c r="I1744" s="220" t="s">
        <v>990</v>
      </c>
      <c r="J1744" s="220" t="s">
        <v>5212</v>
      </c>
      <c r="K1744" s="221" t="s">
        <v>990</v>
      </c>
    </row>
    <row r="1745" spans="1:11" ht="24.75" customHeight="1" x14ac:dyDescent="0.2">
      <c r="A1745" s="217">
        <v>1741</v>
      </c>
      <c r="B1745" s="218">
        <v>2015</v>
      </c>
      <c r="C1745" s="219" t="s">
        <v>5213</v>
      </c>
      <c r="D1745" s="231" t="s">
        <v>6300</v>
      </c>
      <c r="E1745" s="226" t="s">
        <v>3767</v>
      </c>
      <c r="F1745" s="222" t="s">
        <v>1788</v>
      </c>
      <c r="G1745" s="218">
        <v>0</v>
      </c>
      <c r="H1745" s="220" t="s">
        <v>5214</v>
      </c>
      <c r="I1745" s="220" t="s">
        <v>990</v>
      </c>
      <c r="J1745" s="220" t="s">
        <v>5214</v>
      </c>
      <c r="K1745" s="221" t="s">
        <v>990</v>
      </c>
    </row>
    <row r="1746" spans="1:11" ht="24.75" customHeight="1" x14ac:dyDescent="0.2">
      <c r="A1746" s="217">
        <v>1742</v>
      </c>
      <c r="B1746" s="218">
        <v>2015</v>
      </c>
      <c r="C1746" s="219" t="s">
        <v>2507</v>
      </c>
      <c r="D1746" s="231" t="s">
        <v>6300</v>
      </c>
      <c r="E1746" s="226" t="s">
        <v>3376</v>
      </c>
      <c r="F1746" s="222" t="s">
        <v>1538</v>
      </c>
      <c r="G1746" s="218">
        <v>0</v>
      </c>
      <c r="H1746" s="220" t="s">
        <v>5215</v>
      </c>
      <c r="I1746" s="220" t="s">
        <v>990</v>
      </c>
      <c r="J1746" s="220" t="s">
        <v>5215</v>
      </c>
      <c r="K1746" s="221" t="s">
        <v>990</v>
      </c>
    </row>
    <row r="1747" spans="1:11" ht="24.75" customHeight="1" x14ac:dyDescent="0.2">
      <c r="A1747" s="217">
        <v>1743</v>
      </c>
      <c r="B1747" s="218">
        <v>2015</v>
      </c>
      <c r="C1747" s="219" t="s">
        <v>2509</v>
      </c>
      <c r="D1747" s="231" t="s">
        <v>6300</v>
      </c>
      <c r="E1747" s="226" t="s">
        <v>5216</v>
      </c>
      <c r="F1747" s="222" t="s">
        <v>1918</v>
      </c>
      <c r="G1747" s="218">
        <v>3</v>
      </c>
      <c r="H1747" s="220" t="s">
        <v>5217</v>
      </c>
      <c r="I1747" s="220" t="s">
        <v>990</v>
      </c>
      <c r="J1747" s="220" t="s">
        <v>990</v>
      </c>
      <c r="K1747" s="221" t="s">
        <v>5217</v>
      </c>
    </row>
    <row r="1748" spans="1:11" ht="24.75" customHeight="1" x14ac:dyDescent="0.2">
      <c r="A1748" s="217">
        <v>1744</v>
      </c>
      <c r="B1748" s="218">
        <v>2015</v>
      </c>
      <c r="C1748" s="219" t="s">
        <v>2511</v>
      </c>
      <c r="D1748" s="231" t="s">
        <v>6300</v>
      </c>
      <c r="E1748" s="226" t="s">
        <v>5218</v>
      </c>
      <c r="F1748" s="222" t="s">
        <v>1817</v>
      </c>
      <c r="G1748" s="218">
        <v>0</v>
      </c>
      <c r="H1748" s="220" t="s">
        <v>5219</v>
      </c>
      <c r="I1748" s="220" t="s">
        <v>990</v>
      </c>
      <c r="J1748" s="220" t="s">
        <v>5219</v>
      </c>
      <c r="K1748" s="221" t="s">
        <v>990</v>
      </c>
    </row>
    <row r="1749" spans="1:11" ht="24.75" customHeight="1" x14ac:dyDescent="0.2">
      <c r="A1749" s="217">
        <v>1745</v>
      </c>
      <c r="B1749" s="218">
        <v>2015</v>
      </c>
      <c r="C1749" s="219" t="s">
        <v>2513</v>
      </c>
      <c r="D1749" s="231" t="s">
        <v>6300</v>
      </c>
      <c r="E1749" s="226" t="s">
        <v>5220</v>
      </c>
      <c r="F1749" s="222" t="s">
        <v>1658</v>
      </c>
      <c r="G1749" s="218">
        <v>3</v>
      </c>
      <c r="H1749" s="220" t="s">
        <v>5221</v>
      </c>
      <c r="I1749" s="220" t="s">
        <v>990</v>
      </c>
      <c r="J1749" s="220" t="s">
        <v>990</v>
      </c>
      <c r="K1749" s="221" t="s">
        <v>5221</v>
      </c>
    </row>
    <row r="1750" spans="1:11" ht="33" customHeight="1" x14ac:dyDescent="0.2">
      <c r="A1750" s="217">
        <v>1746</v>
      </c>
      <c r="B1750" s="218">
        <v>2015</v>
      </c>
      <c r="C1750" s="219" t="s">
        <v>2521</v>
      </c>
      <c r="D1750" s="231" t="s">
        <v>6300</v>
      </c>
      <c r="E1750" s="226" t="s">
        <v>5222</v>
      </c>
      <c r="F1750" s="222" t="s">
        <v>1220</v>
      </c>
      <c r="G1750" s="218">
        <v>0</v>
      </c>
      <c r="H1750" s="220" t="s">
        <v>5223</v>
      </c>
      <c r="I1750" s="220" t="s">
        <v>990</v>
      </c>
      <c r="J1750" s="220" t="s">
        <v>5223</v>
      </c>
      <c r="K1750" s="221" t="s">
        <v>990</v>
      </c>
    </row>
    <row r="1751" spans="1:11" ht="33" customHeight="1" x14ac:dyDescent="0.2">
      <c r="A1751" s="217">
        <v>1747</v>
      </c>
      <c r="B1751" s="218">
        <v>2015</v>
      </c>
      <c r="C1751" s="219" t="s">
        <v>2525</v>
      </c>
      <c r="D1751" s="231" t="s">
        <v>6300</v>
      </c>
      <c r="E1751" s="226" t="s">
        <v>7461</v>
      </c>
      <c r="F1751" s="222" t="s">
        <v>1412</v>
      </c>
      <c r="G1751" s="218">
        <v>2</v>
      </c>
      <c r="H1751" s="220" t="s">
        <v>5224</v>
      </c>
      <c r="I1751" s="220" t="s">
        <v>5225</v>
      </c>
      <c r="J1751" s="220" t="s">
        <v>990</v>
      </c>
      <c r="K1751" s="221" t="s">
        <v>5226</v>
      </c>
    </row>
    <row r="1752" spans="1:11" ht="33" customHeight="1" x14ac:dyDescent="0.2">
      <c r="A1752" s="217">
        <v>1748</v>
      </c>
      <c r="B1752" s="218">
        <v>2015</v>
      </c>
      <c r="C1752" s="219" t="s">
        <v>4723</v>
      </c>
      <c r="D1752" s="231" t="s">
        <v>6300</v>
      </c>
      <c r="E1752" s="226" t="s">
        <v>7429</v>
      </c>
      <c r="F1752" s="222" t="s">
        <v>1363</v>
      </c>
      <c r="G1752" s="218">
        <v>0</v>
      </c>
      <c r="H1752" s="220" t="s">
        <v>5227</v>
      </c>
      <c r="I1752" s="220" t="s">
        <v>990</v>
      </c>
      <c r="J1752" s="220" t="s">
        <v>5227</v>
      </c>
      <c r="K1752" s="221" t="s">
        <v>990</v>
      </c>
    </row>
    <row r="1753" spans="1:11" ht="33" customHeight="1" x14ac:dyDescent="0.2">
      <c r="A1753" s="217">
        <v>1749</v>
      </c>
      <c r="B1753" s="218">
        <v>2015</v>
      </c>
      <c r="C1753" s="219" t="s">
        <v>2536</v>
      </c>
      <c r="D1753" s="231" t="s">
        <v>6300</v>
      </c>
      <c r="E1753" s="226" t="s">
        <v>5228</v>
      </c>
      <c r="F1753" s="222" t="s">
        <v>1416</v>
      </c>
      <c r="G1753" s="218">
        <v>0</v>
      </c>
      <c r="H1753" s="220" t="s">
        <v>5229</v>
      </c>
      <c r="I1753" s="220" t="s">
        <v>990</v>
      </c>
      <c r="J1753" s="220" t="s">
        <v>5229</v>
      </c>
      <c r="K1753" s="221" t="s">
        <v>990</v>
      </c>
    </row>
    <row r="1754" spans="1:11" ht="33" customHeight="1" x14ac:dyDescent="0.2">
      <c r="A1754" s="217">
        <v>1750</v>
      </c>
      <c r="B1754" s="218">
        <v>2015</v>
      </c>
      <c r="C1754" s="219" t="s">
        <v>4728</v>
      </c>
      <c r="D1754" s="231" t="s">
        <v>6300</v>
      </c>
      <c r="E1754" s="226" t="s">
        <v>7455</v>
      </c>
      <c r="F1754" s="222" t="s">
        <v>2142</v>
      </c>
      <c r="G1754" s="218">
        <v>0</v>
      </c>
      <c r="H1754" s="220" t="s">
        <v>5230</v>
      </c>
      <c r="I1754" s="220" t="s">
        <v>990</v>
      </c>
      <c r="J1754" s="220" t="s">
        <v>5230</v>
      </c>
      <c r="K1754" s="221" t="s">
        <v>990</v>
      </c>
    </row>
    <row r="1755" spans="1:11" ht="33" customHeight="1" x14ac:dyDescent="0.2">
      <c r="A1755" s="217">
        <v>1751</v>
      </c>
      <c r="B1755" s="218">
        <v>2015</v>
      </c>
      <c r="C1755" s="219" t="s">
        <v>4731</v>
      </c>
      <c r="D1755" s="231" t="s">
        <v>6300</v>
      </c>
      <c r="E1755" s="226" t="s">
        <v>2447</v>
      </c>
      <c r="F1755" s="222" t="s">
        <v>2218</v>
      </c>
      <c r="G1755" s="218">
        <v>0</v>
      </c>
      <c r="H1755" s="220" t="s">
        <v>5231</v>
      </c>
      <c r="I1755" s="220" t="s">
        <v>990</v>
      </c>
      <c r="J1755" s="220" t="s">
        <v>5231</v>
      </c>
      <c r="K1755" s="221" t="s">
        <v>990</v>
      </c>
    </row>
    <row r="1756" spans="1:11" ht="33" customHeight="1" x14ac:dyDescent="0.2">
      <c r="A1756" s="217">
        <v>1752</v>
      </c>
      <c r="B1756" s="218">
        <v>2015</v>
      </c>
      <c r="C1756" s="219" t="s">
        <v>5232</v>
      </c>
      <c r="D1756" s="231" t="s">
        <v>6300</v>
      </c>
      <c r="E1756" s="226" t="s">
        <v>2491</v>
      </c>
      <c r="F1756" s="222" t="s">
        <v>1525</v>
      </c>
      <c r="G1756" s="218">
        <v>0</v>
      </c>
      <c r="H1756" s="220" t="s">
        <v>5233</v>
      </c>
      <c r="I1756" s="220" t="s">
        <v>990</v>
      </c>
      <c r="J1756" s="220" t="s">
        <v>5233</v>
      </c>
      <c r="K1756" s="221" t="s">
        <v>990</v>
      </c>
    </row>
    <row r="1757" spans="1:11" ht="33" customHeight="1" x14ac:dyDescent="0.2">
      <c r="A1757" s="217">
        <v>1753</v>
      </c>
      <c r="B1757" s="218">
        <v>2015</v>
      </c>
      <c r="C1757" s="219" t="s">
        <v>5234</v>
      </c>
      <c r="D1757" s="231" t="s">
        <v>6300</v>
      </c>
      <c r="E1757" s="226" t="s">
        <v>1088</v>
      </c>
      <c r="F1757" s="222" t="s">
        <v>1398</v>
      </c>
      <c r="G1757" s="218">
        <v>0</v>
      </c>
      <c r="H1757" s="220" t="s">
        <v>5235</v>
      </c>
      <c r="I1757" s="220" t="s">
        <v>990</v>
      </c>
      <c r="J1757" s="220" t="s">
        <v>5235</v>
      </c>
      <c r="K1757" s="221" t="s">
        <v>990</v>
      </c>
    </row>
    <row r="1758" spans="1:11" ht="33" customHeight="1" x14ac:dyDescent="0.2">
      <c r="A1758" s="217">
        <v>1754</v>
      </c>
      <c r="B1758" s="218">
        <v>2015</v>
      </c>
      <c r="C1758" s="219" t="s">
        <v>5236</v>
      </c>
      <c r="D1758" s="231" t="s">
        <v>6300</v>
      </c>
      <c r="E1758" s="226" t="s">
        <v>4594</v>
      </c>
      <c r="F1758" s="222" t="s">
        <v>2100</v>
      </c>
      <c r="G1758" s="218">
        <v>1</v>
      </c>
      <c r="H1758" s="220" t="s">
        <v>5237</v>
      </c>
      <c r="I1758" s="220" t="s">
        <v>990</v>
      </c>
      <c r="J1758" s="220" t="s">
        <v>5238</v>
      </c>
      <c r="K1758" s="221" t="s">
        <v>5239</v>
      </c>
    </row>
    <row r="1759" spans="1:11" ht="33" customHeight="1" x14ac:dyDescent="0.2">
      <c r="A1759" s="217">
        <v>1755</v>
      </c>
      <c r="B1759" s="218">
        <v>2015</v>
      </c>
      <c r="C1759" s="219" t="s">
        <v>5240</v>
      </c>
      <c r="D1759" s="231" t="s">
        <v>6300</v>
      </c>
      <c r="E1759" s="226" t="s">
        <v>2441</v>
      </c>
      <c r="F1759" s="222" t="s">
        <v>1443</v>
      </c>
      <c r="G1759" s="218">
        <v>1</v>
      </c>
      <c r="H1759" s="220" t="s">
        <v>5241</v>
      </c>
      <c r="I1759" s="220" t="s">
        <v>990</v>
      </c>
      <c r="J1759" s="220" t="s">
        <v>5242</v>
      </c>
      <c r="K1759" s="221" t="s">
        <v>5243</v>
      </c>
    </row>
    <row r="1760" spans="1:11" ht="33" customHeight="1" x14ac:dyDescent="0.2">
      <c r="A1760" s="217">
        <v>1756</v>
      </c>
      <c r="B1760" s="218">
        <v>2015</v>
      </c>
      <c r="C1760" s="219" t="s">
        <v>5244</v>
      </c>
      <c r="D1760" s="231" t="s">
        <v>6300</v>
      </c>
      <c r="E1760" s="226" t="s">
        <v>5245</v>
      </c>
      <c r="F1760" s="222" t="s">
        <v>1794</v>
      </c>
      <c r="G1760" s="218">
        <v>0</v>
      </c>
      <c r="H1760" s="220" t="s">
        <v>5246</v>
      </c>
      <c r="I1760" s="220" t="s">
        <v>990</v>
      </c>
      <c r="J1760" s="220" t="s">
        <v>5246</v>
      </c>
      <c r="K1760" s="221" t="s">
        <v>990</v>
      </c>
    </row>
    <row r="1761" spans="1:11" ht="33" customHeight="1" x14ac:dyDescent="0.2">
      <c r="A1761" s="217">
        <v>1757</v>
      </c>
      <c r="B1761" s="218">
        <v>2015</v>
      </c>
      <c r="C1761" s="219" t="s">
        <v>5247</v>
      </c>
      <c r="D1761" s="231" t="s">
        <v>6300</v>
      </c>
      <c r="E1761" s="226" t="s">
        <v>2096</v>
      </c>
      <c r="F1761" s="222" t="s">
        <v>1595</v>
      </c>
      <c r="G1761" s="218">
        <v>1</v>
      </c>
      <c r="H1761" s="220" t="s">
        <v>5248</v>
      </c>
      <c r="I1761" s="220" t="s">
        <v>990</v>
      </c>
      <c r="J1761" s="220" t="s">
        <v>5249</v>
      </c>
      <c r="K1761" s="221" t="s">
        <v>5250</v>
      </c>
    </row>
    <row r="1762" spans="1:11" ht="33" customHeight="1" x14ac:dyDescent="0.2">
      <c r="A1762" s="217">
        <v>1758</v>
      </c>
      <c r="B1762" s="218">
        <v>2015</v>
      </c>
      <c r="C1762" s="219" t="s">
        <v>5251</v>
      </c>
      <c r="D1762" s="231" t="s">
        <v>6300</v>
      </c>
      <c r="E1762" s="226" t="s">
        <v>5252</v>
      </c>
      <c r="F1762" s="222" t="s">
        <v>1641</v>
      </c>
      <c r="G1762" s="218">
        <v>0</v>
      </c>
      <c r="H1762" s="220" t="s">
        <v>5253</v>
      </c>
      <c r="I1762" s="220" t="s">
        <v>990</v>
      </c>
      <c r="J1762" s="220" t="s">
        <v>5253</v>
      </c>
      <c r="K1762" s="221" t="s">
        <v>990</v>
      </c>
    </row>
    <row r="1763" spans="1:11" ht="33" customHeight="1" x14ac:dyDescent="0.2">
      <c r="A1763" s="217">
        <v>1759</v>
      </c>
      <c r="B1763" s="218">
        <v>2015</v>
      </c>
      <c r="C1763" s="219" t="s">
        <v>5254</v>
      </c>
      <c r="D1763" s="231" t="s">
        <v>6300</v>
      </c>
      <c r="E1763" s="226" t="s">
        <v>5255</v>
      </c>
      <c r="F1763" s="222" t="s">
        <v>2252</v>
      </c>
      <c r="G1763" s="218">
        <v>0</v>
      </c>
      <c r="H1763" s="220" t="s">
        <v>5256</v>
      </c>
      <c r="I1763" s="220" t="s">
        <v>990</v>
      </c>
      <c r="J1763" s="220" t="s">
        <v>5256</v>
      </c>
      <c r="K1763" s="221" t="s">
        <v>990</v>
      </c>
    </row>
    <row r="1764" spans="1:11" ht="33" customHeight="1" x14ac:dyDescent="0.2">
      <c r="A1764" s="217">
        <v>1760</v>
      </c>
      <c r="B1764" s="218">
        <v>2015</v>
      </c>
      <c r="C1764" s="219" t="s">
        <v>5257</v>
      </c>
      <c r="D1764" s="231" t="s">
        <v>6300</v>
      </c>
      <c r="E1764" s="226" t="s">
        <v>5258</v>
      </c>
      <c r="F1764" s="222" t="s">
        <v>1112</v>
      </c>
      <c r="G1764" s="218">
        <v>0</v>
      </c>
      <c r="H1764" s="220" t="s">
        <v>5259</v>
      </c>
      <c r="I1764" s="220" t="s">
        <v>990</v>
      </c>
      <c r="J1764" s="220" t="s">
        <v>5259</v>
      </c>
      <c r="K1764" s="221" t="s">
        <v>990</v>
      </c>
    </row>
    <row r="1765" spans="1:11" ht="33" customHeight="1" x14ac:dyDescent="0.2">
      <c r="A1765" s="217">
        <v>1761</v>
      </c>
      <c r="B1765" s="218">
        <v>2015</v>
      </c>
      <c r="C1765" s="219" t="s">
        <v>5260</v>
      </c>
      <c r="D1765" s="231" t="s">
        <v>6300</v>
      </c>
      <c r="E1765" s="226" t="s">
        <v>73</v>
      </c>
      <c r="F1765" s="222" t="s">
        <v>1335</v>
      </c>
      <c r="G1765" s="218">
        <v>0</v>
      </c>
      <c r="H1765" s="220" t="s">
        <v>5261</v>
      </c>
      <c r="I1765" s="220" t="s">
        <v>990</v>
      </c>
      <c r="J1765" s="220" t="s">
        <v>5261</v>
      </c>
      <c r="K1765" s="221" t="s">
        <v>990</v>
      </c>
    </row>
    <row r="1766" spans="1:11" ht="33" customHeight="1" x14ac:dyDescent="0.2">
      <c r="A1766" s="217">
        <v>1762</v>
      </c>
      <c r="B1766" s="218">
        <v>2015</v>
      </c>
      <c r="C1766" s="219" t="s">
        <v>5262</v>
      </c>
      <c r="D1766" s="231" t="s">
        <v>6300</v>
      </c>
      <c r="E1766" s="226" t="s">
        <v>1397</v>
      </c>
      <c r="F1766" s="222" t="s">
        <v>2021</v>
      </c>
      <c r="G1766" s="218">
        <v>1</v>
      </c>
      <c r="H1766" s="220" t="s">
        <v>5263</v>
      </c>
      <c r="I1766" s="220" t="s">
        <v>5264</v>
      </c>
      <c r="J1766" s="220" t="s">
        <v>5263</v>
      </c>
      <c r="K1766" s="221" t="s">
        <v>5264</v>
      </c>
    </row>
    <row r="1767" spans="1:11" ht="33" customHeight="1" x14ac:dyDescent="0.2">
      <c r="A1767" s="217">
        <v>1763</v>
      </c>
      <c r="B1767" s="218">
        <v>2015</v>
      </c>
      <c r="C1767" s="219" t="s">
        <v>5265</v>
      </c>
      <c r="D1767" s="231" t="s">
        <v>6300</v>
      </c>
      <c r="E1767" s="226" t="s">
        <v>2531</v>
      </c>
      <c r="F1767" s="222" t="s">
        <v>1650</v>
      </c>
      <c r="G1767" s="218">
        <v>1</v>
      </c>
      <c r="H1767" s="220" t="s">
        <v>5266</v>
      </c>
      <c r="I1767" s="220" t="s">
        <v>990</v>
      </c>
      <c r="J1767" s="220" t="s">
        <v>5267</v>
      </c>
      <c r="K1767" s="221" t="s">
        <v>5268</v>
      </c>
    </row>
    <row r="1768" spans="1:11" ht="33" customHeight="1" x14ac:dyDescent="0.2">
      <c r="A1768" s="217">
        <v>1764</v>
      </c>
      <c r="B1768" s="218">
        <v>2015</v>
      </c>
      <c r="C1768" s="219" t="s">
        <v>4733</v>
      </c>
      <c r="D1768" s="231" t="s">
        <v>6317</v>
      </c>
      <c r="E1768" s="226" t="s">
        <v>4734</v>
      </c>
      <c r="F1768" s="222" t="s">
        <v>1378</v>
      </c>
      <c r="G1768" s="218">
        <v>5</v>
      </c>
      <c r="H1768" s="220" t="s">
        <v>5269</v>
      </c>
      <c r="I1768" s="220" t="s">
        <v>990</v>
      </c>
      <c r="J1768" s="220" t="s">
        <v>5270</v>
      </c>
      <c r="K1768" s="221" t="s">
        <v>5271</v>
      </c>
    </row>
    <row r="1769" spans="1:11" ht="33" customHeight="1" x14ac:dyDescent="0.2">
      <c r="A1769" s="217">
        <v>1765</v>
      </c>
      <c r="B1769" s="218">
        <v>2015</v>
      </c>
      <c r="C1769" s="219" t="s">
        <v>5272</v>
      </c>
      <c r="D1769" s="231" t="s">
        <v>6322</v>
      </c>
      <c r="E1769" s="226" t="s">
        <v>5273</v>
      </c>
      <c r="F1769" s="222" t="s">
        <v>1662</v>
      </c>
      <c r="G1769" s="218">
        <v>0</v>
      </c>
      <c r="H1769" s="220" t="s">
        <v>5274</v>
      </c>
      <c r="I1769" s="220" t="s">
        <v>990</v>
      </c>
      <c r="J1769" s="220" t="s">
        <v>5274</v>
      </c>
      <c r="K1769" s="221" t="s">
        <v>990</v>
      </c>
    </row>
    <row r="1770" spans="1:11" ht="33" customHeight="1" x14ac:dyDescent="0.2">
      <c r="A1770" s="217">
        <v>1766</v>
      </c>
      <c r="B1770" s="218">
        <v>2015</v>
      </c>
      <c r="C1770" s="219" t="s">
        <v>5275</v>
      </c>
      <c r="D1770" s="231" t="s">
        <v>6322</v>
      </c>
      <c r="E1770" s="226" t="s">
        <v>1944</v>
      </c>
      <c r="F1770" s="222" t="s">
        <v>1655</v>
      </c>
      <c r="G1770" s="218">
        <v>0</v>
      </c>
      <c r="H1770" s="220" t="s">
        <v>5276</v>
      </c>
      <c r="I1770" s="220" t="s">
        <v>990</v>
      </c>
      <c r="J1770" s="220" t="s">
        <v>5276</v>
      </c>
      <c r="K1770" s="221" t="s">
        <v>990</v>
      </c>
    </row>
    <row r="1771" spans="1:11" ht="33" customHeight="1" x14ac:dyDescent="0.2">
      <c r="A1771" s="217">
        <v>1767</v>
      </c>
      <c r="B1771" s="218">
        <v>2015</v>
      </c>
      <c r="C1771" s="219" t="s">
        <v>5277</v>
      </c>
      <c r="D1771" s="231" t="s">
        <v>6322</v>
      </c>
      <c r="E1771" s="226" t="s">
        <v>1427</v>
      </c>
      <c r="F1771" s="222" t="s">
        <v>2503</v>
      </c>
      <c r="G1771" s="218">
        <v>0</v>
      </c>
      <c r="H1771" s="220" t="s">
        <v>5278</v>
      </c>
      <c r="I1771" s="220" t="s">
        <v>990</v>
      </c>
      <c r="J1771" s="220" t="s">
        <v>5278</v>
      </c>
      <c r="K1771" s="221" t="s">
        <v>990</v>
      </c>
    </row>
    <row r="1772" spans="1:11" ht="33" customHeight="1" x14ac:dyDescent="0.2">
      <c r="A1772" s="217">
        <v>1768</v>
      </c>
      <c r="B1772" s="218">
        <v>2015</v>
      </c>
      <c r="C1772" s="219" t="s">
        <v>5279</v>
      </c>
      <c r="D1772" s="231" t="s">
        <v>6322</v>
      </c>
      <c r="E1772" s="226" t="s">
        <v>7462</v>
      </c>
      <c r="F1772" s="222" t="s">
        <v>1973</v>
      </c>
      <c r="G1772" s="218">
        <v>0</v>
      </c>
      <c r="H1772" s="220" t="s">
        <v>5280</v>
      </c>
      <c r="I1772" s="220" t="s">
        <v>990</v>
      </c>
      <c r="J1772" s="220" t="s">
        <v>5280</v>
      </c>
      <c r="K1772" s="221" t="s">
        <v>990</v>
      </c>
    </row>
    <row r="1773" spans="1:11" ht="33" customHeight="1" x14ac:dyDescent="0.2">
      <c r="A1773" s="217">
        <v>1769</v>
      </c>
      <c r="B1773" s="218">
        <v>2015</v>
      </c>
      <c r="C1773" s="219" t="s">
        <v>5281</v>
      </c>
      <c r="D1773" s="231" t="s">
        <v>6322</v>
      </c>
      <c r="E1773" s="226" t="s">
        <v>1953</v>
      </c>
      <c r="F1773" s="222" t="s">
        <v>1235</v>
      </c>
      <c r="G1773" s="218">
        <v>0</v>
      </c>
      <c r="H1773" s="220" t="s">
        <v>5282</v>
      </c>
      <c r="I1773" s="220" t="s">
        <v>990</v>
      </c>
      <c r="J1773" s="220" t="s">
        <v>5282</v>
      </c>
      <c r="K1773" s="221" t="s">
        <v>990</v>
      </c>
    </row>
    <row r="1774" spans="1:11" ht="33" customHeight="1" x14ac:dyDescent="0.2">
      <c r="A1774" s="217">
        <v>1770</v>
      </c>
      <c r="B1774" s="218">
        <v>2015</v>
      </c>
      <c r="C1774" s="219" t="s">
        <v>5283</v>
      </c>
      <c r="D1774" s="231" t="s">
        <v>6322</v>
      </c>
      <c r="E1774" s="226" t="s">
        <v>403</v>
      </c>
      <c r="F1774" s="222" t="s">
        <v>1394</v>
      </c>
      <c r="G1774" s="218">
        <v>0</v>
      </c>
      <c r="H1774" s="220" t="s">
        <v>5284</v>
      </c>
      <c r="I1774" s="220" t="s">
        <v>990</v>
      </c>
      <c r="J1774" s="220" t="s">
        <v>5284</v>
      </c>
      <c r="K1774" s="221" t="s">
        <v>990</v>
      </c>
    </row>
    <row r="1775" spans="1:11" ht="33" customHeight="1" x14ac:dyDescent="0.2">
      <c r="A1775" s="217">
        <v>1771</v>
      </c>
      <c r="B1775" s="218">
        <v>2015</v>
      </c>
      <c r="C1775" s="219" t="s">
        <v>5285</v>
      </c>
      <c r="D1775" s="231" t="s">
        <v>6322</v>
      </c>
      <c r="E1775" s="226" t="s">
        <v>1011</v>
      </c>
      <c r="F1775" s="222" t="s">
        <v>1412</v>
      </c>
      <c r="G1775" s="218">
        <v>1</v>
      </c>
      <c r="H1775" s="220" t="s">
        <v>5286</v>
      </c>
      <c r="I1775" s="220" t="s">
        <v>5287</v>
      </c>
      <c r="J1775" s="220" t="s">
        <v>5286</v>
      </c>
      <c r="K1775" s="221" t="s">
        <v>5287</v>
      </c>
    </row>
    <row r="1776" spans="1:11" ht="33" customHeight="1" x14ac:dyDescent="0.2">
      <c r="A1776" s="217">
        <v>1772</v>
      </c>
      <c r="B1776" s="218">
        <v>2015</v>
      </c>
      <c r="C1776" s="219" t="s">
        <v>5288</v>
      </c>
      <c r="D1776" s="231" t="s">
        <v>6322</v>
      </c>
      <c r="E1776" s="226" t="s">
        <v>5289</v>
      </c>
      <c r="F1776" s="222" t="s">
        <v>2503</v>
      </c>
      <c r="G1776" s="218">
        <v>0</v>
      </c>
      <c r="H1776" s="220" t="s">
        <v>5290</v>
      </c>
      <c r="I1776" s="220" t="s">
        <v>990</v>
      </c>
      <c r="J1776" s="220" t="s">
        <v>5290</v>
      </c>
      <c r="K1776" s="221" t="s">
        <v>990</v>
      </c>
    </row>
    <row r="1777" spans="1:11" ht="33" customHeight="1" x14ac:dyDescent="0.2">
      <c r="A1777" s="217">
        <v>1773</v>
      </c>
      <c r="B1777" s="218">
        <v>2015</v>
      </c>
      <c r="C1777" s="219" t="s">
        <v>5291</v>
      </c>
      <c r="D1777" s="231" t="s">
        <v>6322</v>
      </c>
      <c r="E1777" s="226" t="s">
        <v>4448</v>
      </c>
      <c r="F1777" s="222" t="s">
        <v>2401</v>
      </c>
      <c r="G1777" s="218">
        <v>0</v>
      </c>
      <c r="H1777" s="220" t="s">
        <v>5292</v>
      </c>
      <c r="I1777" s="220" t="s">
        <v>990</v>
      </c>
      <c r="J1777" s="220" t="s">
        <v>5292</v>
      </c>
      <c r="K1777" s="221" t="s">
        <v>990</v>
      </c>
    </row>
    <row r="1778" spans="1:11" ht="33" customHeight="1" x14ac:dyDescent="0.2">
      <c r="A1778" s="217">
        <v>1774</v>
      </c>
      <c r="B1778" s="218">
        <v>2015</v>
      </c>
      <c r="C1778" s="219" t="s">
        <v>5293</v>
      </c>
      <c r="D1778" s="231" t="s">
        <v>6322</v>
      </c>
      <c r="E1778" s="226" t="s">
        <v>5294</v>
      </c>
      <c r="F1778" s="222" t="s">
        <v>4905</v>
      </c>
      <c r="G1778" s="218">
        <v>1</v>
      </c>
      <c r="H1778" s="220" t="s">
        <v>5295</v>
      </c>
      <c r="I1778" s="220" t="s">
        <v>5296</v>
      </c>
      <c r="J1778" s="220" t="s">
        <v>5295</v>
      </c>
      <c r="K1778" s="221" t="s">
        <v>5296</v>
      </c>
    </row>
    <row r="1779" spans="1:11" ht="33" customHeight="1" x14ac:dyDescent="0.2">
      <c r="A1779" s="217">
        <v>1775</v>
      </c>
      <c r="B1779" s="218">
        <v>2015</v>
      </c>
      <c r="C1779" s="219" t="s">
        <v>5297</v>
      </c>
      <c r="D1779" s="231" t="s">
        <v>6322</v>
      </c>
      <c r="E1779" s="226" t="s">
        <v>7390</v>
      </c>
      <c r="F1779" s="222" t="s">
        <v>1451</v>
      </c>
      <c r="G1779" s="218">
        <v>0</v>
      </c>
      <c r="H1779" s="220" t="s">
        <v>5298</v>
      </c>
      <c r="I1779" s="220" t="s">
        <v>990</v>
      </c>
      <c r="J1779" s="220" t="s">
        <v>5298</v>
      </c>
      <c r="K1779" s="221" t="s">
        <v>990</v>
      </c>
    </row>
    <row r="1780" spans="1:11" ht="33" customHeight="1" x14ac:dyDescent="0.2">
      <c r="A1780" s="217">
        <v>1776</v>
      </c>
      <c r="B1780" s="218">
        <v>2015</v>
      </c>
      <c r="C1780" s="219" t="s">
        <v>2549</v>
      </c>
      <c r="D1780" s="231" t="s">
        <v>6315</v>
      </c>
      <c r="E1780" s="226" t="s">
        <v>5299</v>
      </c>
      <c r="F1780" s="222" t="s">
        <v>2142</v>
      </c>
      <c r="G1780" s="218">
        <v>4</v>
      </c>
      <c r="H1780" s="220" t="s">
        <v>5300</v>
      </c>
      <c r="I1780" s="220" t="s">
        <v>5301</v>
      </c>
      <c r="J1780" s="220" t="s">
        <v>5302</v>
      </c>
      <c r="K1780" s="221" t="s">
        <v>5303</v>
      </c>
    </row>
    <row r="1781" spans="1:11" ht="33" customHeight="1" x14ac:dyDescent="0.2">
      <c r="A1781" s="217">
        <v>1777</v>
      </c>
      <c r="B1781" s="218">
        <v>2015</v>
      </c>
      <c r="C1781" s="219" t="s">
        <v>2552</v>
      </c>
      <c r="D1781" s="231" t="s">
        <v>6315</v>
      </c>
      <c r="E1781" s="226" t="s">
        <v>5304</v>
      </c>
      <c r="F1781" s="222" t="s">
        <v>1788</v>
      </c>
      <c r="G1781" s="218">
        <v>3</v>
      </c>
      <c r="H1781" s="220" t="s">
        <v>5305</v>
      </c>
      <c r="I1781" s="220" t="s">
        <v>990</v>
      </c>
      <c r="J1781" s="220" t="s">
        <v>5306</v>
      </c>
      <c r="K1781" s="221" t="s">
        <v>5307</v>
      </c>
    </row>
    <row r="1782" spans="1:11" ht="33" customHeight="1" x14ac:dyDescent="0.2">
      <c r="A1782" s="217">
        <v>1778</v>
      </c>
      <c r="B1782" s="218">
        <v>2015</v>
      </c>
      <c r="C1782" s="219" t="s">
        <v>2555</v>
      </c>
      <c r="D1782" s="231" t="s">
        <v>6315</v>
      </c>
      <c r="E1782" s="226" t="s">
        <v>3132</v>
      </c>
      <c r="F1782" s="222" t="s">
        <v>1723</v>
      </c>
      <c r="G1782" s="218">
        <v>4</v>
      </c>
      <c r="H1782" s="220" t="s">
        <v>5308</v>
      </c>
      <c r="I1782" s="220" t="s">
        <v>990</v>
      </c>
      <c r="J1782" s="220" t="s">
        <v>5309</v>
      </c>
      <c r="K1782" s="221" t="s">
        <v>5310</v>
      </c>
    </row>
    <row r="1783" spans="1:11" ht="33" customHeight="1" x14ac:dyDescent="0.2">
      <c r="A1783" s="217">
        <v>1779</v>
      </c>
      <c r="B1783" s="218">
        <v>2015</v>
      </c>
      <c r="C1783" s="219" t="s">
        <v>2558</v>
      </c>
      <c r="D1783" s="231" t="s">
        <v>6315</v>
      </c>
      <c r="E1783" s="226" t="s">
        <v>5311</v>
      </c>
      <c r="F1783" s="222" t="s">
        <v>1666</v>
      </c>
      <c r="G1783" s="218">
        <v>4</v>
      </c>
      <c r="H1783" s="220" t="s">
        <v>5312</v>
      </c>
      <c r="I1783" s="220" t="s">
        <v>5313</v>
      </c>
      <c r="J1783" s="220" t="s">
        <v>5314</v>
      </c>
      <c r="K1783" s="221" t="s">
        <v>5315</v>
      </c>
    </row>
    <row r="1784" spans="1:11" ht="33" customHeight="1" x14ac:dyDescent="0.2">
      <c r="A1784" s="217">
        <v>1780</v>
      </c>
      <c r="B1784" s="218">
        <v>2015</v>
      </c>
      <c r="C1784" s="219" t="s">
        <v>5316</v>
      </c>
      <c r="D1784" s="231" t="s">
        <v>6323</v>
      </c>
      <c r="E1784" s="226" t="s">
        <v>2821</v>
      </c>
      <c r="F1784" s="222" t="s">
        <v>2163</v>
      </c>
      <c r="G1784" s="218">
        <v>0</v>
      </c>
      <c r="H1784" s="220" t="s">
        <v>990</v>
      </c>
      <c r="I1784" s="220" t="s">
        <v>5317</v>
      </c>
      <c r="J1784" s="220" t="s">
        <v>5317</v>
      </c>
      <c r="K1784" s="221" t="s">
        <v>990</v>
      </c>
    </row>
    <row r="1785" spans="1:11" ht="33" customHeight="1" x14ac:dyDescent="0.2">
      <c r="A1785" s="217">
        <v>1781</v>
      </c>
      <c r="B1785" s="218">
        <v>2015</v>
      </c>
      <c r="C1785" s="219" t="s">
        <v>1006</v>
      </c>
      <c r="D1785" s="231" t="s">
        <v>6323</v>
      </c>
      <c r="E1785" s="226" t="s">
        <v>1019</v>
      </c>
      <c r="F1785" s="222" t="s">
        <v>1569</v>
      </c>
      <c r="G1785" s="218">
        <v>0</v>
      </c>
      <c r="H1785" s="220" t="s">
        <v>5318</v>
      </c>
      <c r="I1785" s="220" t="s">
        <v>990</v>
      </c>
      <c r="J1785" s="220" t="s">
        <v>5318</v>
      </c>
      <c r="K1785" s="221" t="s">
        <v>990</v>
      </c>
    </row>
    <row r="1786" spans="1:11" ht="33" customHeight="1" x14ac:dyDescent="0.2">
      <c r="A1786" s="217">
        <v>1782</v>
      </c>
      <c r="B1786" s="218">
        <v>2015</v>
      </c>
      <c r="C1786" s="219" t="s">
        <v>2566</v>
      </c>
      <c r="D1786" s="231" t="s">
        <v>6323</v>
      </c>
      <c r="E1786" s="226" t="s">
        <v>5228</v>
      </c>
      <c r="F1786" s="222" t="s">
        <v>1239</v>
      </c>
      <c r="G1786" s="218">
        <v>0</v>
      </c>
      <c r="H1786" s="220" t="s">
        <v>5319</v>
      </c>
      <c r="I1786" s="220" t="s">
        <v>5320</v>
      </c>
      <c r="J1786" s="220" t="s">
        <v>5321</v>
      </c>
      <c r="K1786" s="221" t="s">
        <v>990</v>
      </c>
    </row>
    <row r="1787" spans="1:11" ht="33" customHeight="1" x14ac:dyDescent="0.2">
      <c r="A1787" s="217">
        <v>1783</v>
      </c>
      <c r="B1787" s="218">
        <v>2015</v>
      </c>
      <c r="C1787" s="219" t="s">
        <v>2569</v>
      </c>
      <c r="D1787" s="231" t="s">
        <v>6323</v>
      </c>
      <c r="E1787" s="226" t="s">
        <v>1019</v>
      </c>
      <c r="F1787" s="222" t="s">
        <v>1339</v>
      </c>
      <c r="G1787" s="218">
        <v>0</v>
      </c>
      <c r="H1787" s="220" t="s">
        <v>5322</v>
      </c>
      <c r="I1787" s="220" t="s">
        <v>990</v>
      </c>
      <c r="J1787" s="220" t="s">
        <v>5322</v>
      </c>
      <c r="K1787" s="221" t="s">
        <v>990</v>
      </c>
    </row>
    <row r="1788" spans="1:11" ht="33" customHeight="1" x14ac:dyDescent="0.2">
      <c r="A1788" s="217">
        <v>1784</v>
      </c>
      <c r="B1788" s="218">
        <v>2015</v>
      </c>
      <c r="C1788" s="219" t="s">
        <v>2572</v>
      </c>
      <c r="D1788" s="231" t="s">
        <v>6323</v>
      </c>
      <c r="E1788" s="226" t="s">
        <v>5323</v>
      </c>
      <c r="F1788" s="222" t="s">
        <v>2172</v>
      </c>
      <c r="G1788" s="218">
        <v>0</v>
      </c>
      <c r="H1788" s="220" t="s">
        <v>5324</v>
      </c>
      <c r="I1788" s="220" t="s">
        <v>5325</v>
      </c>
      <c r="J1788" s="220" t="s">
        <v>5326</v>
      </c>
      <c r="K1788" s="221" t="s">
        <v>990</v>
      </c>
    </row>
    <row r="1789" spans="1:11" ht="33" customHeight="1" x14ac:dyDescent="0.2">
      <c r="A1789" s="217">
        <v>1785</v>
      </c>
      <c r="B1789" s="218">
        <v>2015</v>
      </c>
      <c r="C1789" s="219" t="s">
        <v>1154</v>
      </c>
      <c r="D1789" s="231" t="s">
        <v>6309</v>
      </c>
      <c r="E1789" s="226" t="s">
        <v>1858</v>
      </c>
      <c r="F1789" s="222" t="s">
        <v>1553</v>
      </c>
      <c r="G1789" s="218">
        <v>1</v>
      </c>
      <c r="H1789" s="220" t="s">
        <v>5327</v>
      </c>
      <c r="I1789" s="220" t="s">
        <v>5328</v>
      </c>
      <c r="J1789" s="220" t="s">
        <v>5327</v>
      </c>
      <c r="K1789" s="221" t="s">
        <v>5328</v>
      </c>
    </row>
    <row r="1790" spans="1:11" ht="33" customHeight="1" x14ac:dyDescent="0.2">
      <c r="A1790" s="217">
        <v>1786</v>
      </c>
      <c r="B1790" s="218">
        <v>2015</v>
      </c>
      <c r="C1790" s="219" t="s">
        <v>4033</v>
      </c>
      <c r="D1790" s="231" t="s">
        <v>6309</v>
      </c>
      <c r="E1790" s="226" t="s">
        <v>4041</v>
      </c>
      <c r="F1790" s="222" t="s">
        <v>2314</v>
      </c>
      <c r="G1790" s="218">
        <v>0</v>
      </c>
      <c r="H1790" s="220" t="s">
        <v>5329</v>
      </c>
      <c r="I1790" s="220" t="s">
        <v>990</v>
      </c>
      <c r="J1790" s="220" t="s">
        <v>5329</v>
      </c>
      <c r="K1790" s="221" t="s">
        <v>990</v>
      </c>
    </row>
    <row r="1791" spans="1:11" ht="33" customHeight="1" x14ac:dyDescent="0.2">
      <c r="A1791" s="217">
        <v>1787</v>
      </c>
      <c r="B1791" s="218">
        <v>2015</v>
      </c>
      <c r="C1791" s="219" t="s">
        <v>4035</v>
      </c>
      <c r="D1791" s="231" t="s">
        <v>6309</v>
      </c>
      <c r="E1791" s="226" t="s">
        <v>5330</v>
      </c>
      <c r="F1791" s="222" t="s">
        <v>1231</v>
      </c>
      <c r="G1791" s="218">
        <v>1</v>
      </c>
      <c r="H1791" s="220" t="s">
        <v>5331</v>
      </c>
      <c r="I1791" s="220" t="s">
        <v>990</v>
      </c>
      <c r="J1791" s="220" t="s">
        <v>5332</v>
      </c>
      <c r="K1791" s="221" t="s">
        <v>5333</v>
      </c>
    </row>
    <row r="1792" spans="1:11" ht="33" customHeight="1" x14ac:dyDescent="0.2">
      <c r="A1792" s="217">
        <v>1788</v>
      </c>
      <c r="B1792" s="218">
        <v>2015</v>
      </c>
      <c r="C1792" s="219" t="s">
        <v>4037</v>
      </c>
      <c r="D1792" s="231" t="s">
        <v>6309</v>
      </c>
      <c r="E1792" s="226" t="s">
        <v>1797</v>
      </c>
      <c r="F1792" s="222" t="s">
        <v>1900</v>
      </c>
      <c r="G1792" s="218">
        <v>1</v>
      </c>
      <c r="H1792" s="220" t="s">
        <v>5334</v>
      </c>
      <c r="I1792" s="220" t="s">
        <v>990</v>
      </c>
      <c r="J1792" s="220" t="s">
        <v>5335</v>
      </c>
      <c r="K1792" s="221" t="s">
        <v>5336</v>
      </c>
    </row>
    <row r="1793" spans="1:11" ht="33" customHeight="1" x14ac:dyDescent="0.2">
      <c r="A1793" s="217">
        <v>1789</v>
      </c>
      <c r="B1793" s="218">
        <v>2015</v>
      </c>
      <c r="C1793" s="219" t="s">
        <v>1468</v>
      </c>
      <c r="D1793" s="231" t="s">
        <v>6309</v>
      </c>
      <c r="E1793" s="226" t="s">
        <v>5337</v>
      </c>
      <c r="F1793" s="222" t="s">
        <v>1430</v>
      </c>
      <c r="G1793" s="218">
        <v>1</v>
      </c>
      <c r="H1793" s="220" t="s">
        <v>5338</v>
      </c>
      <c r="I1793" s="220" t="s">
        <v>990</v>
      </c>
      <c r="J1793" s="220" t="s">
        <v>5339</v>
      </c>
      <c r="K1793" s="221" t="s">
        <v>5340</v>
      </c>
    </row>
    <row r="1794" spans="1:11" ht="33" customHeight="1" x14ac:dyDescent="0.2">
      <c r="A1794" s="217">
        <v>1790</v>
      </c>
      <c r="B1794" s="218">
        <v>2015</v>
      </c>
      <c r="C1794" s="219" t="s">
        <v>4040</v>
      </c>
      <c r="D1794" s="231" t="s">
        <v>6309</v>
      </c>
      <c r="E1794" s="226" t="s">
        <v>5341</v>
      </c>
      <c r="F1794" s="222" t="s">
        <v>1309</v>
      </c>
      <c r="G1794" s="218">
        <v>1</v>
      </c>
      <c r="H1794" s="220" t="s">
        <v>5342</v>
      </c>
      <c r="I1794" s="220" t="s">
        <v>990</v>
      </c>
      <c r="J1794" s="220" t="s">
        <v>5343</v>
      </c>
      <c r="K1794" s="221" t="s">
        <v>5344</v>
      </c>
    </row>
    <row r="1795" spans="1:11" ht="33" customHeight="1" x14ac:dyDescent="0.2">
      <c r="A1795" s="217">
        <v>1791</v>
      </c>
      <c r="B1795" s="218">
        <v>2015</v>
      </c>
      <c r="C1795" s="219" t="s">
        <v>4043</v>
      </c>
      <c r="D1795" s="231" t="s">
        <v>6309</v>
      </c>
      <c r="E1795" s="226" t="s">
        <v>5345</v>
      </c>
      <c r="F1795" s="222" t="s">
        <v>2464</v>
      </c>
      <c r="G1795" s="218">
        <v>1</v>
      </c>
      <c r="H1795" s="220" t="s">
        <v>5346</v>
      </c>
      <c r="I1795" s="220" t="s">
        <v>5347</v>
      </c>
      <c r="J1795" s="220" t="s">
        <v>5346</v>
      </c>
      <c r="K1795" s="221" t="s">
        <v>5347</v>
      </c>
    </row>
    <row r="1796" spans="1:11" ht="33" customHeight="1" x14ac:dyDescent="0.2">
      <c r="A1796" s="217">
        <v>1792</v>
      </c>
      <c r="B1796" s="218">
        <v>2015</v>
      </c>
      <c r="C1796" s="219" t="s">
        <v>4045</v>
      </c>
      <c r="D1796" s="231" t="s">
        <v>6309</v>
      </c>
      <c r="E1796" s="226" t="s">
        <v>4907</v>
      </c>
      <c r="F1796" s="222" t="s">
        <v>2340</v>
      </c>
      <c r="G1796" s="218">
        <v>1</v>
      </c>
      <c r="H1796" s="220" t="s">
        <v>5348</v>
      </c>
      <c r="I1796" s="220" t="s">
        <v>5349</v>
      </c>
      <c r="J1796" s="220" t="s">
        <v>5348</v>
      </c>
      <c r="K1796" s="221" t="s">
        <v>5349</v>
      </c>
    </row>
    <row r="1797" spans="1:11" ht="33" customHeight="1" x14ac:dyDescent="0.2">
      <c r="A1797" s="217">
        <v>1793</v>
      </c>
      <c r="B1797" s="218">
        <v>2015</v>
      </c>
      <c r="C1797" s="219" t="s">
        <v>4047</v>
      </c>
      <c r="D1797" s="231" t="s">
        <v>6309</v>
      </c>
      <c r="E1797" s="226" t="s">
        <v>3269</v>
      </c>
      <c r="F1797" s="222" t="s">
        <v>1458</v>
      </c>
      <c r="G1797" s="218">
        <v>0</v>
      </c>
      <c r="H1797" s="220" t="s">
        <v>5350</v>
      </c>
      <c r="I1797" s="220" t="s">
        <v>990</v>
      </c>
      <c r="J1797" s="220" t="s">
        <v>5350</v>
      </c>
      <c r="K1797" s="221" t="s">
        <v>990</v>
      </c>
    </row>
    <row r="1798" spans="1:11" ht="33" customHeight="1" x14ac:dyDescent="0.2">
      <c r="A1798" s="217">
        <v>1794</v>
      </c>
      <c r="B1798" s="218">
        <v>2015</v>
      </c>
      <c r="C1798" s="219" t="s">
        <v>4050</v>
      </c>
      <c r="D1798" s="231" t="s">
        <v>6309</v>
      </c>
      <c r="E1798" s="226" t="s">
        <v>3140</v>
      </c>
      <c r="F1798" s="222" t="s">
        <v>1374</v>
      </c>
      <c r="G1798" s="218">
        <v>1</v>
      </c>
      <c r="H1798" s="220" t="s">
        <v>5351</v>
      </c>
      <c r="I1798" s="220" t="s">
        <v>990</v>
      </c>
      <c r="J1798" s="220" t="s">
        <v>5352</v>
      </c>
      <c r="K1798" s="221" t="s">
        <v>5353</v>
      </c>
    </row>
    <row r="1799" spans="1:11" ht="33" customHeight="1" x14ac:dyDescent="0.2">
      <c r="A1799" s="217">
        <v>1795</v>
      </c>
      <c r="B1799" s="218">
        <v>2015</v>
      </c>
      <c r="C1799" s="219" t="s">
        <v>4051</v>
      </c>
      <c r="D1799" s="231" t="s">
        <v>6309</v>
      </c>
      <c r="E1799" s="226" t="s">
        <v>7463</v>
      </c>
      <c r="F1799" s="222" t="s">
        <v>2289</v>
      </c>
      <c r="G1799" s="218">
        <v>1</v>
      </c>
      <c r="H1799" s="220" t="s">
        <v>5354</v>
      </c>
      <c r="I1799" s="220" t="s">
        <v>990</v>
      </c>
      <c r="J1799" s="220" t="s">
        <v>5355</v>
      </c>
      <c r="K1799" s="221" t="s">
        <v>5356</v>
      </c>
    </row>
    <row r="1800" spans="1:11" ht="33" customHeight="1" x14ac:dyDescent="0.2">
      <c r="A1800" s="217">
        <v>1796</v>
      </c>
      <c r="B1800" s="218">
        <v>2015</v>
      </c>
      <c r="C1800" s="219" t="s">
        <v>4053</v>
      </c>
      <c r="D1800" s="231" t="s">
        <v>6309</v>
      </c>
      <c r="E1800" s="226" t="s">
        <v>7442</v>
      </c>
      <c r="F1800" s="222" t="s">
        <v>1335</v>
      </c>
      <c r="G1800" s="218">
        <v>1</v>
      </c>
      <c r="H1800" s="220" t="s">
        <v>5357</v>
      </c>
      <c r="I1800" s="220" t="s">
        <v>990</v>
      </c>
      <c r="J1800" s="220" t="s">
        <v>5358</v>
      </c>
      <c r="K1800" s="221" t="s">
        <v>5359</v>
      </c>
    </row>
    <row r="1801" spans="1:11" ht="33" customHeight="1" x14ac:dyDescent="0.2">
      <c r="A1801" s="217">
        <v>1797</v>
      </c>
      <c r="B1801" s="218">
        <v>2015</v>
      </c>
      <c r="C1801" s="219" t="s">
        <v>5360</v>
      </c>
      <c r="D1801" s="231" t="s">
        <v>6309</v>
      </c>
      <c r="E1801" s="226" t="s">
        <v>5361</v>
      </c>
      <c r="F1801" s="222" t="s">
        <v>1063</v>
      </c>
      <c r="G1801" s="218">
        <v>0</v>
      </c>
      <c r="H1801" s="220" t="s">
        <v>5362</v>
      </c>
      <c r="I1801" s="220" t="s">
        <v>990</v>
      </c>
      <c r="J1801" s="220" t="s">
        <v>5362</v>
      </c>
      <c r="K1801" s="221" t="s">
        <v>990</v>
      </c>
    </row>
    <row r="1802" spans="1:11" ht="33" customHeight="1" x14ac:dyDescent="0.2">
      <c r="A1802" s="217">
        <v>1798</v>
      </c>
      <c r="B1802" s="218">
        <v>2015</v>
      </c>
      <c r="C1802" s="219" t="s">
        <v>4767</v>
      </c>
      <c r="D1802" s="231" t="s">
        <v>6309</v>
      </c>
      <c r="E1802" s="226" t="s">
        <v>2958</v>
      </c>
      <c r="F1802" s="222" t="s">
        <v>1641</v>
      </c>
      <c r="G1802" s="218">
        <v>0</v>
      </c>
      <c r="H1802" s="220" t="s">
        <v>5363</v>
      </c>
      <c r="I1802" s="220" t="s">
        <v>990</v>
      </c>
      <c r="J1802" s="220" t="s">
        <v>5363</v>
      </c>
      <c r="K1802" s="221" t="s">
        <v>990</v>
      </c>
    </row>
    <row r="1803" spans="1:11" ht="33" customHeight="1" x14ac:dyDescent="0.2">
      <c r="A1803" s="217">
        <v>1799</v>
      </c>
      <c r="B1803" s="218">
        <v>2015</v>
      </c>
      <c r="C1803" s="219" t="s">
        <v>4055</v>
      </c>
      <c r="D1803" s="231" t="s">
        <v>6309</v>
      </c>
      <c r="E1803" s="226" t="s">
        <v>4270</v>
      </c>
      <c r="F1803" s="222" t="s">
        <v>2135</v>
      </c>
      <c r="G1803" s="218">
        <v>0</v>
      </c>
      <c r="H1803" s="220" t="s">
        <v>5364</v>
      </c>
      <c r="I1803" s="220" t="s">
        <v>990</v>
      </c>
      <c r="J1803" s="220" t="s">
        <v>5364</v>
      </c>
      <c r="K1803" s="221" t="s">
        <v>990</v>
      </c>
    </row>
    <row r="1804" spans="1:11" ht="33" customHeight="1" x14ac:dyDescent="0.2">
      <c r="A1804" s="217">
        <v>1800</v>
      </c>
      <c r="B1804" s="218">
        <v>2015</v>
      </c>
      <c r="C1804" s="219" t="s">
        <v>4058</v>
      </c>
      <c r="D1804" s="231" t="s">
        <v>6309</v>
      </c>
      <c r="E1804" s="226" t="s">
        <v>4974</v>
      </c>
      <c r="F1804" s="222" t="s">
        <v>1646</v>
      </c>
      <c r="G1804" s="218">
        <v>0</v>
      </c>
      <c r="H1804" s="220" t="s">
        <v>5365</v>
      </c>
      <c r="I1804" s="220" t="s">
        <v>990</v>
      </c>
      <c r="J1804" s="220" t="s">
        <v>5365</v>
      </c>
      <c r="K1804" s="221" t="s">
        <v>990</v>
      </c>
    </row>
    <row r="1805" spans="1:11" ht="33" customHeight="1" x14ac:dyDescent="0.2">
      <c r="A1805" s="217">
        <v>1801</v>
      </c>
      <c r="B1805" s="218">
        <v>2015</v>
      </c>
      <c r="C1805" s="219" t="s">
        <v>4060</v>
      </c>
      <c r="D1805" s="231" t="s">
        <v>6309</v>
      </c>
      <c r="E1805" s="226" t="s">
        <v>3319</v>
      </c>
      <c r="F1805" s="222" t="s">
        <v>1227</v>
      </c>
      <c r="G1805" s="218">
        <v>0</v>
      </c>
      <c r="H1805" s="220" t="s">
        <v>5366</v>
      </c>
      <c r="I1805" s="220" t="s">
        <v>990</v>
      </c>
      <c r="J1805" s="220" t="s">
        <v>5366</v>
      </c>
      <c r="K1805" s="221" t="s">
        <v>990</v>
      </c>
    </row>
    <row r="1806" spans="1:11" ht="33" customHeight="1" x14ac:dyDescent="0.2">
      <c r="A1806" s="217">
        <v>1802</v>
      </c>
      <c r="B1806" s="218">
        <v>2015</v>
      </c>
      <c r="C1806" s="219" t="s">
        <v>4062</v>
      </c>
      <c r="D1806" s="231" t="s">
        <v>6309</v>
      </c>
      <c r="E1806" s="226" t="s">
        <v>4773</v>
      </c>
      <c r="F1806" s="222" t="s">
        <v>2814</v>
      </c>
      <c r="G1806" s="218">
        <v>1</v>
      </c>
      <c r="H1806" s="220" t="s">
        <v>5367</v>
      </c>
      <c r="I1806" s="220" t="s">
        <v>5368</v>
      </c>
      <c r="J1806" s="220" t="s">
        <v>5367</v>
      </c>
      <c r="K1806" s="221" t="s">
        <v>5368</v>
      </c>
    </row>
    <row r="1807" spans="1:11" ht="33" customHeight="1" x14ac:dyDescent="0.2">
      <c r="A1807" s="217">
        <v>1803</v>
      </c>
      <c r="B1807" s="218">
        <v>2015</v>
      </c>
      <c r="C1807" s="219" t="s">
        <v>4064</v>
      </c>
      <c r="D1807" s="231" t="s">
        <v>6309</v>
      </c>
      <c r="E1807" s="226" t="s">
        <v>4818</v>
      </c>
      <c r="F1807" s="222" t="s">
        <v>1615</v>
      </c>
      <c r="G1807" s="218">
        <v>1</v>
      </c>
      <c r="H1807" s="220" t="s">
        <v>5369</v>
      </c>
      <c r="I1807" s="220" t="s">
        <v>990</v>
      </c>
      <c r="J1807" s="220" t="s">
        <v>5370</v>
      </c>
      <c r="K1807" s="221" t="s">
        <v>5371</v>
      </c>
    </row>
    <row r="1808" spans="1:11" ht="33" customHeight="1" x14ac:dyDescent="0.2">
      <c r="A1808" s="217">
        <v>1804</v>
      </c>
      <c r="B1808" s="218">
        <v>2015</v>
      </c>
      <c r="C1808" s="219" t="s">
        <v>1158</v>
      </c>
      <c r="D1808" s="231" t="s">
        <v>6309</v>
      </c>
      <c r="E1808" s="226" t="s">
        <v>3222</v>
      </c>
      <c r="F1808" s="222" t="s">
        <v>2260</v>
      </c>
      <c r="G1808" s="218">
        <v>1</v>
      </c>
      <c r="H1808" s="220" t="s">
        <v>5372</v>
      </c>
      <c r="I1808" s="220" t="s">
        <v>990</v>
      </c>
      <c r="J1808" s="220" t="s">
        <v>5373</v>
      </c>
      <c r="K1808" s="221" t="s">
        <v>5374</v>
      </c>
    </row>
    <row r="1809" spans="1:11" ht="33" customHeight="1" x14ac:dyDescent="0.2">
      <c r="A1809" s="217">
        <v>1805</v>
      </c>
      <c r="B1809" s="218">
        <v>2015</v>
      </c>
      <c r="C1809" s="219" t="s">
        <v>4067</v>
      </c>
      <c r="D1809" s="231" t="s">
        <v>6309</v>
      </c>
      <c r="E1809" s="226" t="s">
        <v>5375</v>
      </c>
      <c r="F1809" s="222" t="s">
        <v>1859</v>
      </c>
      <c r="G1809" s="218">
        <v>1</v>
      </c>
      <c r="H1809" s="220" t="s">
        <v>5376</v>
      </c>
      <c r="I1809" s="220" t="s">
        <v>990</v>
      </c>
      <c r="J1809" s="220" t="s">
        <v>5377</v>
      </c>
      <c r="K1809" s="221" t="s">
        <v>5378</v>
      </c>
    </row>
    <row r="1810" spans="1:11" ht="33" customHeight="1" x14ac:dyDescent="0.2">
      <c r="A1810" s="217">
        <v>1806</v>
      </c>
      <c r="B1810" s="218">
        <v>2015</v>
      </c>
      <c r="C1810" s="219" t="s">
        <v>4069</v>
      </c>
      <c r="D1810" s="231" t="s">
        <v>6309</v>
      </c>
      <c r="E1810" s="226" t="s">
        <v>3218</v>
      </c>
      <c r="F1810" s="222" t="s">
        <v>1708</v>
      </c>
      <c r="G1810" s="218">
        <v>0</v>
      </c>
      <c r="H1810" s="220" t="s">
        <v>5379</v>
      </c>
      <c r="I1810" s="220" t="s">
        <v>990</v>
      </c>
      <c r="J1810" s="220" t="s">
        <v>5379</v>
      </c>
      <c r="K1810" s="221" t="s">
        <v>990</v>
      </c>
    </row>
    <row r="1811" spans="1:11" ht="33" customHeight="1" x14ac:dyDescent="0.2">
      <c r="A1811" s="217">
        <v>1807</v>
      </c>
      <c r="B1811" s="218">
        <v>2015</v>
      </c>
      <c r="C1811" s="219" t="s">
        <v>4071</v>
      </c>
      <c r="D1811" s="231" t="s">
        <v>6309</v>
      </c>
      <c r="E1811" s="226" t="s">
        <v>5380</v>
      </c>
      <c r="F1811" s="222" t="s">
        <v>1433</v>
      </c>
      <c r="G1811" s="218">
        <v>1</v>
      </c>
      <c r="H1811" s="220" t="s">
        <v>5381</v>
      </c>
      <c r="I1811" s="220" t="s">
        <v>5382</v>
      </c>
      <c r="J1811" s="220" t="s">
        <v>5381</v>
      </c>
      <c r="K1811" s="221" t="s">
        <v>5382</v>
      </c>
    </row>
    <row r="1812" spans="1:11" ht="33" customHeight="1" x14ac:dyDescent="0.2">
      <c r="A1812" s="217">
        <v>1808</v>
      </c>
      <c r="B1812" s="218">
        <v>2015</v>
      </c>
      <c r="C1812" s="219" t="s">
        <v>4074</v>
      </c>
      <c r="D1812" s="231" t="s">
        <v>6309</v>
      </c>
      <c r="E1812" s="226" t="s">
        <v>3280</v>
      </c>
      <c r="F1812" s="222" t="s">
        <v>1565</v>
      </c>
      <c r="G1812" s="218">
        <v>1</v>
      </c>
      <c r="H1812" s="220" t="s">
        <v>5383</v>
      </c>
      <c r="I1812" s="220" t="s">
        <v>990</v>
      </c>
      <c r="J1812" s="220" t="s">
        <v>5384</v>
      </c>
      <c r="K1812" s="221" t="s">
        <v>5385</v>
      </c>
    </row>
    <row r="1813" spans="1:11" ht="33" customHeight="1" x14ac:dyDescent="0.2">
      <c r="A1813" s="217">
        <v>1809</v>
      </c>
      <c r="B1813" s="218">
        <v>2015</v>
      </c>
      <c r="C1813" s="219" t="s">
        <v>4076</v>
      </c>
      <c r="D1813" s="231" t="s">
        <v>6309</v>
      </c>
      <c r="E1813" s="226" t="s">
        <v>3144</v>
      </c>
      <c r="F1813" s="222" t="s">
        <v>2333</v>
      </c>
      <c r="G1813" s="218">
        <v>0</v>
      </c>
      <c r="H1813" s="220" t="s">
        <v>5386</v>
      </c>
      <c r="I1813" s="220" t="s">
        <v>990</v>
      </c>
      <c r="J1813" s="220" t="s">
        <v>5386</v>
      </c>
      <c r="K1813" s="221" t="s">
        <v>990</v>
      </c>
    </row>
    <row r="1814" spans="1:11" ht="33" customHeight="1" x14ac:dyDescent="0.2">
      <c r="A1814" s="217">
        <v>1810</v>
      </c>
      <c r="B1814" s="218">
        <v>2015</v>
      </c>
      <c r="C1814" s="219" t="s">
        <v>1861</v>
      </c>
      <c r="D1814" s="231" t="s">
        <v>6309</v>
      </c>
      <c r="E1814" s="226" t="s">
        <v>5387</v>
      </c>
      <c r="F1814" s="222" t="s">
        <v>1776</v>
      </c>
      <c r="G1814" s="218">
        <v>0</v>
      </c>
      <c r="H1814" s="220" t="s">
        <v>5388</v>
      </c>
      <c r="I1814" s="220" t="s">
        <v>990</v>
      </c>
      <c r="J1814" s="220" t="s">
        <v>5388</v>
      </c>
      <c r="K1814" s="221" t="s">
        <v>990</v>
      </c>
    </row>
    <row r="1815" spans="1:11" ht="33" customHeight="1" x14ac:dyDescent="0.2">
      <c r="A1815" s="217">
        <v>1811</v>
      </c>
      <c r="B1815" s="218">
        <v>2015</v>
      </c>
      <c r="C1815" s="219" t="s">
        <v>4079</v>
      </c>
      <c r="D1815" s="231" t="s">
        <v>6309</v>
      </c>
      <c r="E1815" s="226" t="s">
        <v>5389</v>
      </c>
      <c r="F1815" s="222" t="s">
        <v>1055</v>
      </c>
      <c r="G1815" s="218">
        <v>3</v>
      </c>
      <c r="H1815" s="220" t="s">
        <v>5390</v>
      </c>
      <c r="I1815" s="220" t="s">
        <v>990</v>
      </c>
      <c r="J1815" s="220" t="s">
        <v>990</v>
      </c>
      <c r="K1815" s="221" t="s">
        <v>5390</v>
      </c>
    </row>
    <row r="1816" spans="1:11" ht="33" customHeight="1" x14ac:dyDescent="0.2">
      <c r="A1816" s="217">
        <v>1812</v>
      </c>
      <c r="B1816" s="218">
        <v>2015</v>
      </c>
      <c r="C1816" s="219" t="s">
        <v>1472</v>
      </c>
      <c r="D1816" s="231" t="s">
        <v>6309</v>
      </c>
      <c r="E1816" s="226" t="s">
        <v>5391</v>
      </c>
      <c r="F1816" s="222" t="s">
        <v>1528</v>
      </c>
      <c r="G1816" s="218">
        <v>0</v>
      </c>
      <c r="H1816" s="220" t="s">
        <v>5392</v>
      </c>
      <c r="I1816" s="220" t="s">
        <v>990</v>
      </c>
      <c r="J1816" s="220" t="s">
        <v>5392</v>
      </c>
      <c r="K1816" s="221" t="s">
        <v>990</v>
      </c>
    </row>
    <row r="1817" spans="1:11" ht="33" customHeight="1" x14ac:dyDescent="0.2">
      <c r="A1817" s="217">
        <v>1813</v>
      </c>
      <c r="B1817" s="218">
        <v>2015</v>
      </c>
      <c r="C1817" s="219" t="s">
        <v>4082</v>
      </c>
      <c r="D1817" s="231" t="s">
        <v>6309</v>
      </c>
      <c r="E1817" s="226" t="s">
        <v>4295</v>
      </c>
      <c r="F1817" s="222" t="s">
        <v>1541</v>
      </c>
      <c r="G1817" s="218">
        <v>0</v>
      </c>
      <c r="H1817" s="220" t="s">
        <v>5393</v>
      </c>
      <c r="I1817" s="220" t="s">
        <v>990</v>
      </c>
      <c r="J1817" s="220" t="s">
        <v>5393</v>
      </c>
      <c r="K1817" s="221" t="s">
        <v>990</v>
      </c>
    </row>
    <row r="1818" spans="1:11" ht="33" customHeight="1" x14ac:dyDescent="0.2">
      <c r="A1818" s="217">
        <v>1814</v>
      </c>
      <c r="B1818" s="218">
        <v>2015</v>
      </c>
      <c r="C1818" s="219" t="s">
        <v>4084</v>
      </c>
      <c r="D1818" s="231" t="s">
        <v>6309</v>
      </c>
      <c r="E1818" s="226" t="s">
        <v>3352</v>
      </c>
      <c r="F1818" s="222" t="s">
        <v>1541</v>
      </c>
      <c r="G1818" s="218">
        <v>1</v>
      </c>
      <c r="H1818" s="220" t="s">
        <v>5394</v>
      </c>
      <c r="I1818" s="220" t="s">
        <v>990</v>
      </c>
      <c r="J1818" s="220" t="s">
        <v>5395</v>
      </c>
      <c r="K1818" s="221" t="s">
        <v>5396</v>
      </c>
    </row>
    <row r="1819" spans="1:11" ht="33" customHeight="1" x14ac:dyDescent="0.2">
      <c r="A1819" s="217">
        <v>1815</v>
      </c>
      <c r="B1819" s="218">
        <v>2015</v>
      </c>
      <c r="C1819" s="219" t="s">
        <v>1476</v>
      </c>
      <c r="D1819" s="231" t="s">
        <v>6309</v>
      </c>
      <c r="E1819" s="226" t="s">
        <v>5397</v>
      </c>
      <c r="F1819" s="222" t="s">
        <v>1124</v>
      </c>
      <c r="G1819" s="218">
        <v>0</v>
      </c>
      <c r="H1819" s="220" t="s">
        <v>5398</v>
      </c>
      <c r="I1819" s="220" t="s">
        <v>990</v>
      </c>
      <c r="J1819" s="220" t="s">
        <v>5398</v>
      </c>
      <c r="K1819" s="221" t="s">
        <v>990</v>
      </c>
    </row>
    <row r="1820" spans="1:11" ht="33" customHeight="1" x14ac:dyDescent="0.2">
      <c r="A1820" s="217">
        <v>1816</v>
      </c>
      <c r="B1820" s="218">
        <v>2015</v>
      </c>
      <c r="C1820" s="219" t="s">
        <v>4087</v>
      </c>
      <c r="D1820" s="231" t="s">
        <v>6309</v>
      </c>
      <c r="E1820" s="226" t="s">
        <v>5399</v>
      </c>
      <c r="F1820" s="222" t="s">
        <v>1622</v>
      </c>
      <c r="G1820" s="218">
        <v>0</v>
      </c>
      <c r="H1820" s="220" t="s">
        <v>5400</v>
      </c>
      <c r="I1820" s="220" t="s">
        <v>990</v>
      </c>
      <c r="J1820" s="220" t="s">
        <v>5400</v>
      </c>
      <c r="K1820" s="221" t="s">
        <v>990</v>
      </c>
    </row>
    <row r="1821" spans="1:11" ht="33" customHeight="1" x14ac:dyDescent="0.2">
      <c r="A1821" s="217">
        <v>1817</v>
      </c>
      <c r="B1821" s="218">
        <v>2015</v>
      </c>
      <c r="C1821" s="219" t="s">
        <v>4089</v>
      </c>
      <c r="D1821" s="231" t="s">
        <v>6309</v>
      </c>
      <c r="E1821" s="226" t="s">
        <v>5401</v>
      </c>
      <c r="F1821" s="222" t="s">
        <v>1059</v>
      </c>
      <c r="G1821" s="218">
        <v>0</v>
      </c>
      <c r="H1821" s="220" t="s">
        <v>5402</v>
      </c>
      <c r="I1821" s="220" t="s">
        <v>990</v>
      </c>
      <c r="J1821" s="220" t="s">
        <v>5402</v>
      </c>
      <c r="K1821" s="221" t="s">
        <v>990</v>
      </c>
    </row>
    <row r="1822" spans="1:11" ht="33" customHeight="1" x14ac:dyDescent="0.2">
      <c r="A1822" s="217">
        <v>1818</v>
      </c>
      <c r="B1822" s="218">
        <v>2015</v>
      </c>
      <c r="C1822" s="219" t="s">
        <v>4790</v>
      </c>
      <c r="D1822" s="231" t="s">
        <v>6309</v>
      </c>
      <c r="E1822" s="226" t="s">
        <v>5403</v>
      </c>
      <c r="F1822" s="222" t="s">
        <v>1394</v>
      </c>
      <c r="G1822" s="218">
        <v>0</v>
      </c>
      <c r="H1822" s="220" t="s">
        <v>5404</v>
      </c>
      <c r="I1822" s="220" t="s">
        <v>990</v>
      </c>
      <c r="J1822" s="220" t="s">
        <v>5404</v>
      </c>
      <c r="K1822" s="221" t="s">
        <v>990</v>
      </c>
    </row>
    <row r="1823" spans="1:11" ht="33" customHeight="1" x14ac:dyDescent="0.2">
      <c r="A1823" s="217">
        <v>1819</v>
      </c>
      <c r="B1823" s="218">
        <v>2015</v>
      </c>
      <c r="C1823" s="219" t="s">
        <v>4091</v>
      </c>
      <c r="D1823" s="231" t="s">
        <v>6309</v>
      </c>
      <c r="E1823" s="226" t="s">
        <v>5405</v>
      </c>
      <c r="F1823" s="222" t="s">
        <v>1682</v>
      </c>
      <c r="G1823" s="218">
        <v>0</v>
      </c>
      <c r="H1823" s="220" t="s">
        <v>5406</v>
      </c>
      <c r="I1823" s="220" t="s">
        <v>990</v>
      </c>
      <c r="J1823" s="220" t="s">
        <v>5406</v>
      </c>
      <c r="K1823" s="221" t="s">
        <v>990</v>
      </c>
    </row>
    <row r="1824" spans="1:11" ht="33" customHeight="1" x14ac:dyDescent="0.2">
      <c r="A1824" s="217">
        <v>1820</v>
      </c>
      <c r="B1824" s="218">
        <v>2015</v>
      </c>
      <c r="C1824" s="219" t="s">
        <v>4093</v>
      </c>
      <c r="D1824" s="231" t="s">
        <v>6309</v>
      </c>
      <c r="E1824" s="226" t="s">
        <v>5407</v>
      </c>
      <c r="F1824" s="222" t="s">
        <v>1558</v>
      </c>
      <c r="G1824" s="218">
        <v>0</v>
      </c>
      <c r="H1824" s="220" t="s">
        <v>5408</v>
      </c>
      <c r="I1824" s="220" t="s">
        <v>990</v>
      </c>
      <c r="J1824" s="220" t="s">
        <v>5408</v>
      </c>
      <c r="K1824" s="221" t="s">
        <v>990</v>
      </c>
    </row>
    <row r="1825" spans="1:11" ht="33" customHeight="1" x14ac:dyDescent="0.2">
      <c r="A1825" s="217">
        <v>1821</v>
      </c>
      <c r="B1825" s="218">
        <v>2015</v>
      </c>
      <c r="C1825" s="219" t="s">
        <v>1864</v>
      </c>
      <c r="D1825" s="231" t="s">
        <v>6309</v>
      </c>
      <c r="E1825" s="226" t="s">
        <v>5409</v>
      </c>
      <c r="F1825" s="222" t="s">
        <v>1384</v>
      </c>
      <c r="G1825" s="218">
        <v>0</v>
      </c>
      <c r="H1825" s="220" t="s">
        <v>5410</v>
      </c>
      <c r="I1825" s="220" t="s">
        <v>990</v>
      </c>
      <c r="J1825" s="220" t="s">
        <v>5410</v>
      </c>
      <c r="K1825" s="221" t="s">
        <v>990</v>
      </c>
    </row>
    <row r="1826" spans="1:11" ht="33" customHeight="1" x14ac:dyDescent="0.2">
      <c r="A1826" s="217">
        <v>1822</v>
      </c>
      <c r="B1826" s="218">
        <v>2015</v>
      </c>
      <c r="C1826" s="219" t="s">
        <v>4096</v>
      </c>
      <c r="D1826" s="231" t="s">
        <v>6309</v>
      </c>
      <c r="E1826" s="226" t="s">
        <v>4839</v>
      </c>
      <c r="F1826" s="222" t="s">
        <v>1685</v>
      </c>
      <c r="G1826" s="218">
        <v>0</v>
      </c>
      <c r="H1826" s="220" t="s">
        <v>5411</v>
      </c>
      <c r="I1826" s="220" t="s">
        <v>990</v>
      </c>
      <c r="J1826" s="220" t="s">
        <v>5411</v>
      </c>
      <c r="K1826" s="221" t="s">
        <v>990</v>
      </c>
    </row>
    <row r="1827" spans="1:11" ht="33" customHeight="1" x14ac:dyDescent="0.2">
      <c r="A1827" s="217">
        <v>1823</v>
      </c>
      <c r="B1827" s="218">
        <v>2015</v>
      </c>
      <c r="C1827" s="219" t="s">
        <v>4098</v>
      </c>
      <c r="D1827" s="231" t="s">
        <v>6309</v>
      </c>
      <c r="E1827" s="226" t="s">
        <v>4879</v>
      </c>
      <c r="F1827" s="222" t="s">
        <v>1646</v>
      </c>
      <c r="G1827" s="218">
        <v>0</v>
      </c>
      <c r="H1827" s="220" t="s">
        <v>5412</v>
      </c>
      <c r="I1827" s="220" t="s">
        <v>990</v>
      </c>
      <c r="J1827" s="220" t="s">
        <v>5412</v>
      </c>
      <c r="K1827" s="221" t="s">
        <v>990</v>
      </c>
    </row>
    <row r="1828" spans="1:11" ht="33" customHeight="1" x14ac:dyDescent="0.2">
      <c r="A1828" s="217">
        <v>1824</v>
      </c>
      <c r="B1828" s="218">
        <v>2015</v>
      </c>
      <c r="C1828" s="219" t="s">
        <v>1161</v>
      </c>
      <c r="D1828" s="231" t="s">
        <v>6309</v>
      </c>
      <c r="E1828" s="226" t="s">
        <v>5413</v>
      </c>
      <c r="F1828" s="222" t="s">
        <v>1801</v>
      </c>
      <c r="G1828" s="218">
        <v>1</v>
      </c>
      <c r="H1828" s="220" t="s">
        <v>5414</v>
      </c>
      <c r="I1828" s="220" t="s">
        <v>990</v>
      </c>
      <c r="J1828" s="220" t="s">
        <v>5415</v>
      </c>
      <c r="K1828" s="221" t="s">
        <v>5416</v>
      </c>
    </row>
    <row r="1829" spans="1:11" ht="33" customHeight="1" x14ac:dyDescent="0.2">
      <c r="A1829" s="217">
        <v>1825</v>
      </c>
      <c r="B1829" s="218">
        <v>2015</v>
      </c>
      <c r="C1829" s="219" t="s">
        <v>4101</v>
      </c>
      <c r="D1829" s="231" t="s">
        <v>6309</v>
      </c>
      <c r="E1829" s="226" t="s">
        <v>5417</v>
      </c>
      <c r="F1829" s="222" t="s">
        <v>2252</v>
      </c>
      <c r="G1829" s="218">
        <v>1</v>
      </c>
      <c r="H1829" s="220" t="s">
        <v>5418</v>
      </c>
      <c r="I1829" s="220" t="s">
        <v>990</v>
      </c>
      <c r="J1829" s="220" t="s">
        <v>5419</v>
      </c>
      <c r="K1829" s="221" t="s">
        <v>5420</v>
      </c>
    </row>
    <row r="1830" spans="1:11" ht="33" customHeight="1" x14ac:dyDescent="0.2">
      <c r="A1830" s="217">
        <v>1826</v>
      </c>
      <c r="B1830" s="218">
        <v>2015</v>
      </c>
      <c r="C1830" s="219" t="s">
        <v>4103</v>
      </c>
      <c r="D1830" s="231" t="s">
        <v>6309</v>
      </c>
      <c r="E1830" s="226" t="s">
        <v>5421</v>
      </c>
      <c r="F1830" s="222" t="s">
        <v>1801</v>
      </c>
      <c r="G1830" s="218">
        <v>1</v>
      </c>
      <c r="H1830" s="220" t="s">
        <v>5422</v>
      </c>
      <c r="I1830" s="220" t="s">
        <v>990</v>
      </c>
      <c r="J1830" s="220" t="s">
        <v>5423</v>
      </c>
      <c r="K1830" s="221" t="s">
        <v>5424</v>
      </c>
    </row>
    <row r="1831" spans="1:11" ht="33" customHeight="1" x14ac:dyDescent="0.2">
      <c r="A1831" s="217">
        <v>1827</v>
      </c>
      <c r="B1831" s="218">
        <v>2015</v>
      </c>
      <c r="C1831" s="219" t="s">
        <v>4105</v>
      </c>
      <c r="D1831" s="231" t="s">
        <v>6309</v>
      </c>
      <c r="E1831" s="226" t="s">
        <v>4877</v>
      </c>
      <c r="F1831" s="222" t="s">
        <v>1499</v>
      </c>
      <c r="G1831" s="218">
        <v>1</v>
      </c>
      <c r="H1831" s="220" t="s">
        <v>5425</v>
      </c>
      <c r="I1831" s="220" t="s">
        <v>990</v>
      </c>
      <c r="J1831" s="220" t="s">
        <v>5426</v>
      </c>
      <c r="K1831" s="221" t="s">
        <v>5427</v>
      </c>
    </row>
    <row r="1832" spans="1:11" ht="33" customHeight="1" x14ac:dyDescent="0.2">
      <c r="A1832" s="217">
        <v>1828</v>
      </c>
      <c r="B1832" s="218">
        <v>2015</v>
      </c>
      <c r="C1832" s="219" t="s">
        <v>4107</v>
      </c>
      <c r="D1832" s="231" t="s">
        <v>6309</v>
      </c>
      <c r="E1832" s="226" t="s">
        <v>4850</v>
      </c>
      <c r="F1832" s="222" t="s">
        <v>1320</v>
      </c>
      <c r="G1832" s="218">
        <v>0</v>
      </c>
      <c r="H1832" s="220" t="s">
        <v>5428</v>
      </c>
      <c r="I1832" s="220" t="s">
        <v>990</v>
      </c>
      <c r="J1832" s="220" t="s">
        <v>5428</v>
      </c>
      <c r="K1832" s="221" t="s">
        <v>990</v>
      </c>
    </row>
    <row r="1833" spans="1:11" ht="33" customHeight="1" x14ac:dyDescent="0.2">
      <c r="A1833" s="217">
        <v>1829</v>
      </c>
      <c r="B1833" s="218">
        <v>2015</v>
      </c>
      <c r="C1833" s="219" t="s">
        <v>4109</v>
      </c>
      <c r="D1833" s="231" t="s">
        <v>6309</v>
      </c>
      <c r="E1833" s="226" t="s">
        <v>3404</v>
      </c>
      <c r="F1833" s="222" t="s">
        <v>2052</v>
      </c>
      <c r="G1833" s="218">
        <v>1</v>
      </c>
      <c r="H1833" s="220" t="s">
        <v>5429</v>
      </c>
      <c r="I1833" s="220" t="s">
        <v>990</v>
      </c>
      <c r="J1833" s="220" t="s">
        <v>5430</v>
      </c>
      <c r="K1833" s="221" t="s">
        <v>5431</v>
      </c>
    </row>
    <row r="1834" spans="1:11" ht="33" customHeight="1" x14ac:dyDescent="0.2">
      <c r="A1834" s="217">
        <v>1830</v>
      </c>
      <c r="B1834" s="218">
        <v>2015</v>
      </c>
      <c r="C1834" s="219" t="s">
        <v>4112</v>
      </c>
      <c r="D1834" s="231" t="s">
        <v>6309</v>
      </c>
      <c r="E1834" s="226" t="s">
        <v>5432</v>
      </c>
      <c r="F1834" s="222" t="s">
        <v>1610</v>
      </c>
      <c r="G1834" s="218">
        <v>1</v>
      </c>
      <c r="H1834" s="220" t="s">
        <v>5433</v>
      </c>
      <c r="I1834" s="220" t="s">
        <v>990</v>
      </c>
      <c r="J1834" s="220" t="s">
        <v>5434</v>
      </c>
      <c r="K1834" s="221" t="s">
        <v>5435</v>
      </c>
    </row>
    <row r="1835" spans="1:11" ht="33" customHeight="1" x14ac:dyDescent="0.2">
      <c r="A1835" s="217">
        <v>1831</v>
      </c>
      <c r="B1835" s="218">
        <v>2015</v>
      </c>
      <c r="C1835" s="219" t="s">
        <v>4115</v>
      </c>
      <c r="D1835" s="231" t="s">
        <v>6309</v>
      </c>
      <c r="E1835" s="226" t="s">
        <v>316</v>
      </c>
      <c r="F1835" s="222" t="s">
        <v>1412</v>
      </c>
      <c r="G1835" s="218">
        <v>1</v>
      </c>
      <c r="H1835" s="220" t="s">
        <v>5436</v>
      </c>
      <c r="I1835" s="220" t="s">
        <v>5437</v>
      </c>
      <c r="J1835" s="220" t="s">
        <v>5436</v>
      </c>
      <c r="K1835" s="221" t="s">
        <v>5437</v>
      </c>
    </row>
    <row r="1836" spans="1:11" ht="33" customHeight="1" x14ac:dyDescent="0.2">
      <c r="A1836" s="217">
        <v>1832</v>
      </c>
      <c r="B1836" s="218">
        <v>2015</v>
      </c>
      <c r="C1836" s="219" t="s">
        <v>4804</v>
      </c>
      <c r="D1836" s="231" t="s">
        <v>6309</v>
      </c>
      <c r="E1836" s="226" t="s">
        <v>5438</v>
      </c>
      <c r="F1836" s="222" t="s">
        <v>4342</v>
      </c>
      <c r="G1836" s="218">
        <v>0</v>
      </c>
      <c r="H1836" s="220" t="s">
        <v>5439</v>
      </c>
      <c r="I1836" s="220" t="s">
        <v>990</v>
      </c>
      <c r="J1836" s="220" t="s">
        <v>5439</v>
      </c>
      <c r="K1836" s="221" t="s">
        <v>990</v>
      </c>
    </row>
    <row r="1837" spans="1:11" ht="33" customHeight="1" x14ac:dyDescent="0.2">
      <c r="A1837" s="217">
        <v>1833</v>
      </c>
      <c r="B1837" s="218">
        <v>2015</v>
      </c>
      <c r="C1837" s="219" t="s">
        <v>4118</v>
      </c>
      <c r="D1837" s="231" t="s">
        <v>6309</v>
      </c>
      <c r="E1837" s="226" t="s">
        <v>5440</v>
      </c>
      <c r="F1837" s="222" t="s">
        <v>1655</v>
      </c>
      <c r="G1837" s="218">
        <v>0</v>
      </c>
      <c r="H1837" s="220" t="s">
        <v>5441</v>
      </c>
      <c r="I1837" s="220" t="s">
        <v>990</v>
      </c>
      <c r="J1837" s="220" t="s">
        <v>5441</v>
      </c>
      <c r="K1837" s="221" t="s">
        <v>990</v>
      </c>
    </row>
    <row r="1838" spans="1:11" ht="33" customHeight="1" x14ac:dyDescent="0.2">
      <c r="A1838" s="217">
        <v>1834</v>
      </c>
      <c r="B1838" s="218">
        <v>2015</v>
      </c>
      <c r="C1838" s="219" t="s">
        <v>4120</v>
      </c>
      <c r="D1838" s="231" t="s">
        <v>6309</v>
      </c>
      <c r="E1838" s="226" t="s">
        <v>2899</v>
      </c>
      <c r="F1838" s="222" t="s">
        <v>1073</v>
      </c>
      <c r="G1838" s="218">
        <v>0</v>
      </c>
      <c r="H1838" s="220" t="s">
        <v>5442</v>
      </c>
      <c r="I1838" s="220" t="s">
        <v>990</v>
      </c>
      <c r="J1838" s="220" t="s">
        <v>5442</v>
      </c>
      <c r="K1838" s="221" t="s">
        <v>990</v>
      </c>
    </row>
    <row r="1839" spans="1:11" ht="33" customHeight="1" x14ac:dyDescent="0.2">
      <c r="A1839" s="217">
        <v>1835</v>
      </c>
      <c r="B1839" s="218">
        <v>2015</v>
      </c>
      <c r="C1839" s="219" t="s">
        <v>4122</v>
      </c>
      <c r="D1839" s="231" t="s">
        <v>6309</v>
      </c>
      <c r="E1839" s="226" t="s">
        <v>3071</v>
      </c>
      <c r="F1839" s="222" t="s">
        <v>2285</v>
      </c>
      <c r="G1839" s="218">
        <v>0</v>
      </c>
      <c r="H1839" s="220" t="s">
        <v>5443</v>
      </c>
      <c r="I1839" s="220" t="s">
        <v>990</v>
      </c>
      <c r="J1839" s="220" t="s">
        <v>5443</v>
      </c>
      <c r="K1839" s="221" t="s">
        <v>990</v>
      </c>
    </row>
    <row r="1840" spans="1:11" ht="33" customHeight="1" x14ac:dyDescent="0.2">
      <c r="A1840" s="217">
        <v>1836</v>
      </c>
      <c r="B1840" s="218">
        <v>2015</v>
      </c>
      <c r="C1840" s="219" t="s">
        <v>4124</v>
      </c>
      <c r="D1840" s="231" t="s">
        <v>6309</v>
      </c>
      <c r="E1840" s="226" t="s">
        <v>2934</v>
      </c>
      <c r="F1840" s="222" t="s">
        <v>1682</v>
      </c>
      <c r="G1840" s="218">
        <v>0</v>
      </c>
      <c r="H1840" s="220" t="s">
        <v>5444</v>
      </c>
      <c r="I1840" s="220" t="s">
        <v>990</v>
      </c>
      <c r="J1840" s="220" t="s">
        <v>5444</v>
      </c>
      <c r="K1840" s="221" t="s">
        <v>990</v>
      </c>
    </row>
    <row r="1841" spans="1:11" ht="33" customHeight="1" x14ac:dyDescent="0.2">
      <c r="A1841" s="217">
        <v>1837</v>
      </c>
      <c r="B1841" s="218">
        <v>2015</v>
      </c>
      <c r="C1841" s="219" t="s">
        <v>4126</v>
      </c>
      <c r="D1841" s="231" t="s">
        <v>6309</v>
      </c>
      <c r="E1841" s="226" t="s">
        <v>3035</v>
      </c>
      <c r="F1841" s="222" t="s">
        <v>1881</v>
      </c>
      <c r="G1841" s="218">
        <v>0</v>
      </c>
      <c r="H1841" s="220" t="s">
        <v>5445</v>
      </c>
      <c r="I1841" s="220" t="s">
        <v>990</v>
      </c>
      <c r="J1841" s="220" t="s">
        <v>5445</v>
      </c>
      <c r="K1841" s="221" t="s">
        <v>990</v>
      </c>
    </row>
    <row r="1842" spans="1:11" ht="33" customHeight="1" x14ac:dyDescent="0.2">
      <c r="A1842" s="217">
        <v>1838</v>
      </c>
      <c r="B1842" s="218">
        <v>2015</v>
      </c>
      <c r="C1842" s="219" t="s">
        <v>4128</v>
      </c>
      <c r="D1842" s="231" t="s">
        <v>6309</v>
      </c>
      <c r="E1842" s="226" t="s">
        <v>5446</v>
      </c>
      <c r="F1842" s="222" t="s">
        <v>1394</v>
      </c>
      <c r="G1842" s="218">
        <v>0</v>
      </c>
      <c r="H1842" s="220" t="s">
        <v>5447</v>
      </c>
      <c r="I1842" s="220" t="s">
        <v>990</v>
      </c>
      <c r="J1842" s="220" t="s">
        <v>5447</v>
      </c>
      <c r="K1842" s="221" t="s">
        <v>990</v>
      </c>
    </row>
    <row r="1843" spans="1:11" ht="33" customHeight="1" x14ac:dyDescent="0.2">
      <c r="A1843" s="217">
        <v>1839</v>
      </c>
      <c r="B1843" s="218">
        <v>2015</v>
      </c>
      <c r="C1843" s="219" t="s">
        <v>4130</v>
      </c>
      <c r="D1843" s="231" t="s">
        <v>6309</v>
      </c>
      <c r="E1843" s="226" t="s">
        <v>2873</v>
      </c>
      <c r="F1843" s="222" t="s">
        <v>1843</v>
      </c>
      <c r="G1843" s="218">
        <v>1</v>
      </c>
      <c r="H1843" s="220" t="s">
        <v>5448</v>
      </c>
      <c r="I1843" s="220" t="s">
        <v>5449</v>
      </c>
      <c r="J1843" s="220" t="s">
        <v>5448</v>
      </c>
      <c r="K1843" s="221" t="s">
        <v>5449</v>
      </c>
    </row>
    <row r="1844" spans="1:11" ht="30.75" customHeight="1" x14ac:dyDescent="0.2">
      <c r="A1844" s="217">
        <v>1840</v>
      </c>
      <c r="B1844" s="218">
        <v>2015</v>
      </c>
      <c r="C1844" s="219" t="s">
        <v>4132</v>
      </c>
      <c r="D1844" s="231" t="s">
        <v>6309</v>
      </c>
      <c r="E1844" s="226" t="s">
        <v>4798</v>
      </c>
      <c r="F1844" s="222" t="s">
        <v>1454</v>
      </c>
      <c r="G1844" s="218">
        <v>0</v>
      </c>
      <c r="H1844" s="220" t="s">
        <v>5450</v>
      </c>
      <c r="I1844" s="220" t="s">
        <v>990</v>
      </c>
      <c r="J1844" s="220" t="s">
        <v>5450</v>
      </c>
      <c r="K1844" s="221" t="s">
        <v>990</v>
      </c>
    </row>
    <row r="1845" spans="1:11" ht="30.75" customHeight="1" x14ac:dyDescent="0.2">
      <c r="A1845" s="217">
        <v>1841</v>
      </c>
      <c r="B1845" s="218">
        <v>2015</v>
      </c>
      <c r="C1845" s="219" t="s">
        <v>1867</v>
      </c>
      <c r="D1845" s="231" t="s">
        <v>6309</v>
      </c>
      <c r="E1845" s="226" t="s">
        <v>5451</v>
      </c>
      <c r="F1845" s="222" t="s">
        <v>1116</v>
      </c>
      <c r="G1845" s="218">
        <v>0</v>
      </c>
      <c r="H1845" s="220" t="s">
        <v>5452</v>
      </c>
      <c r="I1845" s="220" t="s">
        <v>990</v>
      </c>
      <c r="J1845" s="220" t="s">
        <v>5452</v>
      </c>
      <c r="K1845" s="221" t="s">
        <v>990</v>
      </c>
    </row>
    <row r="1846" spans="1:11" ht="30.75" customHeight="1" x14ac:dyDescent="0.2">
      <c r="A1846" s="217">
        <v>1842</v>
      </c>
      <c r="B1846" s="218">
        <v>2015</v>
      </c>
      <c r="C1846" s="219" t="s">
        <v>4134</v>
      </c>
      <c r="D1846" s="231" t="s">
        <v>6309</v>
      </c>
      <c r="E1846" s="226" t="s">
        <v>5453</v>
      </c>
      <c r="F1846" s="222" t="s">
        <v>1549</v>
      </c>
      <c r="G1846" s="218">
        <v>0</v>
      </c>
      <c r="H1846" s="220" t="s">
        <v>5454</v>
      </c>
      <c r="I1846" s="220" t="s">
        <v>990</v>
      </c>
      <c r="J1846" s="220" t="s">
        <v>5454</v>
      </c>
      <c r="K1846" s="221" t="s">
        <v>990</v>
      </c>
    </row>
    <row r="1847" spans="1:11" ht="30.75" customHeight="1" x14ac:dyDescent="0.2">
      <c r="A1847" s="217">
        <v>1843</v>
      </c>
      <c r="B1847" s="218">
        <v>2015</v>
      </c>
      <c r="C1847" s="219" t="s">
        <v>4136</v>
      </c>
      <c r="D1847" s="231" t="s">
        <v>6309</v>
      </c>
      <c r="E1847" s="226" t="s">
        <v>5455</v>
      </c>
      <c r="F1847" s="222" t="s">
        <v>1655</v>
      </c>
      <c r="G1847" s="218">
        <v>0</v>
      </c>
      <c r="H1847" s="220" t="s">
        <v>5456</v>
      </c>
      <c r="I1847" s="220" t="s">
        <v>990</v>
      </c>
      <c r="J1847" s="220" t="s">
        <v>5456</v>
      </c>
      <c r="K1847" s="221" t="s">
        <v>990</v>
      </c>
    </row>
    <row r="1848" spans="1:11" ht="30.75" customHeight="1" x14ac:dyDescent="0.2">
      <c r="A1848" s="217">
        <v>1844</v>
      </c>
      <c r="B1848" s="218">
        <v>2015</v>
      </c>
      <c r="C1848" s="219" t="s">
        <v>4138</v>
      </c>
      <c r="D1848" s="231" t="s">
        <v>6309</v>
      </c>
      <c r="E1848" s="226" t="s">
        <v>3230</v>
      </c>
      <c r="F1848" s="222" t="s">
        <v>2376</v>
      </c>
      <c r="G1848" s="218">
        <v>0</v>
      </c>
      <c r="H1848" s="220" t="s">
        <v>5457</v>
      </c>
      <c r="I1848" s="220" t="s">
        <v>990</v>
      </c>
      <c r="J1848" s="220" t="s">
        <v>5457</v>
      </c>
      <c r="K1848" s="221" t="s">
        <v>990</v>
      </c>
    </row>
    <row r="1849" spans="1:11" ht="30.75" customHeight="1" x14ac:dyDescent="0.2">
      <c r="A1849" s="217">
        <v>1845</v>
      </c>
      <c r="B1849" s="218">
        <v>2015</v>
      </c>
      <c r="C1849" s="219" t="s">
        <v>4140</v>
      </c>
      <c r="D1849" s="231" t="s">
        <v>6309</v>
      </c>
      <c r="E1849" s="226" t="s">
        <v>4858</v>
      </c>
      <c r="F1849" s="222" t="s">
        <v>1466</v>
      </c>
      <c r="G1849" s="218">
        <v>0</v>
      </c>
      <c r="H1849" s="220" t="s">
        <v>5458</v>
      </c>
      <c r="I1849" s="220" t="s">
        <v>990</v>
      </c>
      <c r="J1849" s="220" t="s">
        <v>5458</v>
      </c>
      <c r="K1849" s="221" t="s">
        <v>990</v>
      </c>
    </row>
    <row r="1850" spans="1:11" ht="30.75" customHeight="1" x14ac:dyDescent="0.2">
      <c r="A1850" s="217">
        <v>1846</v>
      </c>
      <c r="B1850" s="218">
        <v>2015</v>
      </c>
      <c r="C1850" s="219" t="s">
        <v>4142</v>
      </c>
      <c r="D1850" s="231" t="s">
        <v>6309</v>
      </c>
      <c r="E1850" s="226" t="s">
        <v>2907</v>
      </c>
      <c r="F1850" s="222" t="s">
        <v>2314</v>
      </c>
      <c r="G1850" s="218">
        <v>1</v>
      </c>
      <c r="H1850" s="220" t="s">
        <v>5459</v>
      </c>
      <c r="I1850" s="220" t="s">
        <v>990</v>
      </c>
      <c r="J1850" s="220" t="s">
        <v>5460</v>
      </c>
      <c r="K1850" s="221" t="s">
        <v>5461</v>
      </c>
    </row>
    <row r="1851" spans="1:11" ht="30.75" customHeight="1" x14ac:dyDescent="0.2">
      <c r="A1851" s="217">
        <v>1847</v>
      </c>
      <c r="B1851" s="218">
        <v>2015</v>
      </c>
      <c r="C1851" s="219" t="s">
        <v>1870</v>
      </c>
      <c r="D1851" s="231" t="s">
        <v>6309</v>
      </c>
      <c r="E1851" s="226" t="s">
        <v>3253</v>
      </c>
      <c r="F1851" s="222" t="s">
        <v>1451</v>
      </c>
      <c r="G1851" s="218">
        <v>1</v>
      </c>
      <c r="H1851" s="220" t="s">
        <v>5462</v>
      </c>
      <c r="I1851" s="220" t="s">
        <v>990</v>
      </c>
      <c r="J1851" s="220" t="s">
        <v>5463</v>
      </c>
      <c r="K1851" s="221" t="s">
        <v>5464</v>
      </c>
    </row>
    <row r="1852" spans="1:11" ht="30.75" customHeight="1" x14ac:dyDescent="0.2">
      <c r="A1852" s="217">
        <v>1848</v>
      </c>
      <c r="B1852" s="218">
        <v>2015</v>
      </c>
      <c r="C1852" s="219" t="s">
        <v>1480</v>
      </c>
      <c r="D1852" s="231" t="s">
        <v>6309</v>
      </c>
      <c r="E1852" s="226" t="s">
        <v>3277</v>
      </c>
      <c r="F1852" s="222" t="s">
        <v>1528</v>
      </c>
      <c r="G1852" s="218">
        <v>1</v>
      </c>
      <c r="H1852" s="220" t="s">
        <v>5465</v>
      </c>
      <c r="I1852" s="220" t="s">
        <v>5466</v>
      </c>
      <c r="J1852" s="220" t="s">
        <v>5465</v>
      </c>
      <c r="K1852" s="221" t="s">
        <v>5466</v>
      </c>
    </row>
    <row r="1853" spans="1:11" ht="30.75" customHeight="1" x14ac:dyDescent="0.2">
      <c r="A1853" s="217">
        <v>1849</v>
      </c>
      <c r="B1853" s="218">
        <v>2015</v>
      </c>
      <c r="C1853" s="219" t="s">
        <v>4146</v>
      </c>
      <c r="D1853" s="231" t="s">
        <v>6309</v>
      </c>
      <c r="E1853" s="226" t="s">
        <v>4262</v>
      </c>
      <c r="F1853" s="222" t="s">
        <v>1973</v>
      </c>
      <c r="G1853" s="218">
        <v>0</v>
      </c>
      <c r="H1853" s="220" t="s">
        <v>5467</v>
      </c>
      <c r="I1853" s="220" t="s">
        <v>990</v>
      </c>
      <c r="J1853" s="220" t="s">
        <v>5467</v>
      </c>
      <c r="K1853" s="221" t="s">
        <v>990</v>
      </c>
    </row>
    <row r="1854" spans="1:11" ht="30.75" customHeight="1" x14ac:dyDescent="0.2">
      <c r="A1854" s="217">
        <v>1850</v>
      </c>
      <c r="B1854" s="218">
        <v>2015</v>
      </c>
      <c r="C1854" s="219" t="s">
        <v>4148</v>
      </c>
      <c r="D1854" s="231" t="s">
        <v>6309</v>
      </c>
      <c r="E1854" s="226" t="s">
        <v>7464</v>
      </c>
      <c r="F1854" s="222" t="s">
        <v>2401</v>
      </c>
      <c r="G1854" s="218">
        <v>0</v>
      </c>
      <c r="H1854" s="220" t="s">
        <v>5468</v>
      </c>
      <c r="I1854" s="220" t="s">
        <v>990</v>
      </c>
      <c r="J1854" s="220" t="s">
        <v>5468</v>
      </c>
      <c r="K1854" s="221" t="s">
        <v>990</v>
      </c>
    </row>
    <row r="1855" spans="1:11" ht="30.75" customHeight="1" x14ac:dyDescent="0.2">
      <c r="A1855" s="217">
        <v>1851</v>
      </c>
      <c r="B1855" s="218">
        <v>2015</v>
      </c>
      <c r="C1855" s="219" t="s">
        <v>4150</v>
      </c>
      <c r="D1855" s="231" t="s">
        <v>6309</v>
      </c>
      <c r="E1855" s="226" t="s">
        <v>5469</v>
      </c>
      <c r="F1855" s="222" t="s">
        <v>1163</v>
      </c>
      <c r="G1855" s="218">
        <v>2</v>
      </c>
      <c r="H1855" s="220" t="s">
        <v>5470</v>
      </c>
      <c r="I1855" s="220" t="s">
        <v>990</v>
      </c>
      <c r="J1855" s="220" t="s">
        <v>5471</v>
      </c>
      <c r="K1855" s="221" t="s">
        <v>5472</v>
      </c>
    </row>
    <row r="1856" spans="1:11" ht="30.75" customHeight="1" x14ac:dyDescent="0.2">
      <c r="A1856" s="217">
        <v>1852</v>
      </c>
      <c r="B1856" s="218">
        <v>2015</v>
      </c>
      <c r="C1856" s="219" t="s">
        <v>1873</v>
      </c>
      <c r="D1856" s="231" t="s">
        <v>6309</v>
      </c>
      <c r="E1856" s="226" t="s">
        <v>5473</v>
      </c>
      <c r="F1856" s="222" t="s">
        <v>1545</v>
      </c>
      <c r="G1856" s="218">
        <v>1</v>
      </c>
      <c r="H1856" s="220" t="s">
        <v>5474</v>
      </c>
      <c r="I1856" s="220" t="s">
        <v>990</v>
      </c>
      <c r="J1856" s="220" t="s">
        <v>5475</v>
      </c>
      <c r="K1856" s="221" t="s">
        <v>5476</v>
      </c>
    </row>
    <row r="1857" spans="1:11" ht="30.75" customHeight="1" x14ac:dyDescent="0.2">
      <c r="A1857" s="217">
        <v>1853</v>
      </c>
      <c r="B1857" s="218">
        <v>2015</v>
      </c>
      <c r="C1857" s="219" t="s">
        <v>1876</v>
      </c>
      <c r="D1857" s="231" t="s">
        <v>6309</v>
      </c>
      <c r="E1857" s="226" t="s">
        <v>4904</v>
      </c>
      <c r="F1857" s="222" t="s">
        <v>2129</v>
      </c>
      <c r="G1857" s="218">
        <v>0</v>
      </c>
      <c r="H1857" s="220" t="s">
        <v>5477</v>
      </c>
      <c r="I1857" s="220" t="s">
        <v>990</v>
      </c>
      <c r="J1857" s="220" t="s">
        <v>5477</v>
      </c>
      <c r="K1857" s="221" t="s">
        <v>990</v>
      </c>
    </row>
    <row r="1858" spans="1:11" ht="30.75" customHeight="1" x14ac:dyDescent="0.2">
      <c r="A1858" s="217">
        <v>1854</v>
      </c>
      <c r="B1858" s="218">
        <v>2015</v>
      </c>
      <c r="C1858" s="219" t="s">
        <v>1879</v>
      </c>
      <c r="D1858" s="231" t="s">
        <v>6309</v>
      </c>
      <c r="E1858" s="226" t="s">
        <v>4885</v>
      </c>
      <c r="F1858" s="222" t="s">
        <v>1430</v>
      </c>
      <c r="G1858" s="218">
        <v>0</v>
      </c>
      <c r="H1858" s="220" t="s">
        <v>5478</v>
      </c>
      <c r="I1858" s="220" t="s">
        <v>990</v>
      </c>
      <c r="J1858" s="220" t="s">
        <v>5478</v>
      </c>
      <c r="K1858" s="221" t="s">
        <v>990</v>
      </c>
    </row>
    <row r="1859" spans="1:11" ht="30.75" customHeight="1" x14ac:dyDescent="0.2">
      <c r="A1859" s="217">
        <v>1855</v>
      </c>
      <c r="B1859" s="218">
        <v>2015</v>
      </c>
      <c r="C1859" s="219" t="s">
        <v>4154</v>
      </c>
      <c r="D1859" s="231" t="s">
        <v>6309</v>
      </c>
      <c r="E1859" s="226" t="s">
        <v>5479</v>
      </c>
      <c r="F1859" s="222" t="s">
        <v>2218</v>
      </c>
      <c r="G1859" s="218">
        <v>1</v>
      </c>
      <c r="H1859" s="220" t="s">
        <v>5480</v>
      </c>
      <c r="I1859" s="220" t="s">
        <v>5481</v>
      </c>
      <c r="J1859" s="220" t="s">
        <v>5480</v>
      </c>
      <c r="K1859" s="221" t="s">
        <v>5481</v>
      </c>
    </row>
    <row r="1860" spans="1:11" ht="30.75" customHeight="1" x14ac:dyDescent="0.2">
      <c r="A1860" s="217">
        <v>1856</v>
      </c>
      <c r="B1860" s="218">
        <v>2015</v>
      </c>
      <c r="C1860" s="219" t="s">
        <v>4155</v>
      </c>
      <c r="D1860" s="231" t="s">
        <v>6309</v>
      </c>
      <c r="E1860" s="226" t="s">
        <v>3207</v>
      </c>
      <c r="F1860" s="222" t="s">
        <v>1881</v>
      </c>
      <c r="G1860" s="218">
        <v>1</v>
      </c>
      <c r="H1860" s="220" t="s">
        <v>5482</v>
      </c>
      <c r="I1860" s="220" t="s">
        <v>990</v>
      </c>
      <c r="J1860" s="220" t="s">
        <v>5483</v>
      </c>
      <c r="K1860" s="221" t="s">
        <v>5484</v>
      </c>
    </row>
    <row r="1861" spans="1:11" ht="30.75" customHeight="1" x14ac:dyDescent="0.2">
      <c r="A1861" s="217">
        <v>1857</v>
      </c>
      <c r="B1861" s="218">
        <v>2015</v>
      </c>
      <c r="C1861" s="219" t="s">
        <v>1883</v>
      </c>
      <c r="D1861" s="231" t="s">
        <v>6309</v>
      </c>
      <c r="E1861" s="226" t="s">
        <v>7465</v>
      </c>
      <c r="F1861" s="222" t="s">
        <v>1378</v>
      </c>
      <c r="G1861" s="218">
        <v>1</v>
      </c>
      <c r="H1861" s="220" t="s">
        <v>5485</v>
      </c>
      <c r="I1861" s="220" t="s">
        <v>5486</v>
      </c>
      <c r="J1861" s="220" t="s">
        <v>5485</v>
      </c>
      <c r="K1861" s="221" t="s">
        <v>5486</v>
      </c>
    </row>
    <row r="1862" spans="1:11" ht="30.75" customHeight="1" x14ac:dyDescent="0.2">
      <c r="A1862" s="217">
        <v>1858</v>
      </c>
      <c r="B1862" s="218">
        <v>2015</v>
      </c>
      <c r="C1862" s="219" t="s">
        <v>4160</v>
      </c>
      <c r="D1862" s="231" t="s">
        <v>6309</v>
      </c>
      <c r="E1862" s="226" t="s">
        <v>4359</v>
      </c>
      <c r="F1862" s="222" t="s">
        <v>1613</v>
      </c>
      <c r="G1862" s="218">
        <v>0</v>
      </c>
      <c r="H1862" s="220" t="s">
        <v>5487</v>
      </c>
      <c r="I1862" s="220" t="s">
        <v>990</v>
      </c>
      <c r="J1862" s="220" t="s">
        <v>5487</v>
      </c>
      <c r="K1862" s="221" t="s">
        <v>990</v>
      </c>
    </row>
    <row r="1863" spans="1:11" ht="30.75" customHeight="1" x14ac:dyDescent="0.2">
      <c r="A1863" s="217">
        <v>1859</v>
      </c>
      <c r="B1863" s="218">
        <v>2015</v>
      </c>
      <c r="C1863" s="219" t="s">
        <v>4162</v>
      </c>
      <c r="D1863" s="231" t="s">
        <v>6309</v>
      </c>
      <c r="E1863" s="226" t="s">
        <v>5488</v>
      </c>
      <c r="F1863" s="222" t="s">
        <v>1227</v>
      </c>
      <c r="G1863" s="218">
        <v>1</v>
      </c>
      <c r="H1863" s="220" t="s">
        <v>5489</v>
      </c>
      <c r="I1863" s="220" t="s">
        <v>990</v>
      </c>
      <c r="J1863" s="220" t="s">
        <v>5490</v>
      </c>
      <c r="K1863" s="221" t="s">
        <v>5491</v>
      </c>
    </row>
    <row r="1864" spans="1:11" ht="30.75" customHeight="1" x14ac:dyDescent="0.2">
      <c r="A1864" s="217">
        <v>1860</v>
      </c>
      <c r="B1864" s="218">
        <v>2015</v>
      </c>
      <c r="C1864" s="219" t="s">
        <v>4164</v>
      </c>
      <c r="D1864" s="231" t="s">
        <v>6309</v>
      </c>
      <c r="E1864" s="226" t="s">
        <v>3187</v>
      </c>
      <c r="F1864" s="222" t="s">
        <v>1381</v>
      </c>
      <c r="G1864" s="218">
        <v>1</v>
      </c>
      <c r="H1864" s="220" t="s">
        <v>5492</v>
      </c>
      <c r="I1864" s="220" t="s">
        <v>990</v>
      </c>
      <c r="J1864" s="220" t="s">
        <v>5493</v>
      </c>
      <c r="K1864" s="221" t="s">
        <v>5494</v>
      </c>
    </row>
    <row r="1865" spans="1:11" ht="30.75" customHeight="1" x14ac:dyDescent="0.2">
      <c r="A1865" s="217">
        <v>1861</v>
      </c>
      <c r="B1865" s="218">
        <v>2015</v>
      </c>
      <c r="C1865" s="219" t="s">
        <v>4166</v>
      </c>
      <c r="D1865" s="231" t="s">
        <v>6309</v>
      </c>
      <c r="E1865" s="226" t="s">
        <v>5495</v>
      </c>
      <c r="F1865" s="222" t="s">
        <v>1073</v>
      </c>
      <c r="G1865" s="218">
        <v>1</v>
      </c>
      <c r="H1865" s="220" t="s">
        <v>5496</v>
      </c>
      <c r="I1865" s="220" t="s">
        <v>990</v>
      </c>
      <c r="J1865" s="220" t="s">
        <v>5497</v>
      </c>
      <c r="K1865" s="221" t="s">
        <v>5498</v>
      </c>
    </row>
    <row r="1866" spans="1:11" ht="30.75" customHeight="1" x14ac:dyDescent="0.2">
      <c r="A1866" s="217">
        <v>1862</v>
      </c>
      <c r="B1866" s="218">
        <v>2015</v>
      </c>
      <c r="C1866" s="219" t="s">
        <v>4168</v>
      </c>
      <c r="D1866" s="231" t="s">
        <v>6309</v>
      </c>
      <c r="E1866" s="226" t="s">
        <v>3148</v>
      </c>
      <c r="F1866" s="222" t="s">
        <v>2285</v>
      </c>
      <c r="G1866" s="218">
        <v>1</v>
      </c>
      <c r="H1866" s="220" t="s">
        <v>5499</v>
      </c>
      <c r="I1866" s="220" t="s">
        <v>990</v>
      </c>
      <c r="J1866" s="220" t="s">
        <v>5500</v>
      </c>
      <c r="K1866" s="221" t="s">
        <v>5501</v>
      </c>
    </row>
    <row r="1867" spans="1:11" ht="30.75" customHeight="1" x14ac:dyDescent="0.2">
      <c r="A1867" s="217">
        <v>1863</v>
      </c>
      <c r="B1867" s="218">
        <v>2015</v>
      </c>
      <c r="C1867" s="219" t="s">
        <v>1887</v>
      </c>
      <c r="D1867" s="231" t="s">
        <v>6309</v>
      </c>
      <c r="E1867" s="226" t="s">
        <v>5502</v>
      </c>
      <c r="F1867" s="222" t="s">
        <v>1708</v>
      </c>
      <c r="G1867" s="218">
        <v>1</v>
      </c>
      <c r="H1867" s="220" t="s">
        <v>5503</v>
      </c>
      <c r="I1867" s="220" t="s">
        <v>990</v>
      </c>
      <c r="J1867" s="220" t="s">
        <v>5504</v>
      </c>
      <c r="K1867" s="221" t="s">
        <v>5505</v>
      </c>
    </row>
    <row r="1868" spans="1:11" ht="30.75" customHeight="1" x14ac:dyDescent="0.2">
      <c r="A1868" s="217">
        <v>1864</v>
      </c>
      <c r="B1868" s="218">
        <v>2015</v>
      </c>
      <c r="C1868" s="219" t="s">
        <v>4171</v>
      </c>
      <c r="D1868" s="231" t="s">
        <v>6309</v>
      </c>
      <c r="E1868" s="226" t="s">
        <v>5506</v>
      </c>
      <c r="F1868" s="222" t="s">
        <v>1685</v>
      </c>
      <c r="G1868" s="218">
        <v>1</v>
      </c>
      <c r="H1868" s="220" t="s">
        <v>5507</v>
      </c>
      <c r="I1868" s="220" t="s">
        <v>5508</v>
      </c>
      <c r="J1868" s="220" t="s">
        <v>5507</v>
      </c>
      <c r="K1868" s="221" t="s">
        <v>5508</v>
      </c>
    </row>
    <row r="1869" spans="1:11" ht="30.75" customHeight="1" x14ac:dyDescent="0.2">
      <c r="A1869" s="217">
        <v>1865</v>
      </c>
      <c r="B1869" s="218">
        <v>2015</v>
      </c>
      <c r="C1869" s="219" t="s">
        <v>4174</v>
      </c>
      <c r="D1869" s="231" t="s">
        <v>6309</v>
      </c>
      <c r="E1869" s="226" t="s">
        <v>5509</v>
      </c>
      <c r="F1869" s="222" t="s">
        <v>2293</v>
      </c>
      <c r="G1869" s="218">
        <v>1</v>
      </c>
      <c r="H1869" s="220" t="s">
        <v>5510</v>
      </c>
      <c r="I1869" s="220" t="s">
        <v>5511</v>
      </c>
      <c r="J1869" s="220" t="s">
        <v>5510</v>
      </c>
      <c r="K1869" s="221" t="s">
        <v>5511</v>
      </c>
    </row>
    <row r="1870" spans="1:11" ht="30.75" customHeight="1" x14ac:dyDescent="0.2">
      <c r="A1870" s="217">
        <v>1866</v>
      </c>
      <c r="B1870" s="218">
        <v>2015</v>
      </c>
      <c r="C1870" s="219" t="s">
        <v>4176</v>
      </c>
      <c r="D1870" s="231" t="s">
        <v>6309</v>
      </c>
      <c r="E1870" s="226" t="s">
        <v>4785</v>
      </c>
      <c r="F1870" s="222" t="s">
        <v>1462</v>
      </c>
      <c r="G1870" s="218">
        <v>1</v>
      </c>
      <c r="H1870" s="220" t="s">
        <v>5512</v>
      </c>
      <c r="I1870" s="220" t="s">
        <v>990</v>
      </c>
      <c r="J1870" s="220" t="s">
        <v>5513</v>
      </c>
      <c r="K1870" s="221" t="s">
        <v>5514</v>
      </c>
    </row>
    <row r="1871" spans="1:11" ht="30.75" customHeight="1" x14ac:dyDescent="0.2">
      <c r="A1871" s="217">
        <v>1867</v>
      </c>
      <c r="B1871" s="218">
        <v>2015</v>
      </c>
      <c r="C1871" s="219" t="s">
        <v>4178</v>
      </c>
      <c r="D1871" s="231" t="s">
        <v>6309</v>
      </c>
      <c r="E1871" s="226" t="s">
        <v>7443</v>
      </c>
      <c r="F1871" s="222" t="s">
        <v>1973</v>
      </c>
      <c r="G1871" s="218">
        <v>0</v>
      </c>
      <c r="H1871" s="220" t="s">
        <v>5515</v>
      </c>
      <c r="I1871" s="220" t="s">
        <v>990</v>
      </c>
      <c r="J1871" s="220" t="s">
        <v>5515</v>
      </c>
      <c r="K1871" s="221" t="s">
        <v>990</v>
      </c>
    </row>
    <row r="1872" spans="1:11" ht="30.75" customHeight="1" x14ac:dyDescent="0.2">
      <c r="A1872" s="217">
        <v>1868</v>
      </c>
      <c r="B1872" s="218">
        <v>2015</v>
      </c>
      <c r="C1872" s="219" t="s">
        <v>4180</v>
      </c>
      <c r="D1872" s="231" t="s">
        <v>6309</v>
      </c>
      <c r="E1872" s="226" t="s">
        <v>3261</v>
      </c>
      <c r="F1872" s="222" t="s">
        <v>1558</v>
      </c>
      <c r="G1872" s="218">
        <v>1</v>
      </c>
      <c r="H1872" s="220" t="s">
        <v>5516</v>
      </c>
      <c r="I1872" s="220" t="s">
        <v>990</v>
      </c>
      <c r="J1872" s="220" t="s">
        <v>5517</v>
      </c>
      <c r="K1872" s="221" t="s">
        <v>5518</v>
      </c>
    </row>
    <row r="1873" spans="1:11" ht="30.75" customHeight="1" x14ac:dyDescent="0.2">
      <c r="A1873" s="217">
        <v>1869</v>
      </c>
      <c r="B1873" s="218">
        <v>2015</v>
      </c>
      <c r="C1873" s="219" t="s">
        <v>4182</v>
      </c>
      <c r="D1873" s="231" t="s">
        <v>6309</v>
      </c>
      <c r="E1873" s="226" t="s">
        <v>5519</v>
      </c>
      <c r="F1873" s="222" t="s">
        <v>1666</v>
      </c>
      <c r="G1873" s="218">
        <v>1</v>
      </c>
      <c r="H1873" s="220" t="s">
        <v>5520</v>
      </c>
      <c r="I1873" s="220" t="s">
        <v>990</v>
      </c>
      <c r="J1873" s="220" t="s">
        <v>5521</v>
      </c>
      <c r="K1873" s="221" t="s">
        <v>5522</v>
      </c>
    </row>
    <row r="1874" spans="1:11" ht="30.75" customHeight="1" x14ac:dyDescent="0.2">
      <c r="A1874" s="217">
        <v>1870</v>
      </c>
      <c r="B1874" s="218">
        <v>2015</v>
      </c>
      <c r="C1874" s="219" t="s">
        <v>1483</v>
      </c>
      <c r="D1874" s="231" t="s">
        <v>6309</v>
      </c>
      <c r="E1874" s="226" t="s">
        <v>3059</v>
      </c>
      <c r="F1874" s="222" t="s">
        <v>1565</v>
      </c>
      <c r="G1874" s="218">
        <v>0</v>
      </c>
      <c r="H1874" s="220" t="s">
        <v>5523</v>
      </c>
      <c r="I1874" s="220" t="s">
        <v>990</v>
      </c>
      <c r="J1874" s="220" t="s">
        <v>5523</v>
      </c>
      <c r="K1874" s="221" t="s">
        <v>990</v>
      </c>
    </row>
    <row r="1875" spans="1:11" ht="30.75" customHeight="1" x14ac:dyDescent="0.2">
      <c r="A1875" s="217">
        <v>1871</v>
      </c>
      <c r="B1875" s="218">
        <v>2015</v>
      </c>
      <c r="C1875" s="219" t="s">
        <v>4185</v>
      </c>
      <c r="D1875" s="231" t="s">
        <v>6309</v>
      </c>
      <c r="E1875" s="226" t="s">
        <v>3373</v>
      </c>
      <c r="F1875" s="222" t="s">
        <v>1602</v>
      </c>
      <c r="G1875" s="218">
        <v>1</v>
      </c>
      <c r="H1875" s="220" t="s">
        <v>5524</v>
      </c>
      <c r="I1875" s="220" t="s">
        <v>990</v>
      </c>
      <c r="J1875" s="220" t="s">
        <v>5525</v>
      </c>
      <c r="K1875" s="221" t="s">
        <v>5526</v>
      </c>
    </row>
    <row r="1876" spans="1:11" ht="30.75" customHeight="1" x14ac:dyDescent="0.2">
      <c r="A1876" s="217">
        <v>1872</v>
      </c>
      <c r="B1876" s="218">
        <v>2015</v>
      </c>
      <c r="C1876" s="219" t="s">
        <v>4187</v>
      </c>
      <c r="D1876" s="231" t="s">
        <v>6309</v>
      </c>
      <c r="E1876" s="226" t="s">
        <v>5527</v>
      </c>
      <c r="F1876" s="222" t="s">
        <v>2398</v>
      </c>
      <c r="G1876" s="218">
        <v>1</v>
      </c>
      <c r="H1876" s="220" t="s">
        <v>5528</v>
      </c>
      <c r="I1876" s="220" t="s">
        <v>990</v>
      </c>
      <c r="J1876" s="220" t="s">
        <v>5529</v>
      </c>
      <c r="K1876" s="221" t="s">
        <v>5530</v>
      </c>
    </row>
    <row r="1877" spans="1:11" ht="30.75" customHeight="1" x14ac:dyDescent="0.2">
      <c r="A1877" s="217">
        <v>1873</v>
      </c>
      <c r="B1877" s="218">
        <v>2015</v>
      </c>
      <c r="C1877" s="219" t="s">
        <v>4189</v>
      </c>
      <c r="D1877" s="231" t="s">
        <v>6309</v>
      </c>
      <c r="E1877" s="226" t="s">
        <v>5531</v>
      </c>
      <c r="F1877" s="222" t="s">
        <v>1374</v>
      </c>
      <c r="G1877" s="218">
        <v>1</v>
      </c>
      <c r="H1877" s="220" t="s">
        <v>5532</v>
      </c>
      <c r="I1877" s="220" t="s">
        <v>5533</v>
      </c>
      <c r="J1877" s="220" t="s">
        <v>5532</v>
      </c>
      <c r="K1877" s="221" t="s">
        <v>5533</v>
      </c>
    </row>
    <row r="1878" spans="1:11" ht="30.75" customHeight="1" x14ac:dyDescent="0.2">
      <c r="A1878" s="217">
        <v>1874</v>
      </c>
      <c r="B1878" s="218">
        <v>2015</v>
      </c>
      <c r="C1878" s="219" t="s">
        <v>4191</v>
      </c>
      <c r="D1878" s="231" t="s">
        <v>6309</v>
      </c>
      <c r="E1878" s="226" t="s">
        <v>5534</v>
      </c>
      <c r="F1878" s="222" t="s">
        <v>1044</v>
      </c>
      <c r="G1878" s="218">
        <v>1</v>
      </c>
      <c r="H1878" s="220" t="s">
        <v>5535</v>
      </c>
      <c r="I1878" s="220" t="s">
        <v>990</v>
      </c>
      <c r="J1878" s="220" t="s">
        <v>5536</v>
      </c>
      <c r="K1878" s="221" t="s">
        <v>5537</v>
      </c>
    </row>
    <row r="1879" spans="1:11" ht="30.75" customHeight="1" x14ac:dyDescent="0.2">
      <c r="A1879" s="217">
        <v>1875</v>
      </c>
      <c r="B1879" s="218">
        <v>2015</v>
      </c>
      <c r="C1879" s="219" t="s">
        <v>4193</v>
      </c>
      <c r="D1879" s="231" t="s">
        <v>6309</v>
      </c>
      <c r="E1879" s="226" t="s">
        <v>5538</v>
      </c>
      <c r="F1879" s="222" t="s">
        <v>1384</v>
      </c>
      <c r="G1879" s="218">
        <v>0</v>
      </c>
      <c r="H1879" s="220" t="s">
        <v>5539</v>
      </c>
      <c r="I1879" s="220" t="s">
        <v>990</v>
      </c>
      <c r="J1879" s="220" t="s">
        <v>5539</v>
      </c>
      <c r="K1879" s="221" t="s">
        <v>990</v>
      </c>
    </row>
    <row r="1880" spans="1:11" ht="30.75" customHeight="1" x14ac:dyDescent="0.2">
      <c r="A1880" s="217">
        <v>1876</v>
      </c>
      <c r="B1880" s="218">
        <v>2015</v>
      </c>
      <c r="C1880" s="219" t="s">
        <v>4195</v>
      </c>
      <c r="D1880" s="231" t="s">
        <v>6309</v>
      </c>
      <c r="E1880" s="226" t="s">
        <v>3055</v>
      </c>
      <c r="F1880" s="222" t="s">
        <v>1398</v>
      </c>
      <c r="G1880" s="218">
        <v>1</v>
      </c>
      <c r="H1880" s="220" t="s">
        <v>5540</v>
      </c>
      <c r="I1880" s="220" t="s">
        <v>990</v>
      </c>
      <c r="J1880" s="220" t="s">
        <v>5541</v>
      </c>
      <c r="K1880" s="221" t="s">
        <v>5542</v>
      </c>
    </row>
    <row r="1881" spans="1:11" ht="30.75" customHeight="1" x14ac:dyDescent="0.2">
      <c r="A1881" s="217">
        <v>1877</v>
      </c>
      <c r="B1881" s="218">
        <v>2015</v>
      </c>
      <c r="C1881" s="219" t="s">
        <v>4197</v>
      </c>
      <c r="D1881" s="231" t="s">
        <v>6309</v>
      </c>
      <c r="E1881" s="226" t="s">
        <v>3051</v>
      </c>
      <c r="F1881" s="222" t="s">
        <v>1650</v>
      </c>
      <c r="G1881" s="218">
        <v>0</v>
      </c>
      <c r="H1881" s="220" t="s">
        <v>5543</v>
      </c>
      <c r="I1881" s="220" t="s">
        <v>990</v>
      </c>
      <c r="J1881" s="220" t="s">
        <v>5543</v>
      </c>
      <c r="K1881" s="221" t="s">
        <v>990</v>
      </c>
    </row>
    <row r="1882" spans="1:11" ht="30.75" customHeight="1" x14ac:dyDescent="0.2">
      <c r="A1882" s="217">
        <v>1878</v>
      </c>
      <c r="B1882" s="218">
        <v>2015</v>
      </c>
      <c r="C1882" s="219" t="s">
        <v>4199</v>
      </c>
      <c r="D1882" s="231" t="s">
        <v>6309</v>
      </c>
      <c r="E1882" s="226" t="s">
        <v>7466</v>
      </c>
      <c r="F1882" s="222" t="s">
        <v>1935</v>
      </c>
      <c r="G1882" s="218">
        <v>1</v>
      </c>
      <c r="H1882" s="220" t="s">
        <v>5544</v>
      </c>
      <c r="I1882" s="220" t="s">
        <v>990</v>
      </c>
      <c r="J1882" s="220" t="s">
        <v>5545</v>
      </c>
      <c r="K1882" s="221" t="s">
        <v>5546</v>
      </c>
    </row>
    <row r="1883" spans="1:11" ht="30.75" customHeight="1" x14ac:dyDescent="0.2">
      <c r="A1883" s="217">
        <v>1879</v>
      </c>
      <c r="B1883" s="218">
        <v>2015</v>
      </c>
      <c r="C1883" s="219" t="s">
        <v>4201</v>
      </c>
      <c r="D1883" s="231" t="s">
        <v>6309</v>
      </c>
      <c r="E1883" s="226" t="s">
        <v>7467</v>
      </c>
      <c r="F1883" s="222" t="s">
        <v>3762</v>
      </c>
      <c r="G1883" s="218">
        <v>1</v>
      </c>
      <c r="H1883" s="220" t="s">
        <v>5547</v>
      </c>
      <c r="I1883" s="220" t="s">
        <v>5548</v>
      </c>
      <c r="J1883" s="220" t="s">
        <v>5547</v>
      </c>
      <c r="K1883" s="221" t="s">
        <v>5548</v>
      </c>
    </row>
    <row r="1884" spans="1:11" ht="30.75" customHeight="1" x14ac:dyDescent="0.2">
      <c r="A1884" s="217">
        <v>1880</v>
      </c>
      <c r="B1884" s="218">
        <v>2015</v>
      </c>
      <c r="C1884" s="219" t="s">
        <v>4204</v>
      </c>
      <c r="D1884" s="231" t="s">
        <v>6309</v>
      </c>
      <c r="E1884" s="226" t="s">
        <v>5549</v>
      </c>
      <c r="F1884" s="222" t="s">
        <v>1220</v>
      </c>
      <c r="G1884" s="218">
        <v>0</v>
      </c>
      <c r="H1884" s="220" t="s">
        <v>5550</v>
      </c>
      <c r="I1884" s="220" t="s">
        <v>990</v>
      </c>
      <c r="J1884" s="220" t="s">
        <v>5550</v>
      </c>
      <c r="K1884" s="221" t="s">
        <v>990</v>
      </c>
    </row>
    <row r="1885" spans="1:11" ht="30.75" customHeight="1" x14ac:dyDescent="0.2">
      <c r="A1885" s="217">
        <v>1881</v>
      </c>
      <c r="B1885" s="218">
        <v>2015</v>
      </c>
      <c r="C1885" s="219" t="s">
        <v>4206</v>
      </c>
      <c r="D1885" s="231" t="s">
        <v>6309</v>
      </c>
      <c r="E1885" s="226" t="s">
        <v>5551</v>
      </c>
      <c r="F1885" s="222" t="s">
        <v>1780</v>
      </c>
      <c r="G1885" s="218">
        <v>0</v>
      </c>
      <c r="H1885" s="220" t="s">
        <v>5552</v>
      </c>
      <c r="I1885" s="220" t="s">
        <v>990</v>
      </c>
      <c r="J1885" s="220" t="s">
        <v>5552</v>
      </c>
      <c r="K1885" s="221" t="s">
        <v>990</v>
      </c>
    </row>
    <row r="1886" spans="1:11" ht="30.75" customHeight="1" x14ac:dyDescent="0.2">
      <c r="A1886" s="217">
        <v>1882</v>
      </c>
      <c r="B1886" s="218">
        <v>2015</v>
      </c>
      <c r="C1886" s="219" t="s">
        <v>4208</v>
      </c>
      <c r="D1886" s="231" t="s">
        <v>6309</v>
      </c>
      <c r="E1886" s="226" t="s">
        <v>5553</v>
      </c>
      <c r="F1886" s="222" t="s">
        <v>2260</v>
      </c>
      <c r="G1886" s="218">
        <v>0</v>
      </c>
      <c r="H1886" s="220" t="s">
        <v>5554</v>
      </c>
      <c r="I1886" s="220" t="s">
        <v>990</v>
      </c>
      <c r="J1886" s="220" t="s">
        <v>5554</v>
      </c>
      <c r="K1886" s="221" t="s">
        <v>990</v>
      </c>
    </row>
    <row r="1887" spans="1:11" ht="30.75" customHeight="1" x14ac:dyDescent="0.2">
      <c r="A1887" s="217">
        <v>1883</v>
      </c>
      <c r="B1887" s="218">
        <v>2015</v>
      </c>
      <c r="C1887" s="219" t="s">
        <v>4210</v>
      </c>
      <c r="D1887" s="231" t="s">
        <v>6309</v>
      </c>
      <c r="E1887" s="226" t="s">
        <v>5555</v>
      </c>
      <c r="F1887" s="222" t="s">
        <v>1850</v>
      </c>
      <c r="G1887" s="218">
        <v>0</v>
      </c>
      <c r="H1887" s="220" t="s">
        <v>5556</v>
      </c>
      <c r="I1887" s="220" t="s">
        <v>990</v>
      </c>
      <c r="J1887" s="220" t="s">
        <v>5556</v>
      </c>
      <c r="K1887" s="221" t="s">
        <v>990</v>
      </c>
    </row>
    <row r="1888" spans="1:11" ht="30.75" customHeight="1" x14ac:dyDescent="0.2">
      <c r="A1888" s="217">
        <v>1884</v>
      </c>
      <c r="B1888" s="218">
        <v>2015</v>
      </c>
      <c r="C1888" s="219" t="s">
        <v>4212</v>
      </c>
      <c r="D1888" s="231" t="s">
        <v>6309</v>
      </c>
      <c r="E1888" s="226" t="s">
        <v>5557</v>
      </c>
      <c r="F1888" s="222" t="s">
        <v>1780</v>
      </c>
      <c r="G1888" s="218">
        <v>0</v>
      </c>
      <c r="H1888" s="220" t="s">
        <v>5558</v>
      </c>
      <c r="I1888" s="220" t="s">
        <v>990</v>
      </c>
      <c r="J1888" s="220" t="s">
        <v>5558</v>
      </c>
      <c r="K1888" s="221" t="s">
        <v>990</v>
      </c>
    </row>
    <row r="1889" spans="1:11" ht="30.75" customHeight="1" x14ac:dyDescent="0.2">
      <c r="A1889" s="217">
        <v>1885</v>
      </c>
      <c r="B1889" s="218">
        <v>2015</v>
      </c>
      <c r="C1889" s="219" t="s">
        <v>4214</v>
      </c>
      <c r="D1889" s="231" t="s">
        <v>6309</v>
      </c>
      <c r="E1889" s="226" t="s">
        <v>5559</v>
      </c>
      <c r="F1889" s="222" t="s">
        <v>1197</v>
      </c>
      <c r="G1889" s="218">
        <v>0</v>
      </c>
      <c r="H1889" s="220" t="s">
        <v>5560</v>
      </c>
      <c r="I1889" s="220" t="s">
        <v>990</v>
      </c>
      <c r="J1889" s="220" t="s">
        <v>5560</v>
      </c>
      <c r="K1889" s="221" t="s">
        <v>990</v>
      </c>
    </row>
    <row r="1890" spans="1:11" ht="30.75" customHeight="1" x14ac:dyDescent="0.2">
      <c r="A1890" s="217">
        <v>1886</v>
      </c>
      <c r="B1890" s="218">
        <v>2015</v>
      </c>
      <c r="C1890" s="219" t="s">
        <v>1486</v>
      </c>
      <c r="D1890" s="231" t="s">
        <v>6309</v>
      </c>
      <c r="E1890" s="226" t="s">
        <v>5561</v>
      </c>
      <c r="F1890" s="222" t="s">
        <v>2079</v>
      </c>
      <c r="G1890" s="218">
        <v>0</v>
      </c>
      <c r="H1890" s="220" t="s">
        <v>5562</v>
      </c>
      <c r="I1890" s="220" t="s">
        <v>990</v>
      </c>
      <c r="J1890" s="220" t="s">
        <v>5562</v>
      </c>
      <c r="K1890" s="221" t="s">
        <v>990</v>
      </c>
    </row>
    <row r="1891" spans="1:11" ht="30.75" customHeight="1" x14ac:dyDescent="0.2">
      <c r="A1891" s="217">
        <v>1887</v>
      </c>
      <c r="B1891" s="218">
        <v>2015</v>
      </c>
      <c r="C1891" s="219" t="s">
        <v>5563</v>
      </c>
      <c r="D1891" s="231" t="s">
        <v>6309</v>
      </c>
      <c r="E1891" s="226" t="s">
        <v>5564</v>
      </c>
      <c r="F1891" s="222" t="s">
        <v>1144</v>
      </c>
      <c r="G1891" s="218">
        <v>0</v>
      </c>
      <c r="H1891" s="220" t="s">
        <v>5565</v>
      </c>
      <c r="I1891" s="220" t="s">
        <v>990</v>
      </c>
      <c r="J1891" s="220" t="s">
        <v>5565</v>
      </c>
      <c r="K1891" s="221" t="s">
        <v>990</v>
      </c>
    </row>
    <row r="1892" spans="1:11" ht="30.75" customHeight="1" x14ac:dyDescent="0.2">
      <c r="A1892" s="217">
        <v>1888</v>
      </c>
      <c r="B1892" s="218">
        <v>2015</v>
      </c>
      <c r="C1892" s="219" t="s">
        <v>4217</v>
      </c>
      <c r="D1892" s="231" t="s">
        <v>6309</v>
      </c>
      <c r="E1892" s="226" t="s">
        <v>5566</v>
      </c>
      <c r="F1892" s="222" t="s">
        <v>1466</v>
      </c>
      <c r="G1892" s="218">
        <v>0</v>
      </c>
      <c r="H1892" s="220" t="s">
        <v>5567</v>
      </c>
      <c r="I1892" s="220" t="s">
        <v>990</v>
      </c>
      <c r="J1892" s="220" t="s">
        <v>5567</v>
      </c>
      <c r="K1892" s="221" t="s">
        <v>990</v>
      </c>
    </row>
    <row r="1893" spans="1:11" ht="30.75" customHeight="1" x14ac:dyDescent="0.2">
      <c r="A1893" s="217">
        <v>1889</v>
      </c>
      <c r="B1893" s="218">
        <v>2015</v>
      </c>
      <c r="C1893" s="219" t="s">
        <v>4219</v>
      </c>
      <c r="D1893" s="231" t="s">
        <v>6309</v>
      </c>
      <c r="E1893" s="226" t="s">
        <v>5568</v>
      </c>
      <c r="F1893" s="222" t="s">
        <v>1360</v>
      </c>
      <c r="G1893" s="218">
        <v>0</v>
      </c>
      <c r="H1893" s="220" t="s">
        <v>5569</v>
      </c>
      <c r="I1893" s="220" t="s">
        <v>990</v>
      </c>
      <c r="J1893" s="220" t="s">
        <v>5569</v>
      </c>
      <c r="K1893" s="221" t="s">
        <v>990</v>
      </c>
    </row>
    <row r="1894" spans="1:11" ht="30.75" customHeight="1" x14ac:dyDescent="0.2">
      <c r="A1894" s="217">
        <v>1890</v>
      </c>
      <c r="B1894" s="218">
        <v>2015</v>
      </c>
      <c r="C1894" s="219" t="s">
        <v>4221</v>
      </c>
      <c r="D1894" s="231" t="s">
        <v>6309</v>
      </c>
      <c r="E1894" s="226" t="s">
        <v>5570</v>
      </c>
      <c r="F1894" s="222" t="s">
        <v>2333</v>
      </c>
      <c r="G1894" s="218">
        <v>0</v>
      </c>
      <c r="H1894" s="220" t="s">
        <v>5571</v>
      </c>
      <c r="I1894" s="220" t="s">
        <v>990</v>
      </c>
      <c r="J1894" s="220" t="s">
        <v>5571</v>
      </c>
      <c r="K1894" s="221" t="s">
        <v>990</v>
      </c>
    </row>
    <row r="1895" spans="1:11" ht="30.75" customHeight="1" x14ac:dyDescent="0.2">
      <c r="A1895" s="217">
        <v>1891</v>
      </c>
      <c r="B1895" s="218">
        <v>2015</v>
      </c>
      <c r="C1895" s="219" t="s">
        <v>5572</v>
      </c>
      <c r="D1895" s="231" t="s">
        <v>6309</v>
      </c>
      <c r="E1895" s="226" t="s">
        <v>5573</v>
      </c>
      <c r="F1895" s="222" t="s">
        <v>2785</v>
      </c>
      <c r="G1895" s="218">
        <v>1</v>
      </c>
      <c r="H1895" s="220" t="s">
        <v>5574</v>
      </c>
      <c r="I1895" s="220" t="s">
        <v>990</v>
      </c>
      <c r="J1895" s="220" t="s">
        <v>5575</v>
      </c>
      <c r="K1895" s="221" t="s">
        <v>5576</v>
      </c>
    </row>
    <row r="1896" spans="1:11" ht="30.75" customHeight="1" x14ac:dyDescent="0.2">
      <c r="A1896" s="217">
        <v>1892</v>
      </c>
      <c r="B1896" s="218">
        <v>2015</v>
      </c>
      <c r="C1896" s="219" t="s">
        <v>4223</v>
      </c>
      <c r="D1896" s="231" t="s">
        <v>6309</v>
      </c>
      <c r="E1896" s="226" t="s">
        <v>3167</v>
      </c>
      <c r="F1896" s="222" t="s">
        <v>2398</v>
      </c>
      <c r="G1896" s="218">
        <v>1</v>
      </c>
      <c r="H1896" s="220" t="s">
        <v>5577</v>
      </c>
      <c r="I1896" s="220" t="s">
        <v>990</v>
      </c>
      <c r="J1896" s="220" t="s">
        <v>5578</v>
      </c>
      <c r="K1896" s="221" t="s">
        <v>5579</v>
      </c>
    </row>
    <row r="1897" spans="1:11" ht="30.75" customHeight="1" x14ac:dyDescent="0.2">
      <c r="A1897" s="217">
        <v>1893</v>
      </c>
      <c r="B1897" s="218">
        <v>2015</v>
      </c>
      <c r="C1897" s="219" t="s">
        <v>4225</v>
      </c>
      <c r="D1897" s="231" t="s">
        <v>6309</v>
      </c>
      <c r="E1897" s="226" t="s">
        <v>5580</v>
      </c>
      <c r="F1897" s="222" t="s">
        <v>1613</v>
      </c>
      <c r="G1897" s="218">
        <v>1</v>
      </c>
      <c r="H1897" s="220" t="s">
        <v>5581</v>
      </c>
      <c r="I1897" s="220" t="s">
        <v>990</v>
      </c>
      <c r="J1897" s="220" t="s">
        <v>5582</v>
      </c>
      <c r="K1897" s="221" t="s">
        <v>5583</v>
      </c>
    </row>
    <row r="1898" spans="1:11" ht="30.75" customHeight="1" x14ac:dyDescent="0.2">
      <c r="A1898" s="217">
        <v>1894</v>
      </c>
      <c r="B1898" s="218">
        <v>2015</v>
      </c>
      <c r="C1898" s="219" t="s">
        <v>4227</v>
      </c>
      <c r="D1898" s="231" t="s">
        <v>6309</v>
      </c>
      <c r="E1898" s="226" t="s">
        <v>2553</v>
      </c>
      <c r="F1898" s="222" t="s">
        <v>1703</v>
      </c>
      <c r="G1898" s="218">
        <v>1</v>
      </c>
      <c r="H1898" s="220" t="s">
        <v>5584</v>
      </c>
      <c r="I1898" s="220" t="s">
        <v>990</v>
      </c>
      <c r="J1898" s="220" t="s">
        <v>5585</v>
      </c>
      <c r="K1898" s="221" t="s">
        <v>5586</v>
      </c>
    </row>
    <row r="1899" spans="1:11" ht="30.75" customHeight="1" x14ac:dyDescent="0.2">
      <c r="A1899" s="217">
        <v>1895</v>
      </c>
      <c r="B1899" s="218">
        <v>2015</v>
      </c>
      <c r="C1899" s="219" t="s">
        <v>4229</v>
      </c>
      <c r="D1899" s="231" t="s">
        <v>6309</v>
      </c>
      <c r="E1899" s="226" t="s">
        <v>5587</v>
      </c>
      <c r="F1899" s="222" t="s">
        <v>1538</v>
      </c>
      <c r="G1899" s="218">
        <v>0</v>
      </c>
      <c r="H1899" s="220" t="s">
        <v>5588</v>
      </c>
      <c r="I1899" s="220" t="s">
        <v>990</v>
      </c>
      <c r="J1899" s="220" t="s">
        <v>5588</v>
      </c>
      <c r="K1899" s="221" t="s">
        <v>990</v>
      </c>
    </row>
    <row r="1900" spans="1:11" ht="30.75" customHeight="1" x14ac:dyDescent="0.2">
      <c r="A1900" s="217">
        <v>1896</v>
      </c>
      <c r="B1900" s="218">
        <v>2015</v>
      </c>
      <c r="C1900" s="219" t="s">
        <v>4232</v>
      </c>
      <c r="D1900" s="231" t="s">
        <v>6309</v>
      </c>
      <c r="E1900" s="226" t="s">
        <v>5589</v>
      </c>
      <c r="F1900" s="222" t="s">
        <v>1032</v>
      </c>
      <c r="G1900" s="218">
        <v>1</v>
      </c>
      <c r="H1900" s="220" t="s">
        <v>5590</v>
      </c>
      <c r="I1900" s="220" t="s">
        <v>990</v>
      </c>
      <c r="J1900" s="220" t="s">
        <v>5591</v>
      </c>
      <c r="K1900" s="221" t="s">
        <v>5592</v>
      </c>
    </row>
    <row r="1901" spans="1:11" ht="30.75" customHeight="1" x14ac:dyDescent="0.2">
      <c r="A1901" s="217">
        <v>1897</v>
      </c>
      <c r="B1901" s="218">
        <v>2015</v>
      </c>
      <c r="C1901" s="219" t="s">
        <v>4234</v>
      </c>
      <c r="D1901" s="231" t="s">
        <v>6309</v>
      </c>
      <c r="E1901" s="226" t="s">
        <v>3003</v>
      </c>
      <c r="F1901" s="222" t="s">
        <v>1370</v>
      </c>
      <c r="G1901" s="218">
        <v>1</v>
      </c>
      <c r="H1901" s="220" t="s">
        <v>5593</v>
      </c>
      <c r="I1901" s="220" t="s">
        <v>990</v>
      </c>
      <c r="J1901" s="220" t="s">
        <v>5594</v>
      </c>
      <c r="K1901" s="221" t="s">
        <v>5595</v>
      </c>
    </row>
    <row r="1902" spans="1:11" ht="30.75" customHeight="1" x14ac:dyDescent="0.2">
      <c r="A1902" s="217">
        <v>1898</v>
      </c>
      <c r="B1902" s="218">
        <v>2015</v>
      </c>
      <c r="C1902" s="219" t="s">
        <v>4893</v>
      </c>
      <c r="D1902" s="231" t="s">
        <v>6309</v>
      </c>
      <c r="E1902" s="226" t="s">
        <v>3000</v>
      </c>
      <c r="F1902" s="222" t="s">
        <v>1558</v>
      </c>
      <c r="G1902" s="218">
        <v>1</v>
      </c>
      <c r="H1902" s="220" t="s">
        <v>5596</v>
      </c>
      <c r="I1902" s="220" t="s">
        <v>990</v>
      </c>
      <c r="J1902" s="220" t="s">
        <v>5597</v>
      </c>
      <c r="K1902" s="221" t="s">
        <v>5598</v>
      </c>
    </row>
    <row r="1903" spans="1:11" ht="30.75" customHeight="1" x14ac:dyDescent="0.2">
      <c r="A1903" s="217">
        <v>1899</v>
      </c>
      <c r="B1903" s="218">
        <v>2015</v>
      </c>
      <c r="C1903" s="219" t="s">
        <v>1892</v>
      </c>
      <c r="D1903" s="231" t="s">
        <v>6309</v>
      </c>
      <c r="E1903" s="226" t="s">
        <v>2996</v>
      </c>
      <c r="F1903" s="222" t="s">
        <v>1553</v>
      </c>
      <c r="G1903" s="218">
        <v>1</v>
      </c>
      <c r="H1903" s="220" t="s">
        <v>5599</v>
      </c>
      <c r="I1903" s="220" t="s">
        <v>990</v>
      </c>
      <c r="J1903" s="220" t="s">
        <v>5600</v>
      </c>
      <c r="K1903" s="221" t="s">
        <v>5601</v>
      </c>
    </row>
    <row r="1904" spans="1:11" ht="30.75" customHeight="1" x14ac:dyDescent="0.2">
      <c r="A1904" s="217">
        <v>1900</v>
      </c>
      <c r="B1904" s="218">
        <v>2015</v>
      </c>
      <c r="C1904" s="219" t="s">
        <v>5602</v>
      </c>
      <c r="D1904" s="231" t="s">
        <v>6309</v>
      </c>
      <c r="E1904" s="226" t="s">
        <v>5603</v>
      </c>
      <c r="F1904" s="222" t="s">
        <v>1052</v>
      </c>
      <c r="G1904" s="218">
        <v>1</v>
      </c>
      <c r="H1904" s="220" t="s">
        <v>5604</v>
      </c>
      <c r="I1904" s="220" t="s">
        <v>5605</v>
      </c>
      <c r="J1904" s="220" t="s">
        <v>5604</v>
      </c>
      <c r="K1904" s="221" t="s">
        <v>5605</v>
      </c>
    </row>
    <row r="1905" spans="1:11" ht="30.75" customHeight="1" x14ac:dyDescent="0.2">
      <c r="A1905" s="217">
        <v>1901</v>
      </c>
      <c r="B1905" s="218">
        <v>2015</v>
      </c>
      <c r="C1905" s="219" t="s">
        <v>4236</v>
      </c>
      <c r="D1905" s="231" t="s">
        <v>6309</v>
      </c>
      <c r="E1905" s="226" t="s">
        <v>3039</v>
      </c>
      <c r="F1905" s="222" t="s">
        <v>1028</v>
      </c>
      <c r="G1905" s="218">
        <v>1</v>
      </c>
      <c r="H1905" s="220" t="s">
        <v>5606</v>
      </c>
      <c r="I1905" s="220" t="s">
        <v>990</v>
      </c>
      <c r="J1905" s="220" t="s">
        <v>5607</v>
      </c>
      <c r="K1905" s="221" t="s">
        <v>5608</v>
      </c>
    </row>
    <row r="1906" spans="1:11" ht="30.75" customHeight="1" x14ac:dyDescent="0.2">
      <c r="A1906" s="217">
        <v>1902</v>
      </c>
      <c r="B1906" s="218">
        <v>2015</v>
      </c>
      <c r="C1906" s="219" t="s">
        <v>4239</v>
      </c>
      <c r="D1906" s="231" t="s">
        <v>6309</v>
      </c>
      <c r="E1906" s="226" t="s">
        <v>5609</v>
      </c>
      <c r="F1906" s="222" t="s">
        <v>1231</v>
      </c>
      <c r="G1906" s="218">
        <v>1</v>
      </c>
      <c r="H1906" s="220" t="s">
        <v>5610</v>
      </c>
      <c r="I1906" s="220" t="s">
        <v>990</v>
      </c>
      <c r="J1906" s="220" t="s">
        <v>5611</v>
      </c>
      <c r="K1906" s="221" t="s">
        <v>5612</v>
      </c>
    </row>
    <row r="1907" spans="1:11" ht="30.75" customHeight="1" x14ac:dyDescent="0.2">
      <c r="A1907" s="217">
        <v>1903</v>
      </c>
      <c r="B1907" s="218">
        <v>2015</v>
      </c>
      <c r="C1907" s="219" t="s">
        <v>4898</v>
      </c>
      <c r="D1907" s="231" t="s">
        <v>6309</v>
      </c>
      <c r="E1907" s="226" t="s">
        <v>5613</v>
      </c>
      <c r="F1907" s="222" t="s">
        <v>1666</v>
      </c>
      <c r="G1907" s="218">
        <v>1</v>
      </c>
      <c r="H1907" s="220" t="s">
        <v>5614</v>
      </c>
      <c r="I1907" s="220" t="s">
        <v>990</v>
      </c>
      <c r="J1907" s="220" t="s">
        <v>5615</v>
      </c>
      <c r="K1907" s="221" t="s">
        <v>5616</v>
      </c>
    </row>
    <row r="1908" spans="1:11" ht="30.75" customHeight="1" x14ac:dyDescent="0.2">
      <c r="A1908" s="217">
        <v>1904</v>
      </c>
      <c r="B1908" s="218">
        <v>2015</v>
      </c>
      <c r="C1908" s="219" t="s">
        <v>4241</v>
      </c>
      <c r="D1908" s="231" t="s">
        <v>6309</v>
      </c>
      <c r="E1908" s="226" t="s">
        <v>5617</v>
      </c>
      <c r="F1908" s="222" t="s">
        <v>1167</v>
      </c>
      <c r="G1908" s="218">
        <v>1</v>
      </c>
      <c r="H1908" s="220" t="s">
        <v>5618</v>
      </c>
      <c r="I1908" s="220" t="s">
        <v>990</v>
      </c>
      <c r="J1908" s="220" t="s">
        <v>5619</v>
      </c>
      <c r="K1908" s="221" t="s">
        <v>5620</v>
      </c>
    </row>
    <row r="1909" spans="1:11" ht="30.75" customHeight="1" x14ac:dyDescent="0.2">
      <c r="A1909" s="217">
        <v>1905</v>
      </c>
      <c r="B1909" s="218">
        <v>2015</v>
      </c>
      <c r="C1909" s="219" t="s">
        <v>4242</v>
      </c>
      <c r="D1909" s="231" t="s">
        <v>6309</v>
      </c>
      <c r="E1909" s="226" t="s">
        <v>5621</v>
      </c>
      <c r="F1909" s="222" t="s">
        <v>1207</v>
      </c>
      <c r="G1909" s="218">
        <v>0</v>
      </c>
      <c r="H1909" s="220" t="s">
        <v>5622</v>
      </c>
      <c r="I1909" s="220" t="s">
        <v>990</v>
      </c>
      <c r="J1909" s="220" t="s">
        <v>5622</v>
      </c>
      <c r="K1909" s="221" t="s">
        <v>990</v>
      </c>
    </row>
    <row r="1910" spans="1:11" ht="30.75" customHeight="1" x14ac:dyDescent="0.2">
      <c r="A1910" s="217">
        <v>1906</v>
      </c>
      <c r="B1910" s="218">
        <v>2015</v>
      </c>
      <c r="C1910" s="219" t="s">
        <v>4246</v>
      </c>
      <c r="D1910" s="231" t="s">
        <v>6309</v>
      </c>
      <c r="E1910" s="226" t="s">
        <v>5623</v>
      </c>
      <c r="F1910" s="222" t="s">
        <v>1736</v>
      </c>
      <c r="G1910" s="218">
        <v>1</v>
      </c>
      <c r="H1910" s="220" t="s">
        <v>5624</v>
      </c>
      <c r="I1910" s="220" t="s">
        <v>990</v>
      </c>
      <c r="J1910" s="220" t="s">
        <v>5625</v>
      </c>
      <c r="K1910" s="221" t="s">
        <v>5626</v>
      </c>
    </row>
    <row r="1911" spans="1:11" ht="30.75" customHeight="1" x14ac:dyDescent="0.2">
      <c r="A1911" s="217">
        <v>1907</v>
      </c>
      <c r="B1911" s="218">
        <v>2015</v>
      </c>
      <c r="C1911" s="219" t="s">
        <v>4248</v>
      </c>
      <c r="D1911" s="231" t="s">
        <v>6309</v>
      </c>
      <c r="E1911" s="226" t="s">
        <v>5627</v>
      </c>
      <c r="F1911" s="222" t="s">
        <v>2131</v>
      </c>
      <c r="G1911" s="218">
        <v>1</v>
      </c>
      <c r="H1911" s="220" t="s">
        <v>5628</v>
      </c>
      <c r="I1911" s="220" t="s">
        <v>5629</v>
      </c>
      <c r="J1911" s="220" t="s">
        <v>5628</v>
      </c>
      <c r="K1911" s="221" t="s">
        <v>5629</v>
      </c>
    </row>
    <row r="1912" spans="1:11" ht="30.75" customHeight="1" x14ac:dyDescent="0.2">
      <c r="A1912" s="217">
        <v>1908</v>
      </c>
      <c r="B1912" s="218">
        <v>2015</v>
      </c>
      <c r="C1912" s="219" t="s">
        <v>4249</v>
      </c>
      <c r="D1912" s="231" t="s">
        <v>6309</v>
      </c>
      <c r="E1912" s="226" t="s">
        <v>4230</v>
      </c>
      <c r="F1912" s="222" t="s">
        <v>1628</v>
      </c>
      <c r="G1912" s="218">
        <v>1</v>
      </c>
      <c r="H1912" s="220" t="s">
        <v>5630</v>
      </c>
      <c r="I1912" s="220" t="s">
        <v>990</v>
      </c>
      <c r="J1912" s="220" t="s">
        <v>5631</v>
      </c>
      <c r="K1912" s="221" t="s">
        <v>5632</v>
      </c>
    </row>
    <row r="1913" spans="1:11" ht="30.75" customHeight="1" x14ac:dyDescent="0.2">
      <c r="A1913" s="217">
        <v>1909</v>
      </c>
      <c r="B1913" s="218">
        <v>2015</v>
      </c>
      <c r="C1913" s="219" t="s">
        <v>1895</v>
      </c>
      <c r="D1913" s="231" t="s">
        <v>6309</v>
      </c>
      <c r="E1913" s="226" t="s">
        <v>4349</v>
      </c>
      <c r="F1913" s="222" t="s">
        <v>2091</v>
      </c>
      <c r="G1913" s="218">
        <v>1</v>
      </c>
      <c r="H1913" s="220" t="s">
        <v>5633</v>
      </c>
      <c r="I1913" s="220" t="s">
        <v>990</v>
      </c>
      <c r="J1913" s="220" t="s">
        <v>5634</v>
      </c>
      <c r="K1913" s="221" t="s">
        <v>5635</v>
      </c>
    </row>
    <row r="1914" spans="1:11" ht="30.75" customHeight="1" x14ac:dyDescent="0.2">
      <c r="A1914" s="217">
        <v>1910</v>
      </c>
      <c r="B1914" s="218">
        <v>2015</v>
      </c>
      <c r="C1914" s="219" t="s">
        <v>4252</v>
      </c>
      <c r="D1914" s="231" t="s">
        <v>6309</v>
      </c>
      <c r="E1914" s="226" t="s">
        <v>3358</v>
      </c>
      <c r="F1914" s="222" t="s">
        <v>2371</v>
      </c>
      <c r="G1914" s="218">
        <v>1</v>
      </c>
      <c r="H1914" s="220" t="s">
        <v>5636</v>
      </c>
      <c r="I1914" s="220" t="s">
        <v>990</v>
      </c>
      <c r="J1914" s="220" t="s">
        <v>5637</v>
      </c>
      <c r="K1914" s="221" t="s">
        <v>5638</v>
      </c>
    </row>
    <row r="1915" spans="1:11" ht="30.75" customHeight="1" x14ac:dyDescent="0.2">
      <c r="A1915" s="217">
        <v>1911</v>
      </c>
      <c r="B1915" s="218">
        <v>2015</v>
      </c>
      <c r="C1915" s="219" t="s">
        <v>4255</v>
      </c>
      <c r="D1915" s="231" t="s">
        <v>6309</v>
      </c>
      <c r="E1915" s="226" t="s">
        <v>5639</v>
      </c>
      <c r="F1915" s="222" t="s">
        <v>2376</v>
      </c>
      <c r="G1915" s="218">
        <v>1</v>
      </c>
      <c r="H1915" s="220" t="s">
        <v>5640</v>
      </c>
      <c r="I1915" s="220" t="s">
        <v>990</v>
      </c>
      <c r="J1915" s="220" t="s">
        <v>5641</v>
      </c>
      <c r="K1915" s="221" t="s">
        <v>5642</v>
      </c>
    </row>
    <row r="1916" spans="1:11" ht="30.75" customHeight="1" x14ac:dyDescent="0.2">
      <c r="A1916" s="217">
        <v>1912</v>
      </c>
      <c r="B1916" s="218">
        <v>2015</v>
      </c>
      <c r="C1916" s="219" t="s">
        <v>4258</v>
      </c>
      <c r="D1916" s="231" t="s">
        <v>6309</v>
      </c>
      <c r="E1916" s="226" t="s">
        <v>4808</v>
      </c>
      <c r="F1916" s="222" t="s">
        <v>1066</v>
      </c>
      <c r="G1916" s="218">
        <v>1</v>
      </c>
      <c r="H1916" s="220" t="s">
        <v>5643</v>
      </c>
      <c r="I1916" s="220" t="s">
        <v>990</v>
      </c>
      <c r="J1916" s="220" t="s">
        <v>5644</v>
      </c>
      <c r="K1916" s="221" t="s">
        <v>5645</v>
      </c>
    </row>
    <row r="1917" spans="1:11" ht="30.75" customHeight="1" x14ac:dyDescent="0.2">
      <c r="A1917" s="217">
        <v>1913</v>
      </c>
      <c r="B1917" s="218">
        <v>2015</v>
      </c>
      <c r="C1917" s="219" t="s">
        <v>4261</v>
      </c>
      <c r="D1917" s="231" t="s">
        <v>6309</v>
      </c>
      <c r="E1917" s="226" t="s">
        <v>7468</v>
      </c>
      <c r="F1917" s="222" t="s">
        <v>1553</v>
      </c>
      <c r="G1917" s="218">
        <v>1</v>
      </c>
      <c r="H1917" s="220" t="s">
        <v>5646</v>
      </c>
      <c r="I1917" s="220" t="s">
        <v>990</v>
      </c>
      <c r="J1917" s="220" t="s">
        <v>5647</v>
      </c>
      <c r="K1917" s="221" t="s">
        <v>5648</v>
      </c>
    </row>
    <row r="1918" spans="1:11" ht="30.75" customHeight="1" x14ac:dyDescent="0.2">
      <c r="A1918" s="217">
        <v>1914</v>
      </c>
      <c r="B1918" s="218">
        <v>2015</v>
      </c>
      <c r="C1918" s="219" t="s">
        <v>4264</v>
      </c>
      <c r="D1918" s="231" t="s">
        <v>6309</v>
      </c>
      <c r="E1918" s="226" t="s">
        <v>3391</v>
      </c>
      <c r="F1918" s="222" t="s">
        <v>1224</v>
      </c>
      <c r="G1918" s="218">
        <v>1</v>
      </c>
      <c r="H1918" s="220" t="s">
        <v>5649</v>
      </c>
      <c r="I1918" s="220" t="s">
        <v>990</v>
      </c>
      <c r="J1918" s="220" t="s">
        <v>5650</v>
      </c>
      <c r="K1918" s="221" t="s">
        <v>5651</v>
      </c>
    </row>
    <row r="1919" spans="1:11" ht="30.75" customHeight="1" x14ac:dyDescent="0.2">
      <c r="A1919" s="217">
        <v>1915</v>
      </c>
      <c r="B1919" s="218">
        <v>2015</v>
      </c>
      <c r="C1919" s="219" t="s">
        <v>4267</v>
      </c>
      <c r="D1919" s="231" t="s">
        <v>6309</v>
      </c>
      <c r="E1919" s="226" t="s">
        <v>4942</v>
      </c>
      <c r="F1919" s="222" t="s">
        <v>1227</v>
      </c>
      <c r="G1919" s="218">
        <v>1</v>
      </c>
      <c r="H1919" s="220" t="s">
        <v>5652</v>
      </c>
      <c r="I1919" s="220" t="s">
        <v>990</v>
      </c>
      <c r="J1919" s="220" t="s">
        <v>5653</v>
      </c>
      <c r="K1919" s="221" t="s">
        <v>5654</v>
      </c>
    </row>
    <row r="1920" spans="1:11" ht="30.75" customHeight="1" x14ac:dyDescent="0.2">
      <c r="A1920" s="217">
        <v>1916</v>
      </c>
      <c r="B1920" s="218">
        <v>2015</v>
      </c>
      <c r="C1920" s="219" t="s">
        <v>4269</v>
      </c>
      <c r="D1920" s="231" t="s">
        <v>6309</v>
      </c>
      <c r="E1920" s="226" t="s">
        <v>5655</v>
      </c>
      <c r="F1920" s="222" t="s">
        <v>1466</v>
      </c>
      <c r="G1920" s="218">
        <v>1</v>
      </c>
      <c r="H1920" s="220" t="s">
        <v>5656</v>
      </c>
      <c r="I1920" s="220" t="s">
        <v>5657</v>
      </c>
      <c r="J1920" s="220" t="s">
        <v>5656</v>
      </c>
      <c r="K1920" s="221" t="s">
        <v>5657</v>
      </c>
    </row>
    <row r="1921" spans="1:11" ht="30.75" customHeight="1" x14ac:dyDescent="0.2">
      <c r="A1921" s="217">
        <v>1917</v>
      </c>
      <c r="B1921" s="218">
        <v>2015</v>
      </c>
      <c r="C1921" s="219" t="s">
        <v>5658</v>
      </c>
      <c r="D1921" s="231" t="s">
        <v>6309</v>
      </c>
      <c r="E1921" s="226" t="s">
        <v>3341</v>
      </c>
      <c r="F1921" s="222" t="s">
        <v>1499</v>
      </c>
      <c r="G1921" s="218">
        <v>0</v>
      </c>
      <c r="H1921" s="220" t="s">
        <v>5659</v>
      </c>
      <c r="I1921" s="220" t="s">
        <v>990</v>
      </c>
      <c r="J1921" s="220" t="s">
        <v>5659</v>
      </c>
      <c r="K1921" s="221" t="s">
        <v>990</v>
      </c>
    </row>
    <row r="1922" spans="1:11" ht="30.75" customHeight="1" x14ac:dyDescent="0.2">
      <c r="A1922" s="217">
        <v>1918</v>
      </c>
      <c r="B1922" s="218">
        <v>2015</v>
      </c>
      <c r="C1922" s="219" t="s">
        <v>4272</v>
      </c>
      <c r="D1922" s="231" t="s">
        <v>6309</v>
      </c>
      <c r="E1922" s="226" t="s">
        <v>3370</v>
      </c>
      <c r="F1922" s="222" t="s">
        <v>2398</v>
      </c>
      <c r="G1922" s="218">
        <v>1</v>
      </c>
      <c r="H1922" s="220" t="s">
        <v>5660</v>
      </c>
      <c r="I1922" s="220" t="s">
        <v>990</v>
      </c>
      <c r="J1922" s="220" t="s">
        <v>5661</v>
      </c>
      <c r="K1922" s="221" t="s">
        <v>5662</v>
      </c>
    </row>
    <row r="1923" spans="1:11" ht="30.75" customHeight="1" x14ac:dyDescent="0.2">
      <c r="A1923" s="217">
        <v>1919</v>
      </c>
      <c r="B1923" s="218">
        <v>2015</v>
      </c>
      <c r="C1923" s="219" t="s">
        <v>4274</v>
      </c>
      <c r="D1923" s="231" t="s">
        <v>6309</v>
      </c>
      <c r="E1923" s="226" t="s">
        <v>5663</v>
      </c>
      <c r="F1923" s="222" t="s">
        <v>1132</v>
      </c>
      <c r="G1923" s="218">
        <v>1</v>
      </c>
      <c r="H1923" s="220" t="s">
        <v>5664</v>
      </c>
      <c r="I1923" s="220" t="s">
        <v>990</v>
      </c>
      <c r="J1923" s="220" t="s">
        <v>5665</v>
      </c>
      <c r="K1923" s="221" t="s">
        <v>5666</v>
      </c>
    </row>
    <row r="1924" spans="1:11" ht="30.75" customHeight="1" x14ac:dyDescent="0.2">
      <c r="A1924" s="217">
        <v>1920</v>
      </c>
      <c r="B1924" s="218">
        <v>2015</v>
      </c>
      <c r="C1924" s="219" t="s">
        <v>4923</v>
      </c>
      <c r="D1924" s="231" t="s">
        <v>6309</v>
      </c>
      <c r="E1924" s="226" t="s">
        <v>4837</v>
      </c>
      <c r="F1924" s="222" t="s">
        <v>1763</v>
      </c>
      <c r="G1924" s="218">
        <v>1</v>
      </c>
      <c r="H1924" s="220" t="s">
        <v>5667</v>
      </c>
      <c r="I1924" s="220" t="s">
        <v>5668</v>
      </c>
      <c r="J1924" s="220" t="s">
        <v>5667</v>
      </c>
      <c r="K1924" s="221" t="s">
        <v>5668</v>
      </c>
    </row>
    <row r="1925" spans="1:11" ht="30.75" customHeight="1" x14ac:dyDescent="0.2">
      <c r="A1925" s="217">
        <v>1921</v>
      </c>
      <c r="B1925" s="218">
        <v>2015</v>
      </c>
      <c r="C1925" s="219" t="s">
        <v>4276</v>
      </c>
      <c r="D1925" s="231" t="s">
        <v>6309</v>
      </c>
      <c r="E1925" s="226" t="s">
        <v>5669</v>
      </c>
      <c r="F1925" s="222" t="s">
        <v>2340</v>
      </c>
      <c r="G1925" s="218">
        <v>1</v>
      </c>
      <c r="H1925" s="220" t="s">
        <v>5670</v>
      </c>
      <c r="I1925" s="220" t="s">
        <v>990</v>
      </c>
      <c r="J1925" s="220" t="s">
        <v>5671</v>
      </c>
      <c r="K1925" s="221" t="s">
        <v>5672</v>
      </c>
    </row>
    <row r="1926" spans="1:11" ht="30.75" customHeight="1" x14ac:dyDescent="0.2">
      <c r="A1926" s="217">
        <v>1922</v>
      </c>
      <c r="B1926" s="218">
        <v>2015</v>
      </c>
      <c r="C1926" s="219" t="s">
        <v>4280</v>
      </c>
      <c r="D1926" s="231" t="s">
        <v>6309</v>
      </c>
      <c r="E1926" s="226" t="s">
        <v>4284</v>
      </c>
      <c r="F1926" s="222" t="s">
        <v>1454</v>
      </c>
      <c r="G1926" s="218">
        <v>1</v>
      </c>
      <c r="H1926" s="220" t="s">
        <v>5673</v>
      </c>
      <c r="I1926" s="220" t="s">
        <v>990</v>
      </c>
      <c r="J1926" s="220" t="s">
        <v>5674</v>
      </c>
      <c r="K1926" s="221" t="s">
        <v>5675</v>
      </c>
    </row>
    <row r="1927" spans="1:11" ht="30.75" customHeight="1" x14ac:dyDescent="0.2">
      <c r="A1927" s="217">
        <v>1923</v>
      </c>
      <c r="B1927" s="218">
        <v>2015</v>
      </c>
      <c r="C1927" s="219" t="s">
        <v>4283</v>
      </c>
      <c r="D1927" s="231" t="s">
        <v>6309</v>
      </c>
      <c r="E1927" s="226" t="s">
        <v>5676</v>
      </c>
      <c r="F1927" s="222" t="s">
        <v>1124</v>
      </c>
      <c r="G1927" s="218">
        <v>1</v>
      </c>
      <c r="H1927" s="220" t="s">
        <v>5677</v>
      </c>
      <c r="I1927" s="220" t="s">
        <v>990</v>
      </c>
      <c r="J1927" s="220" t="s">
        <v>5678</v>
      </c>
      <c r="K1927" s="221" t="s">
        <v>5679</v>
      </c>
    </row>
    <row r="1928" spans="1:11" ht="30.75" customHeight="1" x14ac:dyDescent="0.2">
      <c r="A1928" s="217">
        <v>1924</v>
      </c>
      <c r="B1928" s="218">
        <v>2015</v>
      </c>
      <c r="C1928" s="219" t="s">
        <v>4286</v>
      </c>
      <c r="D1928" s="231" t="s">
        <v>6309</v>
      </c>
      <c r="E1928" s="226" t="s">
        <v>4281</v>
      </c>
      <c r="F1928" s="222" t="s">
        <v>1703</v>
      </c>
      <c r="G1928" s="218">
        <v>1</v>
      </c>
      <c r="H1928" s="220" t="s">
        <v>5680</v>
      </c>
      <c r="I1928" s="220" t="s">
        <v>990</v>
      </c>
      <c r="J1928" s="220" t="s">
        <v>5681</v>
      </c>
      <c r="K1928" s="221" t="s">
        <v>5682</v>
      </c>
    </row>
    <row r="1929" spans="1:11" ht="30.75" customHeight="1" x14ac:dyDescent="0.2">
      <c r="A1929" s="217">
        <v>1925</v>
      </c>
      <c r="B1929" s="218">
        <v>2015</v>
      </c>
      <c r="C1929" s="219" t="s">
        <v>4289</v>
      </c>
      <c r="D1929" s="231" t="s">
        <v>6309</v>
      </c>
      <c r="E1929" s="226" t="s">
        <v>5683</v>
      </c>
      <c r="F1929" s="222" t="s">
        <v>1132</v>
      </c>
      <c r="G1929" s="218">
        <v>1</v>
      </c>
      <c r="H1929" s="220" t="s">
        <v>5684</v>
      </c>
      <c r="I1929" s="220" t="s">
        <v>990</v>
      </c>
      <c r="J1929" s="220" t="s">
        <v>5685</v>
      </c>
      <c r="K1929" s="221" t="s">
        <v>5686</v>
      </c>
    </row>
    <row r="1930" spans="1:11" ht="30.75" customHeight="1" x14ac:dyDescent="0.2">
      <c r="A1930" s="217">
        <v>1926</v>
      </c>
      <c r="B1930" s="218">
        <v>2015</v>
      </c>
      <c r="C1930" s="219" t="s">
        <v>4292</v>
      </c>
      <c r="D1930" s="231" t="s">
        <v>6309</v>
      </c>
      <c r="E1930" s="226" t="s">
        <v>5687</v>
      </c>
      <c r="F1930" s="222" t="s">
        <v>1971</v>
      </c>
      <c r="G1930" s="218">
        <v>1</v>
      </c>
      <c r="H1930" s="220" t="s">
        <v>5688</v>
      </c>
      <c r="I1930" s="220" t="s">
        <v>990</v>
      </c>
      <c r="J1930" s="220" t="s">
        <v>5689</v>
      </c>
      <c r="K1930" s="221" t="s">
        <v>5690</v>
      </c>
    </row>
    <row r="1931" spans="1:11" ht="30.75" customHeight="1" x14ac:dyDescent="0.2">
      <c r="A1931" s="217">
        <v>1927</v>
      </c>
      <c r="B1931" s="218">
        <v>2015</v>
      </c>
      <c r="C1931" s="219" t="s">
        <v>4294</v>
      </c>
      <c r="D1931" s="231" t="s">
        <v>6309</v>
      </c>
      <c r="E1931" s="226" t="s">
        <v>5691</v>
      </c>
      <c r="F1931" s="222" t="s">
        <v>1658</v>
      </c>
      <c r="G1931" s="218">
        <v>0</v>
      </c>
      <c r="H1931" s="220" t="s">
        <v>5692</v>
      </c>
      <c r="I1931" s="220" t="s">
        <v>990</v>
      </c>
      <c r="J1931" s="220" t="s">
        <v>5692</v>
      </c>
      <c r="K1931" s="221" t="s">
        <v>990</v>
      </c>
    </row>
    <row r="1932" spans="1:11" ht="30.75" customHeight="1" x14ac:dyDescent="0.2">
      <c r="A1932" s="217">
        <v>1928</v>
      </c>
      <c r="B1932" s="218">
        <v>2015</v>
      </c>
      <c r="C1932" s="219" t="s">
        <v>4297</v>
      </c>
      <c r="D1932" s="231" t="s">
        <v>6309</v>
      </c>
      <c r="E1932" s="226" t="s">
        <v>3273</v>
      </c>
      <c r="F1932" s="222" t="s">
        <v>2039</v>
      </c>
      <c r="G1932" s="218">
        <v>1</v>
      </c>
      <c r="H1932" s="220" t="s">
        <v>5693</v>
      </c>
      <c r="I1932" s="220" t="s">
        <v>990</v>
      </c>
      <c r="J1932" s="220" t="s">
        <v>5694</v>
      </c>
      <c r="K1932" s="221" t="s">
        <v>5695</v>
      </c>
    </row>
    <row r="1933" spans="1:11" ht="30.75" customHeight="1" x14ac:dyDescent="0.2">
      <c r="A1933" s="217">
        <v>1929</v>
      </c>
      <c r="B1933" s="218">
        <v>2015</v>
      </c>
      <c r="C1933" s="219" t="s">
        <v>4932</v>
      </c>
      <c r="D1933" s="231" t="s">
        <v>6309</v>
      </c>
      <c r="E1933" s="226" t="s">
        <v>5696</v>
      </c>
      <c r="F1933" s="222" t="s">
        <v>1918</v>
      </c>
      <c r="G1933" s="218">
        <v>1</v>
      </c>
      <c r="H1933" s="220" t="s">
        <v>5697</v>
      </c>
      <c r="I1933" s="220" t="s">
        <v>990</v>
      </c>
      <c r="J1933" s="220" t="s">
        <v>5698</v>
      </c>
      <c r="K1933" s="221" t="s">
        <v>5699</v>
      </c>
    </row>
    <row r="1934" spans="1:11" ht="30.75" customHeight="1" x14ac:dyDescent="0.2">
      <c r="A1934" s="217">
        <v>1930</v>
      </c>
      <c r="B1934" s="218">
        <v>2015</v>
      </c>
      <c r="C1934" s="219" t="s">
        <v>4934</v>
      </c>
      <c r="D1934" s="231" t="s">
        <v>6309</v>
      </c>
      <c r="E1934" s="226" t="s">
        <v>5700</v>
      </c>
      <c r="F1934" s="222" t="s">
        <v>1148</v>
      </c>
      <c r="G1934" s="218">
        <v>0</v>
      </c>
      <c r="H1934" s="220" t="s">
        <v>5701</v>
      </c>
      <c r="I1934" s="220" t="s">
        <v>990</v>
      </c>
      <c r="J1934" s="220" t="s">
        <v>5701</v>
      </c>
      <c r="K1934" s="221" t="s">
        <v>990</v>
      </c>
    </row>
    <row r="1935" spans="1:11" ht="30.75" customHeight="1" x14ac:dyDescent="0.2">
      <c r="A1935" s="217">
        <v>1931</v>
      </c>
      <c r="B1935" s="218">
        <v>2015</v>
      </c>
      <c r="C1935" s="219" t="s">
        <v>4300</v>
      </c>
      <c r="D1935" s="231" t="s">
        <v>6309</v>
      </c>
      <c r="E1935" s="226" t="s">
        <v>5702</v>
      </c>
      <c r="F1935" s="222" t="s">
        <v>1231</v>
      </c>
      <c r="G1935" s="218">
        <v>0</v>
      </c>
      <c r="H1935" s="220" t="s">
        <v>5703</v>
      </c>
      <c r="I1935" s="220" t="s">
        <v>990</v>
      </c>
      <c r="J1935" s="220" t="s">
        <v>5703</v>
      </c>
      <c r="K1935" s="221" t="s">
        <v>990</v>
      </c>
    </row>
    <row r="1936" spans="1:11" ht="30.75" customHeight="1" x14ac:dyDescent="0.2">
      <c r="A1936" s="217">
        <v>1932</v>
      </c>
      <c r="B1936" s="218">
        <v>2015</v>
      </c>
      <c r="C1936" s="219" t="s">
        <v>4302</v>
      </c>
      <c r="D1936" s="231" t="s">
        <v>6309</v>
      </c>
      <c r="E1936" s="226" t="s">
        <v>3380</v>
      </c>
      <c r="F1936" s="222" t="s">
        <v>1545</v>
      </c>
      <c r="G1936" s="218">
        <v>0</v>
      </c>
      <c r="H1936" s="220" t="s">
        <v>5704</v>
      </c>
      <c r="I1936" s="220" t="s">
        <v>990</v>
      </c>
      <c r="J1936" s="220" t="s">
        <v>5704</v>
      </c>
      <c r="K1936" s="221" t="s">
        <v>990</v>
      </c>
    </row>
    <row r="1937" spans="1:11" ht="30.75" customHeight="1" x14ac:dyDescent="0.2">
      <c r="A1937" s="217">
        <v>1933</v>
      </c>
      <c r="B1937" s="218">
        <v>2015</v>
      </c>
      <c r="C1937" s="219" t="s">
        <v>4304</v>
      </c>
      <c r="D1937" s="231" t="s">
        <v>6309</v>
      </c>
      <c r="E1937" s="226" t="s">
        <v>5705</v>
      </c>
      <c r="F1937" s="222" t="s">
        <v>1763</v>
      </c>
      <c r="G1937" s="218">
        <v>1</v>
      </c>
      <c r="H1937" s="220" t="s">
        <v>5706</v>
      </c>
      <c r="I1937" s="220" t="s">
        <v>990</v>
      </c>
      <c r="J1937" s="220" t="s">
        <v>990</v>
      </c>
      <c r="K1937" s="221" t="s">
        <v>5706</v>
      </c>
    </row>
    <row r="1938" spans="1:11" ht="30.75" customHeight="1" x14ac:dyDescent="0.2">
      <c r="A1938" s="217">
        <v>1934</v>
      </c>
      <c r="B1938" s="218">
        <v>2015</v>
      </c>
      <c r="C1938" s="219" t="s">
        <v>4306</v>
      </c>
      <c r="D1938" s="231" t="s">
        <v>6309</v>
      </c>
      <c r="E1938" s="226" t="s">
        <v>5707</v>
      </c>
      <c r="F1938" s="222" t="s">
        <v>1394</v>
      </c>
      <c r="G1938" s="218">
        <v>0</v>
      </c>
      <c r="H1938" s="220" t="s">
        <v>5708</v>
      </c>
      <c r="I1938" s="220" t="s">
        <v>990</v>
      </c>
      <c r="J1938" s="220" t="s">
        <v>5708</v>
      </c>
      <c r="K1938" s="221" t="s">
        <v>990</v>
      </c>
    </row>
    <row r="1939" spans="1:11" ht="30.75" customHeight="1" x14ac:dyDescent="0.2">
      <c r="A1939" s="217">
        <v>1935</v>
      </c>
      <c r="B1939" s="218">
        <v>2015</v>
      </c>
      <c r="C1939" s="219" t="s">
        <v>4307</v>
      </c>
      <c r="D1939" s="231" t="s">
        <v>6309</v>
      </c>
      <c r="E1939" s="226" t="s">
        <v>5709</v>
      </c>
      <c r="F1939" s="222" t="s">
        <v>1602</v>
      </c>
      <c r="G1939" s="218">
        <v>1</v>
      </c>
      <c r="H1939" s="220" t="s">
        <v>5710</v>
      </c>
      <c r="I1939" s="220" t="s">
        <v>990</v>
      </c>
      <c r="J1939" s="220" t="s">
        <v>5711</v>
      </c>
      <c r="K1939" s="221" t="s">
        <v>5712</v>
      </c>
    </row>
    <row r="1940" spans="1:11" ht="30.75" customHeight="1" x14ac:dyDescent="0.2">
      <c r="A1940" s="217">
        <v>1936</v>
      </c>
      <c r="B1940" s="218">
        <v>2015</v>
      </c>
      <c r="C1940" s="219" t="s">
        <v>4309</v>
      </c>
      <c r="D1940" s="231" t="s">
        <v>6309</v>
      </c>
      <c r="E1940" s="226" t="s">
        <v>4875</v>
      </c>
      <c r="F1940" s="222" t="s">
        <v>1136</v>
      </c>
      <c r="G1940" s="218">
        <v>0</v>
      </c>
      <c r="H1940" s="220" t="s">
        <v>5713</v>
      </c>
      <c r="I1940" s="220" t="s">
        <v>990</v>
      </c>
      <c r="J1940" s="220" t="s">
        <v>5713</v>
      </c>
      <c r="K1940" s="221" t="s">
        <v>990</v>
      </c>
    </row>
    <row r="1941" spans="1:11" ht="30.75" customHeight="1" x14ac:dyDescent="0.2">
      <c r="A1941" s="217">
        <v>1937</v>
      </c>
      <c r="B1941" s="218">
        <v>2015</v>
      </c>
      <c r="C1941" s="219" t="s">
        <v>1898</v>
      </c>
      <c r="D1941" s="231" t="s">
        <v>6309</v>
      </c>
      <c r="E1941" s="226" t="s">
        <v>3387</v>
      </c>
      <c r="F1941" s="222" t="s">
        <v>2215</v>
      </c>
      <c r="G1941" s="218">
        <v>0</v>
      </c>
      <c r="H1941" s="220" t="s">
        <v>5714</v>
      </c>
      <c r="I1941" s="220" t="s">
        <v>990</v>
      </c>
      <c r="J1941" s="220" t="s">
        <v>5714</v>
      </c>
      <c r="K1941" s="221" t="s">
        <v>990</v>
      </c>
    </row>
    <row r="1942" spans="1:11" ht="30.75" customHeight="1" x14ac:dyDescent="0.2">
      <c r="A1942" s="217">
        <v>1938</v>
      </c>
      <c r="B1942" s="218">
        <v>2015</v>
      </c>
      <c r="C1942" s="219" t="s">
        <v>4311</v>
      </c>
      <c r="D1942" s="231" t="s">
        <v>6309</v>
      </c>
      <c r="E1942" s="226" t="s">
        <v>5715</v>
      </c>
      <c r="F1942" s="222" t="s">
        <v>2333</v>
      </c>
      <c r="G1942" s="218">
        <v>0</v>
      </c>
      <c r="H1942" s="220" t="s">
        <v>5716</v>
      </c>
      <c r="I1942" s="220" t="s">
        <v>990</v>
      </c>
      <c r="J1942" s="220" t="s">
        <v>5716</v>
      </c>
      <c r="K1942" s="221" t="s">
        <v>990</v>
      </c>
    </row>
    <row r="1943" spans="1:11" ht="30.75" customHeight="1" x14ac:dyDescent="0.2">
      <c r="A1943" s="217">
        <v>1939</v>
      </c>
      <c r="B1943" s="218">
        <v>2015</v>
      </c>
      <c r="C1943" s="219" t="s">
        <v>1902</v>
      </c>
      <c r="D1943" s="231" t="s">
        <v>6309</v>
      </c>
      <c r="E1943" s="226" t="s">
        <v>5717</v>
      </c>
      <c r="F1943" s="222" t="s">
        <v>4342</v>
      </c>
      <c r="G1943" s="218">
        <v>1</v>
      </c>
      <c r="H1943" s="220" t="s">
        <v>5718</v>
      </c>
      <c r="I1943" s="220" t="s">
        <v>990</v>
      </c>
      <c r="J1943" s="220" t="s">
        <v>5719</v>
      </c>
      <c r="K1943" s="221" t="s">
        <v>5720</v>
      </c>
    </row>
    <row r="1944" spans="1:11" ht="30.75" customHeight="1" x14ac:dyDescent="0.2">
      <c r="A1944" s="217">
        <v>1940</v>
      </c>
      <c r="B1944" s="218">
        <v>2015</v>
      </c>
      <c r="C1944" s="219" t="s">
        <v>4314</v>
      </c>
      <c r="D1944" s="231" t="s">
        <v>6309</v>
      </c>
      <c r="E1944" s="226" t="s">
        <v>2876</v>
      </c>
      <c r="F1944" s="222" t="s">
        <v>1736</v>
      </c>
      <c r="G1944" s="218">
        <v>1</v>
      </c>
      <c r="H1944" s="220" t="s">
        <v>5721</v>
      </c>
      <c r="I1944" s="220" t="s">
        <v>990</v>
      </c>
      <c r="J1944" s="220" t="s">
        <v>5722</v>
      </c>
      <c r="K1944" s="221" t="s">
        <v>5723</v>
      </c>
    </row>
    <row r="1945" spans="1:11" ht="30.75" customHeight="1" x14ac:dyDescent="0.2">
      <c r="A1945" s="217">
        <v>1941</v>
      </c>
      <c r="B1945" s="218">
        <v>2015</v>
      </c>
      <c r="C1945" s="219" t="s">
        <v>4316</v>
      </c>
      <c r="D1945" s="231" t="s">
        <v>6309</v>
      </c>
      <c r="E1945" s="226" t="s">
        <v>5724</v>
      </c>
      <c r="F1945" s="222" t="s">
        <v>1235</v>
      </c>
      <c r="G1945" s="218">
        <v>0</v>
      </c>
      <c r="H1945" s="220" t="s">
        <v>5725</v>
      </c>
      <c r="I1945" s="220" t="s">
        <v>990</v>
      </c>
      <c r="J1945" s="220" t="s">
        <v>5725</v>
      </c>
      <c r="K1945" s="221" t="s">
        <v>990</v>
      </c>
    </row>
    <row r="1946" spans="1:11" ht="30.75" customHeight="1" x14ac:dyDescent="0.2">
      <c r="A1946" s="217">
        <v>1942</v>
      </c>
      <c r="B1946" s="218">
        <v>2015</v>
      </c>
      <c r="C1946" s="219" t="s">
        <v>4318</v>
      </c>
      <c r="D1946" s="231" t="s">
        <v>6309</v>
      </c>
      <c r="E1946" s="226" t="s">
        <v>5726</v>
      </c>
      <c r="F1946" s="222" t="s">
        <v>2293</v>
      </c>
      <c r="G1946" s="218">
        <v>0</v>
      </c>
      <c r="H1946" s="220" t="s">
        <v>5727</v>
      </c>
      <c r="I1946" s="220" t="s">
        <v>990</v>
      </c>
      <c r="J1946" s="220" t="s">
        <v>5727</v>
      </c>
      <c r="K1946" s="221" t="s">
        <v>990</v>
      </c>
    </row>
    <row r="1947" spans="1:11" ht="30.75" customHeight="1" x14ac:dyDescent="0.2">
      <c r="A1947" s="217">
        <v>1943</v>
      </c>
      <c r="B1947" s="218">
        <v>2015</v>
      </c>
      <c r="C1947" s="219" t="s">
        <v>4321</v>
      </c>
      <c r="D1947" s="231" t="s">
        <v>6309</v>
      </c>
      <c r="E1947" s="226" t="s">
        <v>5728</v>
      </c>
      <c r="F1947" s="222" t="s">
        <v>1204</v>
      </c>
      <c r="G1947" s="218">
        <v>3</v>
      </c>
      <c r="H1947" s="220" t="s">
        <v>5729</v>
      </c>
      <c r="I1947" s="220" t="s">
        <v>990</v>
      </c>
      <c r="J1947" s="220" t="s">
        <v>990</v>
      </c>
      <c r="K1947" s="221" t="s">
        <v>5729</v>
      </c>
    </row>
    <row r="1948" spans="1:11" ht="30.75" customHeight="1" x14ac:dyDescent="0.2">
      <c r="A1948" s="217">
        <v>1944</v>
      </c>
      <c r="B1948" s="218">
        <v>2015</v>
      </c>
      <c r="C1948" s="219" t="s">
        <v>4323</v>
      </c>
      <c r="D1948" s="231" t="s">
        <v>6309</v>
      </c>
      <c r="E1948" s="226" t="s">
        <v>5730</v>
      </c>
      <c r="F1948" s="222" t="s">
        <v>2129</v>
      </c>
      <c r="G1948" s="218">
        <v>3</v>
      </c>
      <c r="H1948" s="220" t="s">
        <v>5731</v>
      </c>
      <c r="I1948" s="220" t="s">
        <v>990</v>
      </c>
      <c r="J1948" s="220" t="s">
        <v>990</v>
      </c>
      <c r="K1948" s="221" t="s">
        <v>5731</v>
      </c>
    </row>
    <row r="1949" spans="1:11" ht="30.75" customHeight="1" x14ac:dyDescent="0.2">
      <c r="A1949" s="217">
        <v>1945</v>
      </c>
      <c r="B1949" s="218">
        <v>2015</v>
      </c>
      <c r="C1949" s="219" t="s">
        <v>4326</v>
      </c>
      <c r="D1949" s="231" t="s">
        <v>6309</v>
      </c>
      <c r="E1949" s="226" t="s">
        <v>5732</v>
      </c>
      <c r="F1949" s="222" t="s">
        <v>2054</v>
      </c>
      <c r="G1949" s="218">
        <v>0</v>
      </c>
      <c r="H1949" s="220" t="s">
        <v>5733</v>
      </c>
      <c r="I1949" s="220" t="s">
        <v>990</v>
      </c>
      <c r="J1949" s="220" t="s">
        <v>5733</v>
      </c>
      <c r="K1949" s="221" t="s">
        <v>990</v>
      </c>
    </row>
    <row r="1950" spans="1:11" ht="30.75" customHeight="1" x14ac:dyDescent="0.2">
      <c r="A1950" s="217">
        <v>1946</v>
      </c>
      <c r="B1950" s="218">
        <v>2015</v>
      </c>
      <c r="C1950" s="219" t="s">
        <v>4328</v>
      </c>
      <c r="D1950" s="231" t="s">
        <v>6309</v>
      </c>
      <c r="E1950" s="226" t="s">
        <v>5734</v>
      </c>
      <c r="F1950" s="222" t="s">
        <v>1048</v>
      </c>
      <c r="G1950" s="218">
        <v>0</v>
      </c>
      <c r="H1950" s="220" t="s">
        <v>5735</v>
      </c>
      <c r="I1950" s="220" t="s">
        <v>990</v>
      </c>
      <c r="J1950" s="220" t="s">
        <v>5735</v>
      </c>
      <c r="K1950" s="221" t="s">
        <v>990</v>
      </c>
    </row>
    <row r="1951" spans="1:11" ht="30.75" customHeight="1" x14ac:dyDescent="0.2">
      <c r="A1951" s="217">
        <v>1947</v>
      </c>
      <c r="B1951" s="218">
        <v>2015</v>
      </c>
      <c r="C1951" s="219" t="s">
        <v>4330</v>
      </c>
      <c r="D1951" s="231" t="s">
        <v>6309</v>
      </c>
      <c r="E1951" s="226" t="s">
        <v>2950</v>
      </c>
      <c r="F1951" s="222" t="s">
        <v>1128</v>
      </c>
      <c r="G1951" s="218">
        <v>0</v>
      </c>
      <c r="H1951" s="220" t="s">
        <v>5736</v>
      </c>
      <c r="I1951" s="220" t="s">
        <v>990</v>
      </c>
      <c r="J1951" s="220" t="s">
        <v>5736</v>
      </c>
      <c r="K1951" s="221" t="s">
        <v>990</v>
      </c>
    </row>
    <row r="1952" spans="1:11" ht="30.75" customHeight="1" x14ac:dyDescent="0.2">
      <c r="A1952" s="217">
        <v>1948</v>
      </c>
      <c r="B1952" s="218">
        <v>2015</v>
      </c>
      <c r="C1952" s="219" t="s">
        <v>4956</v>
      </c>
      <c r="D1952" s="231" t="s">
        <v>6309</v>
      </c>
      <c r="E1952" s="226" t="s">
        <v>5737</v>
      </c>
      <c r="F1952" s="222" t="s">
        <v>2401</v>
      </c>
      <c r="G1952" s="218">
        <v>0</v>
      </c>
      <c r="H1952" s="220" t="s">
        <v>5738</v>
      </c>
      <c r="I1952" s="220" t="s">
        <v>990</v>
      </c>
      <c r="J1952" s="220" t="s">
        <v>5738</v>
      </c>
      <c r="K1952" s="221" t="s">
        <v>990</v>
      </c>
    </row>
    <row r="1953" spans="1:11" ht="30.75" customHeight="1" x14ac:dyDescent="0.2">
      <c r="A1953" s="217">
        <v>1949</v>
      </c>
      <c r="B1953" s="218">
        <v>2015</v>
      </c>
      <c r="C1953" s="219" t="s">
        <v>4332</v>
      </c>
      <c r="D1953" s="231" t="s">
        <v>6309</v>
      </c>
      <c r="E1953" s="226" t="s">
        <v>4265</v>
      </c>
      <c r="F1953" s="222" t="s">
        <v>1408</v>
      </c>
      <c r="G1953" s="218">
        <v>0</v>
      </c>
      <c r="H1953" s="220" t="s">
        <v>5739</v>
      </c>
      <c r="I1953" s="220" t="s">
        <v>990</v>
      </c>
      <c r="J1953" s="220" t="s">
        <v>5739</v>
      </c>
      <c r="K1953" s="221" t="s">
        <v>990</v>
      </c>
    </row>
    <row r="1954" spans="1:11" ht="30.75" customHeight="1" x14ac:dyDescent="0.2">
      <c r="A1954" s="217">
        <v>1950</v>
      </c>
      <c r="B1954" s="218">
        <v>2015</v>
      </c>
      <c r="C1954" s="219" t="s">
        <v>4333</v>
      </c>
      <c r="D1954" s="231" t="s">
        <v>6309</v>
      </c>
      <c r="E1954" s="226" t="s">
        <v>3323</v>
      </c>
      <c r="F1954" s="222" t="s">
        <v>1908</v>
      </c>
      <c r="G1954" s="218">
        <v>0</v>
      </c>
      <c r="H1954" s="220" t="s">
        <v>5740</v>
      </c>
      <c r="I1954" s="220" t="s">
        <v>990</v>
      </c>
      <c r="J1954" s="220" t="s">
        <v>5740</v>
      </c>
      <c r="K1954" s="221" t="s">
        <v>990</v>
      </c>
    </row>
    <row r="1955" spans="1:11" ht="30.75" customHeight="1" x14ac:dyDescent="0.2">
      <c r="A1955" s="217">
        <v>1951</v>
      </c>
      <c r="B1955" s="218">
        <v>2015</v>
      </c>
      <c r="C1955" s="219" t="s">
        <v>4335</v>
      </c>
      <c r="D1955" s="231" t="s">
        <v>6309</v>
      </c>
      <c r="E1955" s="226" t="s">
        <v>3195</v>
      </c>
      <c r="F1955" s="222" t="s">
        <v>1458</v>
      </c>
      <c r="G1955" s="218">
        <v>0</v>
      </c>
      <c r="H1955" s="220" t="s">
        <v>5741</v>
      </c>
      <c r="I1955" s="220" t="s">
        <v>990</v>
      </c>
      <c r="J1955" s="220" t="s">
        <v>5741</v>
      </c>
      <c r="K1955" s="221" t="s">
        <v>990</v>
      </c>
    </row>
    <row r="1956" spans="1:11" ht="30.75" customHeight="1" x14ac:dyDescent="0.2">
      <c r="A1956" s="217">
        <v>1952</v>
      </c>
      <c r="B1956" s="218">
        <v>2015</v>
      </c>
      <c r="C1956" s="219" t="s">
        <v>4337</v>
      </c>
      <c r="D1956" s="231" t="s">
        <v>6309</v>
      </c>
      <c r="E1956" s="226" t="s">
        <v>3152</v>
      </c>
      <c r="F1956" s="222" t="s">
        <v>1538</v>
      </c>
      <c r="G1956" s="218">
        <v>0</v>
      </c>
      <c r="H1956" s="220" t="s">
        <v>5742</v>
      </c>
      <c r="I1956" s="220" t="s">
        <v>990</v>
      </c>
      <c r="J1956" s="220" t="s">
        <v>5742</v>
      </c>
      <c r="K1956" s="221" t="s">
        <v>990</v>
      </c>
    </row>
    <row r="1957" spans="1:11" ht="30.75" customHeight="1" x14ac:dyDescent="0.2">
      <c r="A1957" s="217">
        <v>1953</v>
      </c>
      <c r="B1957" s="218">
        <v>2015</v>
      </c>
      <c r="C1957" s="219" t="s">
        <v>4338</v>
      </c>
      <c r="D1957" s="231" t="s">
        <v>6309</v>
      </c>
      <c r="E1957" s="226" t="s">
        <v>5743</v>
      </c>
      <c r="F1957" s="222" t="s">
        <v>1398</v>
      </c>
      <c r="G1957" s="218">
        <v>0</v>
      </c>
      <c r="H1957" s="220" t="s">
        <v>5744</v>
      </c>
      <c r="I1957" s="220" t="s">
        <v>990</v>
      </c>
      <c r="J1957" s="220" t="s">
        <v>5744</v>
      </c>
      <c r="K1957" s="221" t="s">
        <v>990</v>
      </c>
    </row>
    <row r="1958" spans="1:11" ht="30.75" customHeight="1" x14ac:dyDescent="0.2">
      <c r="A1958" s="217">
        <v>1954</v>
      </c>
      <c r="B1958" s="218">
        <v>2015</v>
      </c>
      <c r="C1958" s="219" t="s">
        <v>4339</v>
      </c>
      <c r="D1958" s="231" t="s">
        <v>6309</v>
      </c>
      <c r="E1958" s="226" t="s">
        <v>5745</v>
      </c>
      <c r="F1958" s="222" t="s">
        <v>1655</v>
      </c>
      <c r="G1958" s="218">
        <v>0</v>
      </c>
      <c r="H1958" s="220" t="s">
        <v>5746</v>
      </c>
      <c r="I1958" s="220" t="s">
        <v>990</v>
      </c>
      <c r="J1958" s="220" t="s">
        <v>5746</v>
      </c>
      <c r="K1958" s="221" t="s">
        <v>990</v>
      </c>
    </row>
    <row r="1959" spans="1:11" ht="30.75" customHeight="1" x14ac:dyDescent="0.2">
      <c r="A1959" s="217">
        <v>1955</v>
      </c>
      <c r="B1959" s="218">
        <v>2015</v>
      </c>
      <c r="C1959" s="219" t="s">
        <v>4341</v>
      </c>
      <c r="D1959" s="231" t="s">
        <v>6309</v>
      </c>
      <c r="E1959" s="226" t="s">
        <v>1643</v>
      </c>
      <c r="F1959" s="222" t="s">
        <v>1055</v>
      </c>
      <c r="G1959" s="218">
        <v>0</v>
      </c>
      <c r="H1959" s="220" t="s">
        <v>5747</v>
      </c>
      <c r="I1959" s="220" t="s">
        <v>990</v>
      </c>
      <c r="J1959" s="220" t="s">
        <v>5747</v>
      </c>
      <c r="K1959" s="221" t="s">
        <v>990</v>
      </c>
    </row>
    <row r="1960" spans="1:11" ht="30.75" customHeight="1" x14ac:dyDescent="0.2">
      <c r="A1960" s="217">
        <v>1956</v>
      </c>
      <c r="B1960" s="218">
        <v>2015</v>
      </c>
      <c r="C1960" s="219" t="s">
        <v>4344</v>
      </c>
      <c r="D1960" s="231" t="s">
        <v>6309</v>
      </c>
      <c r="E1960" s="226" t="s">
        <v>3401</v>
      </c>
      <c r="F1960" s="222" t="s">
        <v>1881</v>
      </c>
      <c r="G1960" s="218">
        <v>0</v>
      </c>
      <c r="H1960" s="220" t="s">
        <v>5748</v>
      </c>
      <c r="I1960" s="220" t="s">
        <v>990</v>
      </c>
      <c r="J1960" s="220" t="s">
        <v>5748</v>
      </c>
      <c r="K1960" s="221" t="s">
        <v>990</v>
      </c>
    </row>
    <row r="1961" spans="1:11" ht="30.75" customHeight="1" x14ac:dyDescent="0.2">
      <c r="A1961" s="217">
        <v>1957</v>
      </c>
      <c r="B1961" s="218">
        <v>2015</v>
      </c>
      <c r="C1961" s="219" t="s">
        <v>4348</v>
      </c>
      <c r="D1961" s="231" t="s">
        <v>6309</v>
      </c>
      <c r="E1961" s="226" t="s">
        <v>5749</v>
      </c>
      <c r="F1961" s="222" t="s">
        <v>1462</v>
      </c>
      <c r="G1961" s="218">
        <v>1</v>
      </c>
      <c r="H1961" s="220" t="s">
        <v>5750</v>
      </c>
      <c r="I1961" s="220" t="s">
        <v>990</v>
      </c>
      <c r="J1961" s="220" t="s">
        <v>990</v>
      </c>
      <c r="K1961" s="221" t="s">
        <v>5750</v>
      </c>
    </row>
    <row r="1962" spans="1:11" ht="30.75" customHeight="1" x14ac:dyDescent="0.2">
      <c r="A1962" s="217">
        <v>1958</v>
      </c>
      <c r="B1962" s="218">
        <v>2015</v>
      </c>
      <c r="C1962" s="219" t="s">
        <v>4351</v>
      </c>
      <c r="D1962" s="231" t="s">
        <v>6309</v>
      </c>
      <c r="E1962" s="226" t="s">
        <v>4277</v>
      </c>
      <c r="F1962" s="222" t="s">
        <v>1408</v>
      </c>
      <c r="G1962" s="218">
        <v>0</v>
      </c>
      <c r="H1962" s="220" t="s">
        <v>5751</v>
      </c>
      <c r="I1962" s="220" t="s">
        <v>990</v>
      </c>
      <c r="J1962" s="220" t="s">
        <v>5751</v>
      </c>
      <c r="K1962" s="221" t="s">
        <v>990</v>
      </c>
    </row>
    <row r="1963" spans="1:11" ht="30.75" customHeight="1" x14ac:dyDescent="0.2">
      <c r="A1963" s="217">
        <v>1959</v>
      </c>
      <c r="B1963" s="218">
        <v>2015</v>
      </c>
      <c r="C1963" s="219" t="s">
        <v>4352</v>
      </c>
      <c r="D1963" s="231" t="s">
        <v>6309</v>
      </c>
      <c r="E1963" s="226" t="s">
        <v>1896</v>
      </c>
      <c r="F1963" s="222" t="s">
        <v>2135</v>
      </c>
      <c r="G1963" s="218">
        <v>0</v>
      </c>
      <c r="H1963" s="220" t="s">
        <v>5752</v>
      </c>
      <c r="I1963" s="220" t="s">
        <v>990</v>
      </c>
      <c r="J1963" s="220" t="s">
        <v>5752</v>
      </c>
      <c r="K1963" s="221" t="s">
        <v>990</v>
      </c>
    </row>
    <row r="1964" spans="1:11" ht="30.75" customHeight="1" x14ac:dyDescent="0.2">
      <c r="A1964" s="217">
        <v>1960</v>
      </c>
      <c r="B1964" s="218">
        <v>2015</v>
      </c>
      <c r="C1964" s="219" t="s">
        <v>4355</v>
      </c>
      <c r="D1964" s="231" t="s">
        <v>6309</v>
      </c>
      <c r="E1964" s="226" t="s">
        <v>4780</v>
      </c>
      <c r="F1964" s="222" t="s">
        <v>1360</v>
      </c>
      <c r="G1964" s="218">
        <v>0</v>
      </c>
      <c r="H1964" s="220" t="s">
        <v>5753</v>
      </c>
      <c r="I1964" s="220" t="s">
        <v>990</v>
      </c>
      <c r="J1964" s="220" t="s">
        <v>5753</v>
      </c>
      <c r="K1964" s="221" t="s">
        <v>990</v>
      </c>
    </row>
    <row r="1965" spans="1:11" ht="30.75" customHeight="1" x14ac:dyDescent="0.2">
      <c r="A1965" s="217">
        <v>1961</v>
      </c>
      <c r="B1965" s="218">
        <v>2015</v>
      </c>
      <c r="C1965" s="219" t="s">
        <v>4358</v>
      </c>
      <c r="D1965" s="231" t="s">
        <v>6309</v>
      </c>
      <c r="E1965" s="226" t="s">
        <v>3116</v>
      </c>
      <c r="F1965" s="222" t="s">
        <v>1474</v>
      </c>
      <c r="G1965" s="218">
        <v>0</v>
      </c>
      <c r="H1965" s="220" t="s">
        <v>5754</v>
      </c>
      <c r="I1965" s="220" t="s">
        <v>990</v>
      </c>
      <c r="J1965" s="220" t="s">
        <v>5754</v>
      </c>
      <c r="K1965" s="221" t="s">
        <v>990</v>
      </c>
    </row>
    <row r="1966" spans="1:11" ht="30.75" customHeight="1" x14ac:dyDescent="0.2">
      <c r="A1966" s="217">
        <v>1962</v>
      </c>
      <c r="B1966" s="218">
        <v>2015</v>
      </c>
      <c r="C1966" s="219" t="s">
        <v>4361</v>
      </c>
      <c r="D1966" s="231" t="s">
        <v>6309</v>
      </c>
      <c r="E1966" s="226" t="s">
        <v>7469</v>
      </c>
      <c r="F1966" s="222" t="s">
        <v>1048</v>
      </c>
      <c r="G1966" s="218">
        <v>0</v>
      </c>
      <c r="H1966" s="220" t="s">
        <v>5755</v>
      </c>
      <c r="I1966" s="220" t="s">
        <v>990</v>
      </c>
      <c r="J1966" s="220" t="s">
        <v>5755</v>
      </c>
      <c r="K1966" s="221" t="s">
        <v>990</v>
      </c>
    </row>
    <row r="1967" spans="1:11" ht="30.75" customHeight="1" x14ac:dyDescent="0.2">
      <c r="A1967" s="217">
        <v>1963</v>
      </c>
      <c r="B1967" s="218">
        <v>2015</v>
      </c>
      <c r="C1967" s="219" t="s">
        <v>5756</v>
      </c>
      <c r="D1967" s="231" t="s">
        <v>6309</v>
      </c>
      <c r="E1967" s="226" t="s">
        <v>5757</v>
      </c>
      <c r="F1967" s="222" t="s">
        <v>1224</v>
      </c>
      <c r="G1967" s="218">
        <v>0</v>
      </c>
      <c r="H1967" s="220" t="s">
        <v>5758</v>
      </c>
      <c r="I1967" s="220" t="s">
        <v>990</v>
      </c>
      <c r="J1967" s="220" t="s">
        <v>5758</v>
      </c>
      <c r="K1967" s="221" t="s">
        <v>990</v>
      </c>
    </row>
    <row r="1968" spans="1:11" ht="30.75" customHeight="1" x14ac:dyDescent="0.2">
      <c r="A1968" s="217">
        <v>1964</v>
      </c>
      <c r="B1968" s="218">
        <v>2015</v>
      </c>
      <c r="C1968" s="219" t="s">
        <v>5759</v>
      </c>
      <c r="D1968" s="231" t="s">
        <v>6309</v>
      </c>
      <c r="E1968" s="226" t="s">
        <v>4883</v>
      </c>
      <c r="F1968" s="222" t="s">
        <v>1416</v>
      </c>
      <c r="G1968" s="218">
        <v>1</v>
      </c>
      <c r="H1968" s="220" t="s">
        <v>5760</v>
      </c>
      <c r="I1968" s="220" t="s">
        <v>990</v>
      </c>
      <c r="J1968" s="220" t="s">
        <v>5761</v>
      </c>
      <c r="K1968" s="221" t="s">
        <v>5762</v>
      </c>
    </row>
    <row r="1969" spans="1:11" ht="30.75" customHeight="1" x14ac:dyDescent="0.2">
      <c r="A1969" s="217">
        <v>1965</v>
      </c>
      <c r="B1969" s="218">
        <v>2015</v>
      </c>
      <c r="C1969" s="219" t="s">
        <v>4369</v>
      </c>
      <c r="D1969" s="231" t="s">
        <v>6309</v>
      </c>
      <c r="E1969" s="226" t="s">
        <v>4913</v>
      </c>
      <c r="F1969" s="222" t="s">
        <v>1374</v>
      </c>
      <c r="G1969" s="218">
        <v>0</v>
      </c>
      <c r="H1969" s="220" t="s">
        <v>5763</v>
      </c>
      <c r="I1969" s="220" t="s">
        <v>990</v>
      </c>
      <c r="J1969" s="220" t="s">
        <v>5763</v>
      </c>
      <c r="K1969" s="221" t="s">
        <v>990</v>
      </c>
    </row>
    <row r="1970" spans="1:11" ht="30.75" customHeight="1" x14ac:dyDescent="0.2">
      <c r="A1970" s="217">
        <v>1966</v>
      </c>
      <c r="B1970" s="218">
        <v>2015</v>
      </c>
      <c r="C1970" s="219" t="s">
        <v>4373</v>
      </c>
      <c r="D1970" s="231" t="s">
        <v>6309</v>
      </c>
      <c r="E1970" s="226" t="s">
        <v>3265</v>
      </c>
      <c r="F1970" s="222" t="s">
        <v>1384</v>
      </c>
      <c r="G1970" s="218">
        <v>0</v>
      </c>
      <c r="H1970" s="220" t="s">
        <v>5764</v>
      </c>
      <c r="I1970" s="220" t="s">
        <v>990</v>
      </c>
      <c r="J1970" s="220" t="s">
        <v>5764</v>
      </c>
      <c r="K1970" s="221" t="s">
        <v>990</v>
      </c>
    </row>
    <row r="1971" spans="1:11" ht="30.75" customHeight="1" x14ac:dyDescent="0.2">
      <c r="A1971" s="217">
        <v>1967</v>
      </c>
      <c r="B1971" s="218">
        <v>2015</v>
      </c>
      <c r="C1971" s="219" t="s">
        <v>5765</v>
      </c>
      <c r="D1971" s="231" t="s">
        <v>6309</v>
      </c>
      <c r="E1971" s="226" t="s">
        <v>4756</v>
      </c>
      <c r="F1971" s="222" t="s">
        <v>1128</v>
      </c>
      <c r="G1971" s="218">
        <v>0</v>
      </c>
      <c r="H1971" s="220" t="s">
        <v>5766</v>
      </c>
      <c r="I1971" s="220" t="s">
        <v>990</v>
      </c>
      <c r="J1971" s="220" t="s">
        <v>5766</v>
      </c>
      <c r="K1971" s="221" t="s">
        <v>990</v>
      </c>
    </row>
    <row r="1972" spans="1:11" ht="30.75" customHeight="1" x14ac:dyDescent="0.2">
      <c r="A1972" s="217">
        <v>1968</v>
      </c>
      <c r="B1972" s="218">
        <v>2015</v>
      </c>
      <c r="C1972" s="219" t="s">
        <v>5767</v>
      </c>
      <c r="D1972" s="231" t="s">
        <v>6309</v>
      </c>
      <c r="E1972" s="226" t="s">
        <v>5768</v>
      </c>
      <c r="F1972" s="222" t="s">
        <v>1541</v>
      </c>
      <c r="G1972" s="218">
        <v>0</v>
      </c>
      <c r="H1972" s="220" t="s">
        <v>5769</v>
      </c>
      <c r="I1972" s="220" t="s">
        <v>990</v>
      </c>
      <c r="J1972" s="220" t="s">
        <v>5769</v>
      </c>
      <c r="K1972" s="221" t="s">
        <v>990</v>
      </c>
    </row>
    <row r="1973" spans="1:11" ht="30.75" customHeight="1" x14ac:dyDescent="0.2">
      <c r="A1973" s="217">
        <v>1969</v>
      </c>
      <c r="B1973" s="218">
        <v>2015</v>
      </c>
      <c r="C1973" s="219" t="s">
        <v>5770</v>
      </c>
      <c r="D1973" s="231" t="s">
        <v>6309</v>
      </c>
      <c r="E1973" s="226" t="s">
        <v>2903</v>
      </c>
      <c r="F1973" s="222" t="s">
        <v>2129</v>
      </c>
      <c r="G1973" s="218">
        <v>1</v>
      </c>
      <c r="H1973" s="220" t="s">
        <v>5771</v>
      </c>
      <c r="I1973" s="220" t="s">
        <v>990</v>
      </c>
      <c r="J1973" s="220" t="s">
        <v>5772</v>
      </c>
      <c r="K1973" s="221" t="s">
        <v>5773</v>
      </c>
    </row>
    <row r="1974" spans="1:11" ht="30.75" customHeight="1" x14ac:dyDescent="0.2">
      <c r="A1974" s="217">
        <v>1970</v>
      </c>
      <c r="B1974" s="218">
        <v>2015</v>
      </c>
      <c r="C1974" s="219" t="s">
        <v>5774</v>
      </c>
      <c r="D1974" s="231" t="s">
        <v>6309</v>
      </c>
      <c r="E1974" s="226" t="s">
        <v>7470</v>
      </c>
      <c r="F1974" s="222" t="s">
        <v>2131</v>
      </c>
      <c r="G1974" s="218">
        <v>1</v>
      </c>
      <c r="H1974" s="220" t="s">
        <v>5775</v>
      </c>
      <c r="I1974" s="220" t="s">
        <v>990</v>
      </c>
      <c r="J1974" s="220" t="s">
        <v>5776</v>
      </c>
      <c r="K1974" s="221" t="s">
        <v>5776</v>
      </c>
    </row>
    <row r="1975" spans="1:11" ht="30.75" customHeight="1" x14ac:dyDescent="0.2">
      <c r="A1975" s="217">
        <v>1971</v>
      </c>
      <c r="B1975" s="218">
        <v>2015</v>
      </c>
      <c r="C1975" s="219" t="s">
        <v>5777</v>
      </c>
      <c r="D1975" s="231" t="s">
        <v>6309</v>
      </c>
      <c r="E1975" s="226" t="s">
        <v>5778</v>
      </c>
      <c r="F1975" s="222" t="s">
        <v>1572</v>
      </c>
      <c r="G1975" s="218">
        <v>2</v>
      </c>
      <c r="H1975" s="220" t="s">
        <v>5779</v>
      </c>
      <c r="I1975" s="220" t="s">
        <v>5780</v>
      </c>
      <c r="J1975" s="220" t="s">
        <v>5781</v>
      </c>
      <c r="K1975" s="221" t="s">
        <v>5782</v>
      </c>
    </row>
    <row r="1976" spans="1:11" ht="30.75" customHeight="1" x14ac:dyDescent="0.2">
      <c r="A1976" s="217">
        <v>1972</v>
      </c>
      <c r="B1976" s="218">
        <v>2015</v>
      </c>
      <c r="C1976" s="219" t="s">
        <v>5783</v>
      </c>
      <c r="D1976" s="231" t="s">
        <v>6309</v>
      </c>
      <c r="E1976" s="226" t="s">
        <v>5784</v>
      </c>
      <c r="F1976" s="222" t="s">
        <v>1533</v>
      </c>
      <c r="G1976" s="218">
        <v>0</v>
      </c>
      <c r="H1976" s="220" t="s">
        <v>5785</v>
      </c>
      <c r="I1976" s="220" t="s">
        <v>990</v>
      </c>
      <c r="J1976" s="220" t="s">
        <v>5785</v>
      </c>
      <c r="K1976" s="221" t="s">
        <v>990</v>
      </c>
    </row>
    <row r="1977" spans="1:11" ht="30.75" customHeight="1" x14ac:dyDescent="0.2">
      <c r="A1977" s="217">
        <v>1973</v>
      </c>
      <c r="B1977" s="218">
        <v>2015</v>
      </c>
      <c r="C1977" s="219" t="s">
        <v>5786</v>
      </c>
      <c r="D1977" s="231" t="s">
        <v>6309</v>
      </c>
      <c r="E1977" s="226" t="s">
        <v>1868</v>
      </c>
      <c r="F1977" s="222" t="s">
        <v>2215</v>
      </c>
      <c r="G1977" s="218">
        <v>0</v>
      </c>
      <c r="H1977" s="220" t="s">
        <v>5787</v>
      </c>
      <c r="I1977" s="220" t="s">
        <v>990</v>
      </c>
      <c r="J1977" s="220" t="s">
        <v>5787</v>
      </c>
      <c r="K1977" s="221" t="s">
        <v>990</v>
      </c>
    </row>
    <row r="1978" spans="1:11" ht="30.75" customHeight="1" x14ac:dyDescent="0.2">
      <c r="A1978" s="217">
        <v>1974</v>
      </c>
      <c r="B1978" s="218">
        <v>2015</v>
      </c>
      <c r="C1978" s="219" t="s">
        <v>5788</v>
      </c>
      <c r="D1978" s="231" t="s">
        <v>6309</v>
      </c>
      <c r="E1978" s="226" t="s">
        <v>5789</v>
      </c>
      <c r="F1978" s="222" t="s">
        <v>1320</v>
      </c>
      <c r="G1978" s="218">
        <v>0</v>
      </c>
      <c r="H1978" s="220" t="s">
        <v>5790</v>
      </c>
      <c r="I1978" s="220" t="s">
        <v>990</v>
      </c>
      <c r="J1978" s="220" t="s">
        <v>5790</v>
      </c>
      <c r="K1978" s="221" t="s">
        <v>990</v>
      </c>
    </row>
    <row r="1979" spans="1:11" ht="30.75" customHeight="1" x14ac:dyDescent="0.2">
      <c r="A1979" s="217">
        <v>1975</v>
      </c>
      <c r="B1979" s="218">
        <v>2015</v>
      </c>
      <c r="C1979" s="219" t="s">
        <v>5791</v>
      </c>
      <c r="D1979" s="231" t="s">
        <v>6309</v>
      </c>
      <c r="E1979" s="226" t="s">
        <v>5792</v>
      </c>
      <c r="F1979" s="222" t="s">
        <v>1474</v>
      </c>
      <c r="G1979" s="218">
        <v>0</v>
      </c>
      <c r="H1979" s="220" t="s">
        <v>5793</v>
      </c>
      <c r="I1979" s="220" t="s">
        <v>990</v>
      </c>
      <c r="J1979" s="220" t="s">
        <v>5793</v>
      </c>
      <c r="K1979" s="221" t="s">
        <v>990</v>
      </c>
    </row>
    <row r="1980" spans="1:11" ht="30.75" customHeight="1" x14ac:dyDescent="0.2">
      <c r="A1980" s="217">
        <v>1976</v>
      </c>
      <c r="B1980" s="218">
        <v>2015</v>
      </c>
      <c r="C1980" s="219" t="s">
        <v>5794</v>
      </c>
      <c r="D1980" s="231" t="s">
        <v>6309</v>
      </c>
      <c r="E1980" s="226" t="s">
        <v>5795</v>
      </c>
      <c r="F1980" s="222" t="s">
        <v>1462</v>
      </c>
      <c r="G1980" s="218">
        <v>1</v>
      </c>
      <c r="H1980" s="220" t="s">
        <v>5796</v>
      </c>
      <c r="I1980" s="220" t="s">
        <v>5797</v>
      </c>
      <c r="J1980" s="220" t="s">
        <v>5796</v>
      </c>
      <c r="K1980" s="221" t="s">
        <v>5797</v>
      </c>
    </row>
    <row r="1981" spans="1:11" ht="30.75" customHeight="1" x14ac:dyDescent="0.2">
      <c r="A1981" s="217">
        <v>1977</v>
      </c>
      <c r="B1981" s="218">
        <v>2015</v>
      </c>
      <c r="C1981" s="219" t="s">
        <v>5798</v>
      </c>
      <c r="D1981" s="231" t="s">
        <v>6309</v>
      </c>
      <c r="E1981" s="226" t="s">
        <v>5799</v>
      </c>
      <c r="F1981" s="222" t="s">
        <v>1885</v>
      </c>
      <c r="G1981" s="218">
        <v>1</v>
      </c>
      <c r="H1981" s="220" t="s">
        <v>5800</v>
      </c>
      <c r="I1981" s="220" t="s">
        <v>5801</v>
      </c>
      <c r="J1981" s="220" t="s">
        <v>5800</v>
      </c>
      <c r="K1981" s="221" t="s">
        <v>5801</v>
      </c>
    </row>
    <row r="1982" spans="1:11" ht="30.75" customHeight="1" x14ac:dyDescent="0.2">
      <c r="A1982" s="217">
        <v>1978</v>
      </c>
      <c r="B1982" s="218">
        <v>2015</v>
      </c>
      <c r="C1982" s="219" t="s">
        <v>5802</v>
      </c>
      <c r="D1982" s="231" t="s">
        <v>6309</v>
      </c>
      <c r="E1982" s="226" t="s">
        <v>2927</v>
      </c>
      <c r="F1982" s="222" t="s">
        <v>1433</v>
      </c>
      <c r="G1982" s="218">
        <v>0</v>
      </c>
      <c r="H1982" s="220" t="s">
        <v>5803</v>
      </c>
      <c r="I1982" s="220" t="s">
        <v>990</v>
      </c>
      <c r="J1982" s="220" t="s">
        <v>5803</v>
      </c>
      <c r="K1982" s="221" t="s">
        <v>990</v>
      </c>
    </row>
    <row r="1983" spans="1:11" ht="30.75" customHeight="1" x14ac:dyDescent="0.2">
      <c r="A1983" s="217">
        <v>1979</v>
      </c>
      <c r="B1983" s="218">
        <v>2015</v>
      </c>
      <c r="C1983" s="219" t="s">
        <v>5804</v>
      </c>
      <c r="D1983" s="231" t="s">
        <v>6309</v>
      </c>
      <c r="E1983" s="226" t="s">
        <v>5805</v>
      </c>
      <c r="F1983" s="222" t="s">
        <v>2289</v>
      </c>
      <c r="G1983" s="218">
        <v>0</v>
      </c>
      <c r="H1983" s="220" t="s">
        <v>5806</v>
      </c>
      <c r="I1983" s="220" t="s">
        <v>990</v>
      </c>
      <c r="J1983" s="220" t="s">
        <v>5806</v>
      </c>
      <c r="K1983" s="221" t="s">
        <v>990</v>
      </c>
    </row>
    <row r="1984" spans="1:11" ht="30.75" customHeight="1" x14ac:dyDescent="0.2">
      <c r="A1984" s="217">
        <v>1980</v>
      </c>
      <c r="B1984" s="218">
        <v>2015</v>
      </c>
      <c r="C1984" s="219" t="s">
        <v>5807</v>
      </c>
      <c r="D1984" s="231" t="s">
        <v>6309</v>
      </c>
      <c r="E1984" s="226" t="s">
        <v>5808</v>
      </c>
      <c r="F1984" s="222" t="s">
        <v>1044</v>
      </c>
      <c r="G1984" s="218">
        <v>0</v>
      </c>
      <c r="H1984" s="220" t="s">
        <v>5809</v>
      </c>
      <c r="I1984" s="220" t="s">
        <v>990</v>
      </c>
      <c r="J1984" s="220" t="s">
        <v>5809</v>
      </c>
      <c r="K1984" s="221" t="s">
        <v>990</v>
      </c>
    </row>
    <row r="1985" spans="1:11" ht="30.75" customHeight="1" x14ac:dyDescent="0.2">
      <c r="A1985" s="217">
        <v>1981</v>
      </c>
      <c r="B1985" s="218">
        <v>2015</v>
      </c>
      <c r="C1985" s="219" t="s">
        <v>5810</v>
      </c>
      <c r="D1985" s="231" t="s">
        <v>6309</v>
      </c>
      <c r="E1985" s="226" t="s">
        <v>2850</v>
      </c>
      <c r="F1985" s="222" t="s">
        <v>1032</v>
      </c>
      <c r="G1985" s="218">
        <v>1</v>
      </c>
      <c r="H1985" s="220" t="s">
        <v>5811</v>
      </c>
      <c r="I1985" s="220" t="s">
        <v>990</v>
      </c>
      <c r="J1985" s="220" t="s">
        <v>5812</v>
      </c>
      <c r="K1985" s="221" t="s">
        <v>5813</v>
      </c>
    </row>
    <row r="1986" spans="1:11" ht="30.75" customHeight="1" x14ac:dyDescent="0.2">
      <c r="A1986" s="217">
        <v>1982</v>
      </c>
      <c r="B1986" s="218">
        <v>2015</v>
      </c>
      <c r="C1986" s="219" t="s">
        <v>5814</v>
      </c>
      <c r="D1986" s="231" t="s">
        <v>6309</v>
      </c>
      <c r="E1986" s="226" t="s">
        <v>1890</v>
      </c>
      <c r="F1986" s="222" t="s">
        <v>1474</v>
      </c>
      <c r="G1986" s="218">
        <v>0</v>
      </c>
      <c r="H1986" s="220" t="s">
        <v>5815</v>
      </c>
      <c r="I1986" s="220" t="s">
        <v>990</v>
      </c>
      <c r="J1986" s="220" t="s">
        <v>5815</v>
      </c>
      <c r="K1986" s="221" t="s">
        <v>990</v>
      </c>
    </row>
    <row r="1987" spans="1:11" ht="30.75" customHeight="1" x14ac:dyDescent="0.2">
      <c r="A1987" s="217">
        <v>1983</v>
      </c>
      <c r="B1987" s="218">
        <v>2015</v>
      </c>
      <c r="C1987" s="219" t="s">
        <v>5816</v>
      </c>
      <c r="D1987" s="231" t="s">
        <v>6309</v>
      </c>
      <c r="E1987" s="226" t="s">
        <v>3327</v>
      </c>
      <c r="F1987" s="222" t="s">
        <v>2814</v>
      </c>
      <c r="G1987" s="218">
        <v>1</v>
      </c>
      <c r="H1987" s="220" t="s">
        <v>5817</v>
      </c>
      <c r="I1987" s="220" t="s">
        <v>990</v>
      </c>
      <c r="J1987" s="220" t="s">
        <v>5818</v>
      </c>
      <c r="K1987" s="221" t="s">
        <v>5819</v>
      </c>
    </row>
    <row r="1988" spans="1:11" ht="30.75" customHeight="1" x14ac:dyDescent="0.2">
      <c r="A1988" s="217">
        <v>1984</v>
      </c>
      <c r="B1988" s="218">
        <v>2015</v>
      </c>
      <c r="C1988" s="219" t="s">
        <v>5820</v>
      </c>
      <c r="D1988" s="231" t="s">
        <v>6309</v>
      </c>
      <c r="E1988" s="226" t="s">
        <v>5821</v>
      </c>
      <c r="F1988" s="222" t="s">
        <v>2371</v>
      </c>
      <c r="G1988" s="218">
        <v>0</v>
      </c>
      <c r="H1988" s="220" t="s">
        <v>5822</v>
      </c>
      <c r="I1988" s="220" t="s">
        <v>990</v>
      </c>
      <c r="J1988" s="220" t="s">
        <v>5822</v>
      </c>
      <c r="K1988" s="221" t="s">
        <v>990</v>
      </c>
    </row>
    <row r="1989" spans="1:11" ht="30.75" customHeight="1" x14ac:dyDescent="0.2">
      <c r="A1989" s="217">
        <v>1985</v>
      </c>
      <c r="B1989" s="218">
        <v>2015</v>
      </c>
      <c r="C1989" s="219" t="s">
        <v>5823</v>
      </c>
      <c r="D1989" s="231" t="s">
        <v>6309</v>
      </c>
      <c r="E1989" s="226" t="s">
        <v>5824</v>
      </c>
      <c r="F1989" s="222" t="s">
        <v>1398</v>
      </c>
      <c r="G1989" s="218">
        <v>0</v>
      </c>
      <c r="H1989" s="220" t="s">
        <v>5825</v>
      </c>
      <c r="I1989" s="220" t="s">
        <v>990</v>
      </c>
      <c r="J1989" s="220" t="s">
        <v>5825</v>
      </c>
      <c r="K1989" s="221" t="s">
        <v>990</v>
      </c>
    </row>
    <row r="1990" spans="1:11" ht="30.75" customHeight="1" x14ac:dyDescent="0.2">
      <c r="A1990" s="217">
        <v>1986</v>
      </c>
      <c r="B1990" s="218">
        <v>2015</v>
      </c>
      <c r="C1990" s="219" t="s">
        <v>5826</v>
      </c>
      <c r="D1990" s="231" t="s">
        <v>6309</v>
      </c>
      <c r="E1990" s="226" t="s">
        <v>5827</v>
      </c>
      <c r="F1990" s="222" t="s">
        <v>1032</v>
      </c>
      <c r="G1990" s="218">
        <v>0</v>
      </c>
      <c r="H1990" s="220" t="s">
        <v>5828</v>
      </c>
      <c r="I1990" s="220" t="s">
        <v>990</v>
      </c>
      <c r="J1990" s="220" t="s">
        <v>5828</v>
      </c>
      <c r="K1990" s="221" t="s">
        <v>990</v>
      </c>
    </row>
    <row r="1991" spans="1:11" ht="30.75" customHeight="1" x14ac:dyDescent="0.2">
      <c r="A1991" s="217">
        <v>1987</v>
      </c>
      <c r="B1991" s="218">
        <v>2015</v>
      </c>
      <c r="C1991" s="219" t="s">
        <v>5829</v>
      </c>
      <c r="D1991" s="231" t="s">
        <v>6309</v>
      </c>
      <c r="E1991" s="226" t="s">
        <v>5830</v>
      </c>
      <c r="F1991" s="222" t="s">
        <v>2814</v>
      </c>
      <c r="G1991" s="218">
        <v>0</v>
      </c>
      <c r="H1991" s="220" t="s">
        <v>5831</v>
      </c>
      <c r="I1991" s="220" t="s">
        <v>990</v>
      </c>
      <c r="J1991" s="220" t="s">
        <v>5831</v>
      </c>
      <c r="K1991" s="221" t="s">
        <v>990</v>
      </c>
    </row>
    <row r="1992" spans="1:11" ht="30.75" customHeight="1" x14ac:dyDescent="0.2">
      <c r="A1992" s="217">
        <v>1988</v>
      </c>
      <c r="B1992" s="218">
        <v>2015</v>
      </c>
      <c r="C1992" s="219" t="s">
        <v>5832</v>
      </c>
      <c r="D1992" s="231" t="s">
        <v>6309</v>
      </c>
      <c r="E1992" s="226" t="s">
        <v>4298</v>
      </c>
      <c r="F1992" s="222" t="s">
        <v>2245</v>
      </c>
      <c r="G1992" s="218">
        <v>0</v>
      </c>
      <c r="H1992" s="220" t="s">
        <v>5833</v>
      </c>
      <c r="I1992" s="220" t="s">
        <v>990</v>
      </c>
      <c r="J1992" s="220" t="s">
        <v>5833</v>
      </c>
      <c r="K1992" s="221" t="s">
        <v>990</v>
      </c>
    </row>
    <row r="1993" spans="1:11" ht="30.75" customHeight="1" x14ac:dyDescent="0.2">
      <c r="A1993" s="217">
        <v>1989</v>
      </c>
      <c r="B1993" s="218">
        <v>2015</v>
      </c>
      <c r="C1993" s="219" t="s">
        <v>5834</v>
      </c>
      <c r="D1993" s="231" t="s">
        <v>6309</v>
      </c>
      <c r="E1993" s="226" t="s">
        <v>5835</v>
      </c>
      <c r="F1993" s="222" t="s">
        <v>1454</v>
      </c>
      <c r="G1993" s="218">
        <v>0</v>
      </c>
      <c r="H1993" s="220" t="s">
        <v>5836</v>
      </c>
      <c r="I1993" s="220" t="s">
        <v>990</v>
      </c>
      <c r="J1993" s="220" t="s">
        <v>5836</v>
      </c>
      <c r="K1993" s="221" t="s">
        <v>990</v>
      </c>
    </row>
    <row r="1994" spans="1:11" ht="30.75" customHeight="1" x14ac:dyDescent="0.2">
      <c r="A1994" s="217">
        <v>1990</v>
      </c>
      <c r="B1994" s="218">
        <v>2015</v>
      </c>
      <c r="C1994" s="219" t="s">
        <v>5837</v>
      </c>
      <c r="D1994" s="231" t="s">
        <v>6324</v>
      </c>
      <c r="E1994" s="226" t="s">
        <v>5838</v>
      </c>
      <c r="F1994" s="222" t="s">
        <v>1327</v>
      </c>
      <c r="G1994" s="218">
        <v>1</v>
      </c>
      <c r="H1994" s="220" t="s">
        <v>5839</v>
      </c>
      <c r="I1994" s="220" t="s">
        <v>5840</v>
      </c>
      <c r="J1994" s="220" t="s">
        <v>5839</v>
      </c>
      <c r="K1994" s="221" t="s">
        <v>5840</v>
      </c>
    </row>
    <row r="1995" spans="1:11" ht="30.75" customHeight="1" x14ac:dyDescent="0.2">
      <c r="A1995" s="217">
        <v>1991</v>
      </c>
      <c r="B1995" s="218">
        <v>2015</v>
      </c>
      <c r="C1995" s="219" t="s">
        <v>5841</v>
      </c>
      <c r="D1995" s="231" t="s">
        <v>6324</v>
      </c>
      <c r="E1995" s="226" t="s">
        <v>5842</v>
      </c>
      <c r="F1995" s="222" t="s">
        <v>2163</v>
      </c>
      <c r="G1995" s="218">
        <v>0</v>
      </c>
      <c r="H1995" s="220" t="s">
        <v>5843</v>
      </c>
      <c r="I1995" s="220" t="s">
        <v>990</v>
      </c>
      <c r="J1995" s="220" t="s">
        <v>5843</v>
      </c>
      <c r="K1995" s="221" t="s">
        <v>990</v>
      </c>
    </row>
    <row r="1996" spans="1:11" ht="30.75" customHeight="1" x14ac:dyDescent="0.2">
      <c r="A1996" s="217">
        <v>1992</v>
      </c>
      <c r="B1996" s="218">
        <v>2015</v>
      </c>
      <c r="C1996" s="219" t="s">
        <v>5844</v>
      </c>
      <c r="D1996" s="231" t="s">
        <v>6298</v>
      </c>
      <c r="E1996" s="226" t="s">
        <v>3416</v>
      </c>
      <c r="F1996" s="222" t="s">
        <v>2519</v>
      </c>
      <c r="G1996" s="218">
        <v>1</v>
      </c>
      <c r="H1996" s="220" t="s">
        <v>5845</v>
      </c>
      <c r="I1996" s="220" t="s">
        <v>990</v>
      </c>
      <c r="J1996" s="220" t="s">
        <v>5846</v>
      </c>
      <c r="K1996" s="221" t="s">
        <v>5847</v>
      </c>
    </row>
    <row r="1997" spans="1:11" ht="30.75" customHeight="1" x14ac:dyDescent="0.2">
      <c r="A1997" s="217">
        <v>1993</v>
      </c>
      <c r="B1997" s="218">
        <v>2015</v>
      </c>
      <c r="C1997" s="219" t="s">
        <v>5848</v>
      </c>
      <c r="D1997" s="231" t="s">
        <v>6298</v>
      </c>
      <c r="E1997" s="226" t="s">
        <v>1115</v>
      </c>
      <c r="F1997" s="222" t="s">
        <v>2142</v>
      </c>
      <c r="G1997" s="218">
        <v>0</v>
      </c>
      <c r="H1997" s="220" t="s">
        <v>5849</v>
      </c>
      <c r="I1997" s="220" t="s">
        <v>990</v>
      </c>
      <c r="J1997" s="220" t="s">
        <v>5849</v>
      </c>
      <c r="K1997" s="221" t="s">
        <v>990</v>
      </c>
    </row>
    <row r="1998" spans="1:11" ht="30.75" customHeight="1" x14ac:dyDescent="0.2">
      <c r="A1998" s="217">
        <v>1994</v>
      </c>
      <c r="B1998" s="218">
        <v>2015</v>
      </c>
      <c r="C1998" s="219" t="s">
        <v>5850</v>
      </c>
      <c r="D1998" s="231" t="s">
        <v>6298</v>
      </c>
      <c r="E1998" s="226" t="s">
        <v>1552</v>
      </c>
      <c r="F1998" s="222" t="s">
        <v>1801</v>
      </c>
      <c r="G1998" s="218">
        <v>0</v>
      </c>
      <c r="H1998" s="220" t="s">
        <v>5851</v>
      </c>
      <c r="I1998" s="220" t="s">
        <v>990</v>
      </c>
      <c r="J1998" s="220" t="s">
        <v>5851</v>
      </c>
      <c r="K1998" s="221" t="s">
        <v>990</v>
      </c>
    </row>
    <row r="1999" spans="1:11" ht="30.75" customHeight="1" x14ac:dyDescent="0.2">
      <c r="A1999" s="217">
        <v>1995</v>
      </c>
      <c r="B1999" s="218">
        <v>2015</v>
      </c>
      <c r="C1999" s="219" t="s">
        <v>5852</v>
      </c>
      <c r="D1999" s="231" t="s">
        <v>6298</v>
      </c>
      <c r="E1999" s="226" t="s">
        <v>1401</v>
      </c>
      <c r="F1999" s="222" t="s">
        <v>1971</v>
      </c>
      <c r="G1999" s="218">
        <v>0</v>
      </c>
      <c r="H1999" s="220" t="s">
        <v>5853</v>
      </c>
      <c r="I1999" s="220" t="s">
        <v>990</v>
      </c>
      <c r="J1999" s="220" t="s">
        <v>5853</v>
      </c>
      <c r="K1999" s="221" t="s">
        <v>990</v>
      </c>
    </row>
    <row r="2000" spans="1:11" ht="30.75" customHeight="1" x14ac:dyDescent="0.2">
      <c r="A2000" s="217">
        <v>1996</v>
      </c>
      <c r="B2000" s="218">
        <v>2015</v>
      </c>
      <c r="C2000" s="219" t="s">
        <v>5854</v>
      </c>
      <c r="D2000" s="231" t="s">
        <v>6298</v>
      </c>
      <c r="E2000" s="226" t="s">
        <v>5855</v>
      </c>
      <c r="F2000" s="222" t="s">
        <v>2252</v>
      </c>
      <c r="G2000" s="218">
        <v>1</v>
      </c>
      <c r="H2000" s="220" t="s">
        <v>5856</v>
      </c>
      <c r="I2000" s="220" t="s">
        <v>5857</v>
      </c>
      <c r="J2000" s="220" t="s">
        <v>5856</v>
      </c>
      <c r="K2000" s="221" t="s">
        <v>5857</v>
      </c>
    </row>
    <row r="2001" spans="1:11" ht="30.75" customHeight="1" x14ac:dyDescent="0.2">
      <c r="A2001" s="217">
        <v>1997</v>
      </c>
      <c r="B2001" s="218">
        <v>2015</v>
      </c>
      <c r="C2001" s="219" t="s">
        <v>5858</v>
      </c>
      <c r="D2001" s="231" t="s">
        <v>6298</v>
      </c>
      <c r="E2001" s="226" t="s">
        <v>2029</v>
      </c>
      <c r="F2001" s="222" t="s">
        <v>1144</v>
      </c>
      <c r="G2001" s="218">
        <v>1</v>
      </c>
      <c r="H2001" s="220" t="s">
        <v>5859</v>
      </c>
      <c r="I2001" s="220" t="s">
        <v>990</v>
      </c>
      <c r="J2001" s="220" t="s">
        <v>5860</v>
      </c>
      <c r="K2001" s="221" t="s">
        <v>5861</v>
      </c>
    </row>
    <row r="2002" spans="1:11" ht="30.75" customHeight="1" x14ac:dyDescent="0.2">
      <c r="A2002" s="217">
        <v>1998</v>
      </c>
      <c r="B2002" s="218">
        <v>2015</v>
      </c>
      <c r="C2002" s="219" t="s">
        <v>1068</v>
      </c>
      <c r="D2002" s="231" t="s">
        <v>6299</v>
      </c>
      <c r="E2002" s="226" t="s">
        <v>7471</v>
      </c>
      <c r="F2002" s="222" t="s">
        <v>1859</v>
      </c>
      <c r="G2002" s="218">
        <v>0</v>
      </c>
      <c r="H2002" s="220" t="s">
        <v>5862</v>
      </c>
      <c r="I2002" s="220" t="s">
        <v>990</v>
      </c>
      <c r="J2002" s="220" t="s">
        <v>5862</v>
      </c>
      <c r="K2002" s="221" t="s">
        <v>990</v>
      </c>
    </row>
    <row r="2003" spans="1:11" ht="30.75" customHeight="1" x14ac:dyDescent="0.2">
      <c r="A2003" s="217">
        <v>1999</v>
      </c>
      <c r="B2003" s="218">
        <v>2015</v>
      </c>
      <c r="C2003" s="219" t="s">
        <v>2056</v>
      </c>
      <c r="D2003" s="231" t="s">
        <v>6299</v>
      </c>
      <c r="E2003" s="226" t="s">
        <v>2090</v>
      </c>
      <c r="F2003" s="222" t="s">
        <v>1028</v>
      </c>
      <c r="G2003" s="218">
        <v>1</v>
      </c>
      <c r="H2003" s="220" t="s">
        <v>5863</v>
      </c>
      <c r="I2003" s="220" t="s">
        <v>990</v>
      </c>
      <c r="J2003" s="220" t="s">
        <v>5864</v>
      </c>
      <c r="K2003" s="221" t="s">
        <v>5865</v>
      </c>
    </row>
    <row r="2004" spans="1:11" ht="30.75" customHeight="1" x14ac:dyDescent="0.2">
      <c r="A2004" s="217">
        <v>2000</v>
      </c>
      <c r="B2004" s="218">
        <v>2015</v>
      </c>
      <c r="C2004" s="219" t="s">
        <v>2059</v>
      </c>
      <c r="D2004" s="231" t="s">
        <v>6299</v>
      </c>
      <c r="E2004" s="226" t="s">
        <v>5866</v>
      </c>
      <c r="F2004" s="222" t="s">
        <v>1971</v>
      </c>
      <c r="G2004" s="218">
        <v>0</v>
      </c>
      <c r="H2004" s="220" t="s">
        <v>5867</v>
      </c>
      <c r="I2004" s="220" t="s">
        <v>990</v>
      </c>
      <c r="J2004" s="220" t="s">
        <v>5867</v>
      </c>
      <c r="K2004" s="221" t="s">
        <v>990</v>
      </c>
    </row>
    <row r="2005" spans="1:11" ht="30.75" customHeight="1" x14ac:dyDescent="0.2">
      <c r="A2005" s="217">
        <v>2001</v>
      </c>
      <c r="B2005" s="218">
        <v>2015</v>
      </c>
      <c r="C2005" s="219" t="s">
        <v>2062</v>
      </c>
      <c r="D2005" s="231" t="s">
        <v>6299</v>
      </c>
      <c r="E2005" s="226" t="s">
        <v>3679</v>
      </c>
      <c r="F2005" s="222" t="s">
        <v>2376</v>
      </c>
      <c r="G2005" s="218">
        <v>1</v>
      </c>
      <c r="H2005" s="220" t="s">
        <v>5868</v>
      </c>
      <c r="I2005" s="220" t="s">
        <v>990</v>
      </c>
      <c r="J2005" s="220" t="s">
        <v>5869</v>
      </c>
      <c r="K2005" s="221" t="s">
        <v>5870</v>
      </c>
    </row>
    <row r="2006" spans="1:11" ht="30.75" customHeight="1" x14ac:dyDescent="0.2">
      <c r="A2006" s="217">
        <v>2002</v>
      </c>
      <c r="B2006" s="218">
        <v>2015</v>
      </c>
      <c r="C2006" s="219" t="s">
        <v>2065</v>
      </c>
      <c r="D2006" s="231" t="s">
        <v>6299</v>
      </c>
      <c r="E2006" s="226" t="s">
        <v>7445</v>
      </c>
      <c r="F2006" s="222" t="s">
        <v>1549</v>
      </c>
      <c r="G2006" s="218">
        <v>0</v>
      </c>
      <c r="H2006" s="220" t="s">
        <v>5871</v>
      </c>
      <c r="I2006" s="220" t="s">
        <v>990</v>
      </c>
      <c r="J2006" s="220" t="s">
        <v>5871</v>
      </c>
      <c r="K2006" s="221" t="s">
        <v>990</v>
      </c>
    </row>
    <row r="2007" spans="1:11" ht="30.75" customHeight="1" x14ac:dyDescent="0.2">
      <c r="A2007" s="217">
        <v>2003</v>
      </c>
      <c r="B2007" s="218">
        <v>2015</v>
      </c>
      <c r="C2007" s="219" t="s">
        <v>2068</v>
      </c>
      <c r="D2007" s="231" t="s">
        <v>6299</v>
      </c>
      <c r="E2007" s="226" t="s">
        <v>5872</v>
      </c>
      <c r="F2007" s="222" t="s">
        <v>2030</v>
      </c>
      <c r="G2007" s="218">
        <v>0</v>
      </c>
      <c r="H2007" s="220" t="s">
        <v>5873</v>
      </c>
      <c r="I2007" s="220" t="s">
        <v>990</v>
      </c>
      <c r="J2007" s="220" t="s">
        <v>5873</v>
      </c>
      <c r="K2007" s="221" t="s">
        <v>990</v>
      </c>
    </row>
    <row r="2008" spans="1:11" ht="30.75" customHeight="1" x14ac:dyDescent="0.2">
      <c r="A2008" s="217">
        <v>2004</v>
      </c>
      <c r="B2008" s="218">
        <v>2015</v>
      </c>
      <c r="C2008" s="219" t="s">
        <v>4410</v>
      </c>
      <c r="D2008" s="231" t="s">
        <v>6299</v>
      </c>
      <c r="E2008" s="226" t="s">
        <v>1601</v>
      </c>
      <c r="F2008" s="222" t="s">
        <v>1360</v>
      </c>
      <c r="G2008" s="218">
        <v>0</v>
      </c>
      <c r="H2008" s="220" t="s">
        <v>5874</v>
      </c>
      <c r="I2008" s="220" t="s">
        <v>990</v>
      </c>
      <c r="J2008" s="220" t="s">
        <v>5874</v>
      </c>
      <c r="K2008" s="221" t="s">
        <v>990</v>
      </c>
    </row>
    <row r="2009" spans="1:11" ht="30.75" customHeight="1" x14ac:dyDescent="0.2">
      <c r="A2009" s="217">
        <v>2005</v>
      </c>
      <c r="B2009" s="218">
        <v>2015</v>
      </c>
      <c r="C2009" s="219" t="s">
        <v>2071</v>
      </c>
      <c r="D2009" s="231" t="s">
        <v>6299</v>
      </c>
      <c r="E2009" s="226" t="s">
        <v>5875</v>
      </c>
      <c r="F2009" s="222" t="s">
        <v>4342</v>
      </c>
      <c r="G2009" s="218">
        <v>0</v>
      </c>
      <c r="H2009" s="220" t="s">
        <v>5876</v>
      </c>
      <c r="I2009" s="220" t="s">
        <v>990</v>
      </c>
      <c r="J2009" s="220" t="s">
        <v>5876</v>
      </c>
      <c r="K2009" s="221" t="s">
        <v>990</v>
      </c>
    </row>
    <row r="2010" spans="1:11" ht="30.75" customHeight="1" x14ac:dyDescent="0.2">
      <c r="A2010" s="217">
        <v>2006</v>
      </c>
      <c r="B2010" s="218">
        <v>2015</v>
      </c>
      <c r="C2010" s="219" t="s">
        <v>4413</v>
      </c>
      <c r="D2010" s="231" t="s">
        <v>6299</v>
      </c>
      <c r="E2010" s="226" t="s">
        <v>5877</v>
      </c>
      <c r="F2010" s="222" t="s">
        <v>2245</v>
      </c>
      <c r="G2010" s="218">
        <v>0</v>
      </c>
      <c r="H2010" s="220" t="s">
        <v>5878</v>
      </c>
      <c r="I2010" s="220" t="s">
        <v>990</v>
      </c>
      <c r="J2010" s="220" t="s">
        <v>5878</v>
      </c>
      <c r="K2010" s="221" t="s">
        <v>990</v>
      </c>
    </row>
    <row r="2011" spans="1:11" ht="30.75" customHeight="1" x14ac:dyDescent="0.2">
      <c r="A2011" s="217">
        <v>2007</v>
      </c>
      <c r="B2011" s="218">
        <v>2015</v>
      </c>
      <c r="C2011" s="219" t="s">
        <v>2073</v>
      </c>
      <c r="D2011" s="231" t="s">
        <v>6299</v>
      </c>
      <c r="E2011" s="226" t="s">
        <v>2088</v>
      </c>
      <c r="F2011" s="222" t="s">
        <v>1032</v>
      </c>
      <c r="G2011" s="218">
        <v>0</v>
      </c>
      <c r="H2011" s="220" t="s">
        <v>5879</v>
      </c>
      <c r="I2011" s="220" t="s">
        <v>990</v>
      </c>
      <c r="J2011" s="220" t="s">
        <v>5879</v>
      </c>
      <c r="K2011" s="221" t="s">
        <v>990</v>
      </c>
    </row>
    <row r="2012" spans="1:11" ht="30.75" customHeight="1" x14ac:dyDescent="0.2">
      <c r="A2012" s="217">
        <v>2008</v>
      </c>
      <c r="B2012" s="218">
        <v>2015</v>
      </c>
      <c r="C2012" s="219" t="s">
        <v>4999</v>
      </c>
      <c r="D2012" s="231" t="s">
        <v>6299</v>
      </c>
      <c r="E2012" s="226" t="s">
        <v>7348</v>
      </c>
      <c r="F2012" s="222" t="s">
        <v>2215</v>
      </c>
      <c r="G2012" s="218">
        <v>1</v>
      </c>
      <c r="H2012" s="220" t="s">
        <v>5880</v>
      </c>
      <c r="I2012" s="220" t="s">
        <v>5880</v>
      </c>
      <c r="J2012" s="220" t="s">
        <v>5880</v>
      </c>
      <c r="K2012" s="221" t="s">
        <v>5880</v>
      </c>
    </row>
    <row r="2013" spans="1:11" ht="30.75" customHeight="1" x14ac:dyDescent="0.2">
      <c r="A2013" s="217">
        <v>2009</v>
      </c>
      <c r="B2013" s="218">
        <v>2015</v>
      </c>
      <c r="C2013" s="219" t="s">
        <v>4414</v>
      </c>
      <c r="D2013" s="231" t="s">
        <v>6299</v>
      </c>
      <c r="E2013" s="226" t="s">
        <v>5881</v>
      </c>
      <c r="F2013" s="222" t="s">
        <v>1466</v>
      </c>
      <c r="G2013" s="218">
        <v>0</v>
      </c>
      <c r="H2013" s="220" t="s">
        <v>5882</v>
      </c>
      <c r="I2013" s="220" t="s">
        <v>990</v>
      </c>
      <c r="J2013" s="220" t="s">
        <v>5882</v>
      </c>
      <c r="K2013" s="221" t="s">
        <v>990</v>
      </c>
    </row>
    <row r="2014" spans="1:11" ht="30.75" customHeight="1" x14ac:dyDescent="0.2">
      <c r="A2014" s="217">
        <v>2010</v>
      </c>
      <c r="B2014" s="218">
        <v>2015</v>
      </c>
      <c r="C2014" s="219" t="s">
        <v>2075</v>
      </c>
      <c r="D2014" s="231" t="s">
        <v>6299</v>
      </c>
      <c r="E2014" s="226" t="s">
        <v>5883</v>
      </c>
      <c r="F2014" s="222" t="s">
        <v>1063</v>
      </c>
      <c r="G2014" s="218">
        <v>1</v>
      </c>
      <c r="H2014" s="220" t="s">
        <v>5884</v>
      </c>
      <c r="I2014" s="220" t="s">
        <v>990</v>
      </c>
      <c r="J2014" s="220" t="s">
        <v>5885</v>
      </c>
      <c r="K2014" s="221" t="s">
        <v>5886</v>
      </c>
    </row>
    <row r="2015" spans="1:11" ht="30.75" customHeight="1" x14ac:dyDescent="0.2">
      <c r="A2015" s="217">
        <v>2011</v>
      </c>
      <c r="B2015" s="218">
        <v>2015</v>
      </c>
      <c r="C2015" s="219" t="s">
        <v>2077</v>
      </c>
      <c r="D2015" s="231" t="s">
        <v>6299</v>
      </c>
      <c r="E2015" s="226" t="s">
        <v>7406</v>
      </c>
      <c r="F2015" s="222" t="s">
        <v>1066</v>
      </c>
      <c r="G2015" s="218">
        <v>0</v>
      </c>
      <c r="H2015" s="220" t="s">
        <v>5887</v>
      </c>
      <c r="I2015" s="220" t="s">
        <v>990</v>
      </c>
      <c r="J2015" s="220" t="s">
        <v>5887</v>
      </c>
      <c r="K2015" s="221" t="s">
        <v>990</v>
      </c>
    </row>
    <row r="2016" spans="1:11" ht="30.75" customHeight="1" x14ac:dyDescent="0.2">
      <c r="A2016" s="217">
        <v>2012</v>
      </c>
      <c r="B2016" s="218">
        <v>2015</v>
      </c>
      <c r="C2016" s="219" t="s">
        <v>4418</v>
      </c>
      <c r="D2016" s="231" t="s">
        <v>6299</v>
      </c>
      <c r="E2016" s="226" t="s">
        <v>5888</v>
      </c>
      <c r="F2016" s="222" t="s">
        <v>1708</v>
      </c>
      <c r="G2016" s="218">
        <v>0</v>
      </c>
      <c r="H2016" s="220" t="s">
        <v>5889</v>
      </c>
      <c r="I2016" s="220" t="s">
        <v>990</v>
      </c>
      <c r="J2016" s="220" t="s">
        <v>5889</v>
      </c>
      <c r="K2016" s="221" t="s">
        <v>990</v>
      </c>
    </row>
    <row r="2017" spans="1:11" ht="30.75" customHeight="1" x14ac:dyDescent="0.2">
      <c r="A2017" s="217">
        <v>2013</v>
      </c>
      <c r="B2017" s="218">
        <v>2015</v>
      </c>
      <c r="C2017" s="219" t="s">
        <v>2081</v>
      </c>
      <c r="D2017" s="231" t="s">
        <v>6299</v>
      </c>
      <c r="E2017" s="226" t="s">
        <v>7472</v>
      </c>
      <c r="F2017" s="222" t="s">
        <v>1370</v>
      </c>
      <c r="G2017" s="218">
        <v>0</v>
      </c>
      <c r="H2017" s="220" t="s">
        <v>5890</v>
      </c>
      <c r="I2017" s="220" t="s">
        <v>990</v>
      </c>
      <c r="J2017" s="220" t="s">
        <v>5890</v>
      </c>
      <c r="K2017" s="221" t="s">
        <v>990</v>
      </c>
    </row>
    <row r="2018" spans="1:11" ht="30.75" customHeight="1" x14ac:dyDescent="0.2">
      <c r="A2018" s="217">
        <v>2014</v>
      </c>
      <c r="B2018" s="218">
        <v>2015</v>
      </c>
      <c r="C2018" s="219" t="s">
        <v>2084</v>
      </c>
      <c r="D2018" s="231" t="s">
        <v>6299</v>
      </c>
      <c r="E2018" s="226" t="s">
        <v>7473</v>
      </c>
      <c r="F2018" s="222" t="s">
        <v>1207</v>
      </c>
      <c r="G2018" s="218">
        <v>0</v>
      </c>
      <c r="H2018" s="220" t="s">
        <v>5891</v>
      </c>
      <c r="I2018" s="220" t="s">
        <v>990</v>
      </c>
      <c r="J2018" s="220" t="s">
        <v>5891</v>
      </c>
      <c r="K2018" s="221" t="s">
        <v>990</v>
      </c>
    </row>
    <row r="2019" spans="1:11" ht="30.75" customHeight="1" x14ac:dyDescent="0.2">
      <c r="A2019" s="217">
        <v>2015</v>
      </c>
      <c r="B2019" s="218">
        <v>2015</v>
      </c>
      <c r="C2019" s="219" t="s">
        <v>2087</v>
      </c>
      <c r="D2019" s="231" t="s">
        <v>6299</v>
      </c>
      <c r="E2019" s="226" t="s">
        <v>5892</v>
      </c>
      <c r="F2019" s="222" t="s">
        <v>2107</v>
      </c>
      <c r="G2019" s="218">
        <v>0</v>
      </c>
      <c r="H2019" s="220" t="s">
        <v>5893</v>
      </c>
      <c r="I2019" s="220" t="s">
        <v>990</v>
      </c>
      <c r="J2019" s="220" t="s">
        <v>5893</v>
      </c>
      <c r="K2019" s="221" t="s">
        <v>990</v>
      </c>
    </row>
    <row r="2020" spans="1:11" ht="30.75" customHeight="1" x14ac:dyDescent="0.2">
      <c r="A2020" s="217">
        <v>2016</v>
      </c>
      <c r="B2020" s="218">
        <v>2015</v>
      </c>
      <c r="C2020" s="219" t="s">
        <v>4422</v>
      </c>
      <c r="D2020" s="231" t="s">
        <v>6299</v>
      </c>
      <c r="E2020" s="226" t="s">
        <v>2094</v>
      </c>
      <c r="F2020" s="222" t="s">
        <v>1462</v>
      </c>
      <c r="G2020" s="218">
        <v>1</v>
      </c>
      <c r="H2020" s="220" t="s">
        <v>5894</v>
      </c>
      <c r="I2020" s="220" t="s">
        <v>990</v>
      </c>
      <c r="J2020" s="220" t="s">
        <v>5895</v>
      </c>
      <c r="K2020" s="221" t="s">
        <v>5896</v>
      </c>
    </row>
    <row r="2021" spans="1:11" ht="30.75" customHeight="1" x14ac:dyDescent="0.2">
      <c r="A2021" s="217">
        <v>2017</v>
      </c>
      <c r="B2021" s="218">
        <v>2015</v>
      </c>
      <c r="C2021" s="219" t="s">
        <v>2089</v>
      </c>
      <c r="D2021" s="231" t="s">
        <v>6299</v>
      </c>
      <c r="E2021" s="226" t="s">
        <v>4420</v>
      </c>
      <c r="F2021" s="222" t="s">
        <v>1063</v>
      </c>
      <c r="G2021" s="218">
        <v>0</v>
      </c>
      <c r="H2021" s="220" t="s">
        <v>5897</v>
      </c>
      <c r="I2021" s="220" t="s">
        <v>990</v>
      </c>
      <c r="J2021" s="220" t="s">
        <v>5897</v>
      </c>
      <c r="K2021" s="221" t="s">
        <v>990</v>
      </c>
    </row>
    <row r="2022" spans="1:11" ht="30.75" customHeight="1" x14ac:dyDescent="0.2">
      <c r="A2022" s="217">
        <v>2018</v>
      </c>
      <c r="B2022" s="218">
        <v>2015</v>
      </c>
      <c r="C2022" s="219" t="s">
        <v>2093</v>
      </c>
      <c r="D2022" s="231" t="s">
        <v>6299</v>
      </c>
      <c r="E2022" s="226" t="s">
        <v>7474</v>
      </c>
      <c r="F2022" s="222" t="s">
        <v>1004</v>
      </c>
      <c r="G2022" s="218">
        <v>0</v>
      </c>
      <c r="H2022" s="220" t="s">
        <v>5898</v>
      </c>
      <c r="I2022" s="220" t="s">
        <v>990</v>
      </c>
      <c r="J2022" s="220" t="s">
        <v>5898</v>
      </c>
      <c r="K2022" s="221" t="s">
        <v>990</v>
      </c>
    </row>
    <row r="2023" spans="1:11" ht="30.75" customHeight="1" x14ac:dyDescent="0.2">
      <c r="A2023" s="217">
        <v>2019</v>
      </c>
      <c r="B2023" s="218">
        <v>2015</v>
      </c>
      <c r="C2023" s="219" t="s">
        <v>2095</v>
      </c>
      <c r="D2023" s="231" t="s">
        <v>6299</v>
      </c>
      <c r="E2023" s="226" t="s">
        <v>4470</v>
      </c>
      <c r="F2023" s="222" t="s">
        <v>1565</v>
      </c>
      <c r="G2023" s="218">
        <v>0</v>
      </c>
      <c r="H2023" s="220" t="s">
        <v>5899</v>
      </c>
      <c r="I2023" s="220" t="s">
        <v>990</v>
      </c>
      <c r="J2023" s="220" t="s">
        <v>5899</v>
      </c>
      <c r="K2023" s="221" t="s">
        <v>990</v>
      </c>
    </row>
    <row r="2024" spans="1:11" ht="30.75" customHeight="1" x14ac:dyDescent="0.2">
      <c r="A2024" s="217">
        <v>2020</v>
      </c>
      <c r="B2024" s="218">
        <v>2015</v>
      </c>
      <c r="C2024" s="219" t="s">
        <v>4424</v>
      </c>
      <c r="D2024" s="231" t="s">
        <v>6299</v>
      </c>
      <c r="E2024" s="226" t="s">
        <v>5900</v>
      </c>
      <c r="F2024" s="222" t="s">
        <v>1112</v>
      </c>
      <c r="G2024" s="218">
        <v>0</v>
      </c>
      <c r="H2024" s="220" t="s">
        <v>5901</v>
      </c>
      <c r="I2024" s="220" t="s">
        <v>990</v>
      </c>
      <c r="J2024" s="220" t="s">
        <v>5901</v>
      </c>
      <c r="K2024" s="221" t="s">
        <v>990</v>
      </c>
    </row>
    <row r="2025" spans="1:11" ht="30.75" customHeight="1" x14ac:dyDescent="0.2">
      <c r="A2025" s="217">
        <v>2021</v>
      </c>
      <c r="B2025" s="218">
        <v>2015</v>
      </c>
      <c r="C2025" s="219" t="s">
        <v>991</v>
      </c>
      <c r="D2025" s="231" t="s">
        <v>6299</v>
      </c>
      <c r="E2025" s="226" t="s">
        <v>7419</v>
      </c>
      <c r="F2025" s="222" t="s">
        <v>1036</v>
      </c>
      <c r="G2025" s="218">
        <v>1</v>
      </c>
      <c r="H2025" s="220" t="s">
        <v>5902</v>
      </c>
      <c r="I2025" s="220" t="s">
        <v>990</v>
      </c>
      <c r="J2025" s="220" t="s">
        <v>5903</v>
      </c>
      <c r="K2025" s="221" t="s">
        <v>5904</v>
      </c>
    </row>
    <row r="2026" spans="1:11" ht="30.75" customHeight="1" x14ac:dyDescent="0.2">
      <c r="A2026" s="217">
        <v>2022</v>
      </c>
      <c r="B2026" s="218">
        <v>2015</v>
      </c>
      <c r="C2026" s="219" t="s">
        <v>4426</v>
      </c>
      <c r="D2026" s="231" t="s">
        <v>6299</v>
      </c>
      <c r="E2026" s="226" t="s">
        <v>5905</v>
      </c>
      <c r="F2026" s="222" t="s">
        <v>1613</v>
      </c>
      <c r="G2026" s="218">
        <v>1</v>
      </c>
      <c r="H2026" s="220" t="s">
        <v>5906</v>
      </c>
      <c r="I2026" s="220" t="s">
        <v>5907</v>
      </c>
      <c r="J2026" s="220" t="s">
        <v>5906</v>
      </c>
      <c r="K2026" s="221" t="s">
        <v>5907</v>
      </c>
    </row>
    <row r="2027" spans="1:11" ht="30.75" customHeight="1" x14ac:dyDescent="0.2">
      <c r="A2027" s="217">
        <v>2023</v>
      </c>
      <c r="B2027" s="218">
        <v>2015</v>
      </c>
      <c r="C2027" s="219" t="s">
        <v>2098</v>
      </c>
      <c r="D2027" s="231" t="s">
        <v>6299</v>
      </c>
      <c r="E2027" s="226" t="s">
        <v>1096</v>
      </c>
      <c r="F2027" s="222" t="s">
        <v>1859</v>
      </c>
      <c r="G2027" s="218">
        <v>1</v>
      </c>
      <c r="H2027" s="220" t="s">
        <v>5908</v>
      </c>
      <c r="I2027" s="220" t="s">
        <v>990</v>
      </c>
      <c r="J2027" s="220" t="s">
        <v>5909</v>
      </c>
      <c r="K2027" s="221" t="s">
        <v>5910</v>
      </c>
    </row>
    <row r="2028" spans="1:11" ht="30.75" customHeight="1" x14ac:dyDescent="0.2">
      <c r="A2028" s="217">
        <v>2024</v>
      </c>
      <c r="B2028" s="218">
        <v>2015</v>
      </c>
      <c r="C2028" s="219" t="s">
        <v>2101</v>
      </c>
      <c r="D2028" s="231" t="s">
        <v>6299</v>
      </c>
      <c r="E2028" s="226" t="s">
        <v>7403</v>
      </c>
      <c r="F2028" s="222" t="s">
        <v>1602</v>
      </c>
      <c r="G2028" s="218">
        <v>0</v>
      </c>
      <c r="H2028" s="220" t="s">
        <v>5911</v>
      </c>
      <c r="I2028" s="220" t="s">
        <v>990</v>
      </c>
      <c r="J2028" s="220" t="s">
        <v>5911</v>
      </c>
      <c r="K2028" s="221" t="s">
        <v>990</v>
      </c>
    </row>
    <row r="2029" spans="1:11" ht="30.75" customHeight="1" x14ac:dyDescent="0.2">
      <c r="A2029" s="217">
        <v>2025</v>
      </c>
      <c r="B2029" s="218">
        <v>2015</v>
      </c>
      <c r="C2029" s="219" t="s">
        <v>5010</v>
      </c>
      <c r="D2029" s="231" t="s">
        <v>6299</v>
      </c>
      <c r="E2029" s="226" t="s">
        <v>5912</v>
      </c>
      <c r="F2029" s="222" t="s">
        <v>1235</v>
      </c>
      <c r="G2029" s="218">
        <v>0</v>
      </c>
      <c r="H2029" s="220" t="s">
        <v>5913</v>
      </c>
      <c r="I2029" s="220" t="s">
        <v>990</v>
      </c>
      <c r="J2029" s="220" t="s">
        <v>5913</v>
      </c>
      <c r="K2029" s="221" t="s">
        <v>990</v>
      </c>
    </row>
    <row r="2030" spans="1:11" ht="30.75" customHeight="1" x14ac:dyDescent="0.2">
      <c r="A2030" s="217">
        <v>2026</v>
      </c>
      <c r="B2030" s="218">
        <v>2015</v>
      </c>
      <c r="C2030" s="219" t="s">
        <v>4429</v>
      </c>
      <c r="D2030" s="231" t="s">
        <v>6299</v>
      </c>
      <c r="E2030" s="226" t="s">
        <v>156</v>
      </c>
      <c r="F2030" s="222" t="s">
        <v>1408</v>
      </c>
      <c r="G2030" s="218">
        <v>0</v>
      </c>
      <c r="H2030" s="220" t="s">
        <v>5914</v>
      </c>
      <c r="I2030" s="220" t="s">
        <v>990</v>
      </c>
      <c r="J2030" s="220" t="s">
        <v>5914</v>
      </c>
      <c r="K2030" s="221" t="s">
        <v>990</v>
      </c>
    </row>
    <row r="2031" spans="1:11" ht="30.75" customHeight="1" x14ac:dyDescent="0.2">
      <c r="A2031" s="217">
        <v>2027</v>
      </c>
      <c r="B2031" s="218">
        <v>2015</v>
      </c>
      <c r="C2031" s="219" t="s">
        <v>2104</v>
      </c>
      <c r="D2031" s="231" t="s">
        <v>6299</v>
      </c>
      <c r="E2031" s="226" t="s">
        <v>7475</v>
      </c>
      <c r="F2031" s="222" t="s">
        <v>1231</v>
      </c>
      <c r="G2031" s="218">
        <v>1</v>
      </c>
      <c r="H2031" s="220" t="s">
        <v>5915</v>
      </c>
      <c r="I2031" s="220" t="s">
        <v>990</v>
      </c>
      <c r="J2031" s="220" t="s">
        <v>5916</v>
      </c>
      <c r="K2031" s="221" t="s">
        <v>5917</v>
      </c>
    </row>
    <row r="2032" spans="1:11" ht="30.75" customHeight="1" x14ac:dyDescent="0.2">
      <c r="A2032" s="217">
        <v>2028</v>
      </c>
      <c r="B2032" s="218">
        <v>2015</v>
      </c>
      <c r="C2032" s="219" t="s">
        <v>2106</v>
      </c>
      <c r="D2032" s="231" t="s">
        <v>6299</v>
      </c>
      <c r="E2032" s="226" t="s">
        <v>3972</v>
      </c>
      <c r="F2032" s="222" t="s">
        <v>2333</v>
      </c>
      <c r="G2032" s="218">
        <v>0</v>
      </c>
      <c r="H2032" s="220" t="s">
        <v>5918</v>
      </c>
      <c r="I2032" s="220" t="s">
        <v>990</v>
      </c>
      <c r="J2032" s="220" t="s">
        <v>5918</v>
      </c>
      <c r="K2032" s="221" t="s">
        <v>990</v>
      </c>
    </row>
    <row r="2033" spans="1:11" ht="30.75" customHeight="1" x14ac:dyDescent="0.2">
      <c r="A2033" s="217">
        <v>2029</v>
      </c>
      <c r="B2033" s="218">
        <v>2015</v>
      </c>
      <c r="C2033" s="219" t="s">
        <v>2109</v>
      </c>
      <c r="D2033" s="231" t="s">
        <v>6299</v>
      </c>
      <c r="E2033" s="226" t="s">
        <v>7476</v>
      </c>
      <c r="F2033" s="222" t="s">
        <v>1073</v>
      </c>
      <c r="G2033" s="218">
        <v>1</v>
      </c>
      <c r="H2033" s="220" t="s">
        <v>5919</v>
      </c>
      <c r="I2033" s="220" t="s">
        <v>5920</v>
      </c>
      <c r="J2033" s="220" t="s">
        <v>5919</v>
      </c>
      <c r="K2033" s="221" t="s">
        <v>5920</v>
      </c>
    </row>
    <row r="2034" spans="1:11" ht="30.75" customHeight="1" x14ac:dyDescent="0.2">
      <c r="A2034" s="217">
        <v>2030</v>
      </c>
      <c r="B2034" s="218">
        <v>2015</v>
      </c>
      <c r="C2034" s="219" t="s">
        <v>2111</v>
      </c>
      <c r="D2034" s="231" t="s">
        <v>6299</v>
      </c>
      <c r="E2034" s="226" t="s">
        <v>5921</v>
      </c>
      <c r="F2034" s="222" t="s">
        <v>1736</v>
      </c>
      <c r="G2034" s="218">
        <v>0</v>
      </c>
      <c r="H2034" s="220" t="s">
        <v>5922</v>
      </c>
      <c r="I2034" s="220" t="s">
        <v>990</v>
      </c>
      <c r="J2034" s="220" t="s">
        <v>5922</v>
      </c>
      <c r="K2034" s="221" t="s">
        <v>990</v>
      </c>
    </row>
    <row r="2035" spans="1:11" ht="30.75" customHeight="1" x14ac:dyDescent="0.2">
      <c r="A2035" s="217">
        <v>2031</v>
      </c>
      <c r="B2035" s="218">
        <v>2015</v>
      </c>
      <c r="C2035" s="219" t="s">
        <v>2113</v>
      </c>
      <c r="D2035" s="231" t="s">
        <v>6299</v>
      </c>
      <c r="E2035" s="226" t="s">
        <v>2175</v>
      </c>
      <c r="F2035" s="222" t="s">
        <v>2285</v>
      </c>
      <c r="G2035" s="218">
        <v>0</v>
      </c>
      <c r="H2035" s="220" t="s">
        <v>5923</v>
      </c>
      <c r="I2035" s="220" t="s">
        <v>990</v>
      </c>
      <c r="J2035" s="220" t="s">
        <v>5923</v>
      </c>
      <c r="K2035" s="221" t="s">
        <v>990</v>
      </c>
    </row>
    <row r="2036" spans="1:11" ht="30.75" customHeight="1" x14ac:dyDescent="0.2">
      <c r="A2036" s="217">
        <v>2032</v>
      </c>
      <c r="B2036" s="218">
        <v>2015</v>
      </c>
      <c r="C2036" s="219" t="s">
        <v>2115</v>
      </c>
      <c r="D2036" s="231" t="s">
        <v>6299</v>
      </c>
      <c r="E2036" s="226" t="s">
        <v>5924</v>
      </c>
      <c r="F2036" s="222" t="s">
        <v>1541</v>
      </c>
      <c r="G2036" s="218">
        <v>0</v>
      </c>
      <c r="H2036" s="220" t="s">
        <v>5925</v>
      </c>
      <c r="I2036" s="220" t="s">
        <v>990</v>
      </c>
      <c r="J2036" s="220" t="s">
        <v>5925</v>
      </c>
      <c r="K2036" s="221" t="s">
        <v>990</v>
      </c>
    </row>
    <row r="2037" spans="1:11" ht="30.75" customHeight="1" x14ac:dyDescent="0.2">
      <c r="A2037" s="217">
        <v>2033</v>
      </c>
      <c r="B2037" s="218">
        <v>2015</v>
      </c>
      <c r="C2037" s="219" t="s">
        <v>2117</v>
      </c>
      <c r="D2037" s="231" t="s">
        <v>6299</v>
      </c>
      <c r="E2037" s="226" t="s">
        <v>1779</v>
      </c>
      <c r="F2037" s="222" t="s">
        <v>2131</v>
      </c>
      <c r="G2037" s="218">
        <v>0</v>
      </c>
      <c r="H2037" s="220" t="s">
        <v>5926</v>
      </c>
      <c r="I2037" s="220" t="s">
        <v>990</v>
      </c>
      <c r="J2037" s="220" t="s">
        <v>5926</v>
      </c>
      <c r="K2037" s="221" t="s">
        <v>990</v>
      </c>
    </row>
    <row r="2038" spans="1:11" ht="30.75" customHeight="1" x14ac:dyDescent="0.2">
      <c r="A2038" s="217">
        <v>2034</v>
      </c>
      <c r="B2038" s="218">
        <v>2015</v>
      </c>
      <c r="C2038" s="219" t="s">
        <v>4434</v>
      </c>
      <c r="D2038" s="231" t="s">
        <v>6299</v>
      </c>
      <c r="E2038" s="226" t="s">
        <v>4926</v>
      </c>
      <c r="F2038" s="222" t="s">
        <v>1163</v>
      </c>
      <c r="G2038" s="218">
        <v>0</v>
      </c>
      <c r="H2038" s="220" t="s">
        <v>5927</v>
      </c>
      <c r="I2038" s="220" t="s">
        <v>990</v>
      </c>
      <c r="J2038" s="220" t="s">
        <v>5927</v>
      </c>
      <c r="K2038" s="221" t="s">
        <v>990</v>
      </c>
    </row>
    <row r="2039" spans="1:11" ht="30.75" customHeight="1" x14ac:dyDescent="0.2">
      <c r="A2039" s="217">
        <v>2035</v>
      </c>
      <c r="B2039" s="218">
        <v>2015</v>
      </c>
      <c r="C2039" s="219" t="s">
        <v>4436</v>
      </c>
      <c r="D2039" s="231" t="s">
        <v>6299</v>
      </c>
      <c r="E2039" s="226" t="s">
        <v>5928</v>
      </c>
      <c r="F2039" s="222" t="s">
        <v>1703</v>
      </c>
      <c r="G2039" s="218">
        <v>1</v>
      </c>
      <c r="H2039" s="220" t="s">
        <v>5929</v>
      </c>
      <c r="I2039" s="220" t="s">
        <v>990</v>
      </c>
      <c r="J2039" s="220" t="s">
        <v>5930</v>
      </c>
      <c r="K2039" s="221" t="s">
        <v>5931</v>
      </c>
    </row>
    <row r="2040" spans="1:11" ht="30.75" customHeight="1" x14ac:dyDescent="0.2">
      <c r="A2040" s="217">
        <v>2036</v>
      </c>
      <c r="B2040" s="218">
        <v>2015</v>
      </c>
      <c r="C2040" s="219" t="s">
        <v>2120</v>
      </c>
      <c r="D2040" s="231" t="s">
        <v>6299</v>
      </c>
      <c r="E2040" s="226" t="s">
        <v>5932</v>
      </c>
      <c r="F2040" s="222" t="s">
        <v>1763</v>
      </c>
      <c r="G2040" s="218">
        <v>1</v>
      </c>
      <c r="H2040" s="220" t="s">
        <v>5933</v>
      </c>
      <c r="I2040" s="220" t="s">
        <v>5934</v>
      </c>
      <c r="J2040" s="220" t="s">
        <v>5933</v>
      </c>
      <c r="K2040" s="221" t="s">
        <v>5934</v>
      </c>
    </row>
    <row r="2041" spans="1:11" ht="30.75" customHeight="1" x14ac:dyDescent="0.2">
      <c r="A2041" s="217">
        <v>2037</v>
      </c>
      <c r="B2041" s="218">
        <v>2015</v>
      </c>
      <c r="C2041" s="219" t="s">
        <v>2122</v>
      </c>
      <c r="D2041" s="231" t="s">
        <v>6299</v>
      </c>
      <c r="E2041" s="226" t="s">
        <v>3203</v>
      </c>
      <c r="F2041" s="222" t="s">
        <v>2289</v>
      </c>
      <c r="G2041" s="218">
        <v>0</v>
      </c>
      <c r="H2041" s="220" t="s">
        <v>5935</v>
      </c>
      <c r="I2041" s="220" t="s">
        <v>990</v>
      </c>
      <c r="J2041" s="220" t="s">
        <v>5935</v>
      </c>
      <c r="K2041" s="221" t="s">
        <v>990</v>
      </c>
    </row>
    <row r="2042" spans="1:11" ht="30.75" customHeight="1" x14ac:dyDescent="0.2">
      <c r="A2042" s="217">
        <v>2038</v>
      </c>
      <c r="B2042" s="218">
        <v>2015</v>
      </c>
      <c r="C2042" s="219" t="s">
        <v>2125</v>
      </c>
      <c r="D2042" s="231" t="s">
        <v>6299</v>
      </c>
      <c r="E2042" s="226" t="s">
        <v>5936</v>
      </c>
      <c r="F2042" s="222" t="s">
        <v>1670</v>
      </c>
      <c r="G2042" s="218">
        <v>0</v>
      </c>
      <c r="H2042" s="220" t="s">
        <v>5937</v>
      </c>
      <c r="I2042" s="220" t="s">
        <v>990</v>
      </c>
      <c r="J2042" s="220" t="s">
        <v>5937</v>
      </c>
      <c r="K2042" s="221" t="s">
        <v>990</v>
      </c>
    </row>
    <row r="2043" spans="1:11" ht="30.75" customHeight="1" x14ac:dyDescent="0.2">
      <c r="A2043" s="217">
        <v>2039</v>
      </c>
      <c r="B2043" s="218">
        <v>2015</v>
      </c>
      <c r="C2043" s="219" t="s">
        <v>2126</v>
      </c>
      <c r="D2043" s="231" t="s">
        <v>6299</v>
      </c>
      <c r="E2043" s="226" t="s">
        <v>7451</v>
      </c>
      <c r="F2043" s="222" t="s">
        <v>1136</v>
      </c>
      <c r="G2043" s="218">
        <v>0</v>
      </c>
      <c r="H2043" s="220" t="s">
        <v>5938</v>
      </c>
      <c r="I2043" s="220" t="s">
        <v>990</v>
      </c>
      <c r="J2043" s="220" t="s">
        <v>5938</v>
      </c>
      <c r="K2043" s="221" t="s">
        <v>990</v>
      </c>
    </row>
    <row r="2044" spans="1:11" ht="30.75" customHeight="1" x14ac:dyDescent="0.2">
      <c r="A2044" s="217">
        <v>2040</v>
      </c>
      <c r="B2044" s="218">
        <v>2015</v>
      </c>
      <c r="C2044" s="219" t="s">
        <v>4441</v>
      </c>
      <c r="D2044" s="231" t="s">
        <v>6299</v>
      </c>
      <c r="E2044" s="226" t="s">
        <v>1271</v>
      </c>
      <c r="F2044" s="222" t="s">
        <v>1430</v>
      </c>
      <c r="G2044" s="218">
        <v>1</v>
      </c>
      <c r="H2044" s="220" t="s">
        <v>5939</v>
      </c>
      <c r="I2044" s="220" t="s">
        <v>990</v>
      </c>
      <c r="J2044" s="220" t="s">
        <v>5940</v>
      </c>
      <c r="K2044" s="221" t="s">
        <v>5941</v>
      </c>
    </row>
    <row r="2045" spans="1:11" ht="30.75" customHeight="1" x14ac:dyDescent="0.2">
      <c r="A2045" s="217">
        <v>2041</v>
      </c>
      <c r="B2045" s="218">
        <v>2015</v>
      </c>
      <c r="C2045" s="219" t="s">
        <v>4443</v>
      </c>
      <c r="D2045" s="231" t="s">
        <v>6299</v>
      </c>
      <c r="E2045" s="226" t="s">
        <v>5942</v>
      </c>
      <c r="F2045" s="222" t="s">
        <v>1703</v>
      </c>
      <c r="G2045" s="218">
        <v>0</v>
      </c>
      <c r="H2045" s="220" t="s">
        <v>5943</v>
      </c>
      <c r="I2045" s="220" t="s">
        <v>990</v>
      </c>
      <c r="J2045" s="220" t="s">
        <v>5943</v>
      </c>
      <c r="K2045" s="221" t="s">
        <v>990</v>
      </c>
    </row>
    <row r="2046" spans="1:11" ht="30.75" customHeight="1" x14ac:dyDescent="0.2">
      <c r="A2046" s="217">
        <v>2042</v>
      </c>
      <c r="B2046" s="218">
        <v>2015</v>
      </c>
      <c r="C2046" s="219" t="s">
        <v>2128</v>
      </c>
      <c r="D2046" s="231" t="s">
        <v>6299</v>
      </c>
      <c r="E2046" s="226" t="s">
        <v>5944</v>
      </c>
      <c r="F2046" s="222" t="s">
        <v>1545</v>
      </c>
      <c r="G2046" s="218">
        <v>0</v>
      </c>
      <c r="H2046" s="220" t="s">
        <v>5945</v>
      </c>
      <c r="I2046" s="220" t="s">
        <v>990</v>
      </c>
      <c r="J2046" s="220" t="s">
        <v>5945</v>
      </c>
      <c r="K2046" s="221" t="s">
        <v>990</v>
      </c>
    </row>
    <row r="2047" spans="1:11" ht="30.75" customHeight="1" x14ac:dyDescent="0.2">
      <c r="A2047" s="217">
        <v>2043</v>
      </c>
      <c r="B2047" s="218">
        <v>2015</v>
      </c>
      <c r="C2047" s="219" t="s">
        <v>4444</v>
      </c>
      <c r="D2047" s="231" t="s">
        <v>6299</v>
      </c>
      <c r="E2047" s="226" t="s">
        <v>5946</v>
      </c>
      <c r="F2047" s="222" t="s">
        <v>2293</v>
      </c>
      <c r="G2047" s="218">
        <v>1</v>
      </c>
      <c r="H2047" s="220" t="s">
        <v>5947</v>
      </c>
      <c r="I2047" s="220" t="s">
        <v>5948</v>
      </c>
      <c r="J2047" s="220" t="s">
        <v>5947</v>
      </c>
      <c r="K2047" s="221" t="s">
        <v>5948</v>
      </c>
    </row>
    <row r="2048" spans="1:11" ht="30.75" customHeight="1" x14ac:dyDescent="0.2">
      <c r="A2048" s="217">
        <v>2044</v>
      </c>
      <c r="B2048" s="218">
        <v>2015</v>
      </c>
      <c r="C2048" s="219" t="s">
        <v>4446</v>
      </c>
      <c r="D2048" s="231" t="s">
        <v>6299</v>
      </c>
      <c r="E2048" s="226" t="s">
        <v>5949</v>
      </c>
      <c r="F2048" s="222" t="s">
        <v>1059</v>
      </c>
      <c r="G2048" s="218">
        <v>0</v>
      </c>
      <c r="H2048" s="220" t="s">
        <v>5950</v>
      </c>
      <c r="I2048" s="220" t="s">
        <v>990</v>
      </c>
      <c r="J2048" s="220" t="s">
        <v>5950</v>
      </c>
      <c r="K2048" s="221" t="s">
        <v>990</v>
      </c>
    </row>
    <row r="2049" spans="1:11" ht="30.75" customHeight="1" x14ac:dyDescent="0.2">
      <c r="A2049" s="217">
        <v>2045</v>
      </c>
      <c r="B2049" s="218">
        <v>2015</v>
      </c>
      <c r="C2049" s="219" t="s">
        <v>1071</v>
      </c>
      <c r="D2049" s="231" t="s">
        <v>6299</v>
      </c>
      <c r="E2049" s="226" t="s">
        <v>5951</v>
      </c>
      <c r="F2049" s="222" t="s">
        <v>1474</v>
      </c>
      <c r="G2049" s="218">
        <v>0</v>
      </c>
      <c r="H2049" s="220" t="s">
        <v>5952</v>
      </c>
      <c r="I2049" s="220" t="s">
        <v>990</v>
      </c>
      <c r="J2049" s="220" t="s">
        <v>5952</v>
      </c>
      <c r="K2049" s="221" t="s">
        <v>990</v>
      </c>
    </row>
    <row r="2050" spans="1:11" ht="30.75" customHeight="1" x14ac:dyDescent="0.2">
      <c r="A2050" s="217">
        <v>2046</v>
      </c>
      <c r="B2050" s="218">
        <v>2015</v>
      </c>
      <c r="C2050" s="219" t="s">
        <v>1075</v>
      </c>
      <c r="D2050" s="231" t="s">
        <v>6299</v>
      </c>
      <c r="E2050" s="226" t="s">
        <v>5953</v>
      </c>
      <c r="F2050" s="222" t="s">
        <v>1000</v>
      </c>
      <c r="G2050" s="218">
        <v>0</v>
      </c>
      <c r="H2050" s="220" t="s">
        <v>5954</v>
      </c>
      <c r="I2050" s="220" t="s">
        <v>990</v>
      </c>
      <c r="J2050" s="220" t="s">
        <v>5954</v>
      </c>
      <c r="K2050" s="221" t="s">
        <v>990</v>
      </c>
    </row>
    <row r="2051" spans="1:11" ht="30.75" customHeight="1" x14ac:dyDescent="0.2">
      <c r="A2051" s="217">
        <v>2047</v>
      </c>
      <c r="B2051" s="218">
        <v>2015</v>
      </c>
      <c r="C2051" s="219" t="s">
        <v>2133</v>
      </c>
      <c r="D2051" s="231" t="s">
        <v>6299</v>
      </c>
      <c r="E2051" s="226" t="s">
        <v>3977</v>
      </c>
      <c r="F2051" s="222" t="s">
        <v>1052</v>
      </c>
      <c r="G2051" s="218">
        <v>0</v>
      </c>
      <c r="H2051" s="220" t="s">
        <v>5955</v>
      </c>
      <c r="I2051" s="220" t="s">
        <v>990</v>
      </c>
      <c r="J2051" s="220" t="s">
        <v>5955</v>
      </c>
      <c r="K2051" s="221" t="s">
        <v>990</v>
      </c>
    </row>
    <row r="2052" spans="1:11" ht="30.75" customHeight="1" x14ac:dyDescent="0.2">
      <c r="A2052" s="217">
        <v>2048</v>
      </c>
      <c r="B2052" s="218">
        <v>2015</v>
      </c>
      <c r="C2052" s="219" t="s">
        <v>4450</v>
      </c>
      <c r="D2052" s="231" t="s">
        <v>6299</v>
      </c>
      <c r="E2052" s="226" t="s">
        <v>5956</v>
      </c>
      <c r="F2052" s="222" t="s">
        <v>1615</v>
      </c>
      <c r="G2052" s="218">
        <v>0</v>
      </c>
      <c r="H2052" s="220" t="s">
        <v>5957</v>
      </c>
      <c r="I2052" s="220" t="s">
        <v>990</v>
      </c>
      <c r="J2052" s="220" t="s">
        <v>5957</v>
      </c>
      <c r="K2052" s="221" t="s">
        <v>990</v>
      </c>
    </row>
    <row r="2053" spans="1:11" ht="30.75" customHeight="1" x14ac:dyDescent="0.2">
      <c r="A2053" s="217">
        <v>2049</v>
      </c>
      <c r="B2053" s="218">
        <v>2015</v>
      </c>
      <c r="C2053" s="219" t="s">
        <v>4452</v>
      </c>
      <c r="D2053" s="231" t="s">
        <v>6299</v>
      </c>
      <c r="E2053" s="226" t="s">
        <v>5958</v>
      </c>
      <c r="F2053" s="222" t="s">
        <v>1794</v>
      </c>
      <c r="G2053" s="218">
        <v>0</v>
      </c>
      <c r="H2053" s="220" t="s">
        <v>5959</v>
      </c>
      <c r="I2053" s="220" t="s">
        <v>990</v>
      </c>
      <c r="J2053" s="220" t="s">
        <v>5959</v>
      </c>
      <c r="K2053" s="221" t="s">
        <v>990</v>
      </c>
    </row>
    <row r="2054" spans="1:11" ht="30.75" customHeight="1" x14ac:dyDescent="0.2">
      <c r="A2054" s="217">
        <v>2050</v>
      </c>
      <c r="B2054" s="218">
        <v>2015</v>
      </c>
      <c r="C2054" s="219" t="s">
        <v>2136</v>
      </c>
      <c r="D2054" s="231" t="s">
        <v>6299</v>
      </c>
      <c r="E2054" s="226" t="s">
        <v>5960</v>
      </c>
      <c r="F2054" s="222" t="s">
        <v>1454</v>
      </c>
      <c r="G2054" s="218">
        <v>0</v>
      </c>
      <c r="H2054" s="220" t="s">
        <v>5961</v>
      </c>
      <c r="I2054" s="220" t="s">
        <v>990</v>
      </c>
      <c r="J2054" s="220" t="s">
        <v>5961</v>
      </c>
      <c r="K2054" s="221" t="s">
        <v>990</v>
      </c>
    </row>
    <row r="2055" spans="1:11" ht="30.75" customHeight="1" x14ac:dyDescent="0.2">
      <c r="A2055" s="217">
        <v>2051</v>
      </c>
      <c r="B2055" s="218">
        <v>2015</v>
      </c>
      <c r="C2055" s="219" t="s">
        <v>4456</v>
      </c>
      <c r="D2055" s="231" t="s">
        <v>6299</v>
      </c>
      <c r="E2055" s="226" t="s">
        <v>5962</v>
      </c>
      <c r="F2055" s="222" t="s">
        <v>1036</v>
      </c>
      <c r="G2055" s="218">
        <v>0</v>
      </c>
      <c r="H2055" s="220" t="s">
        <v>5963</v>
      </c>
      <c r="I2055" s="220" t="s">
        <v>990</v>
      </c>
      <c r="J2055" s="220" t="s">
        <v>5963</v>
      </c>
      <c r="K2055" s="221" t="s">
        <v>990</v>
      </c>
    </row>
    <row r="2056" spans="1:11" ht="30.75" customHeight="1" x14ac:dyDescent="0.2">
      <c r="A2056" s="217">
        <v>2052</v>
      </c>
      <c r="B2056" s="218">
        <v>2015</v>
      </c>
      <c r="C2056" s="219" t="s">
        <v>2138</v>
      </c>
      <c r="D2056" s="231" t="s">
        <v>6299</v>
      </c>
      <c r="E2056" s="226" t="s">
        <v>4430</v>
      </c>
      <c r="F2056" s="222" t="s">
        <v>1309</v>
      </c>
      <c r="G2056" s="218">
        <v>2</v>
      </c>
      <c r="H2056" s="220" t="s">
        <v>5964</v>
      </c>
      <c r="I2056" s="220" t="s">
        <v>990</v>
      </c>
      <c r="J2056" s="220" t="s">
        <v>5965</v>
      </c>
      <c r="K2056" s="221" t="s">
        <v>5966</v>
      </c>
    </row>
    <row r="2057" spans="1:11" ht="30.75" customHeight="1" x14ac:dyDescent="0.2">
      <c r="A2057" s="217">
        <v>2053</v>
      </c>
      <c r="B2057" s="218">
        <v>2015</v>
      </c>
      <c r="C2057" s="219" t="s">
        <v>1079</v>
      </c>
      <c r="D2057" s="231" t="s">
        <v>6299</v>
      </c>
      <c r="E2057" s="226" t="s">
        <v>7430</v>
      </c>
      <c r="F2057" s="222" t="s">
        <v>1207</v>
      </c>
      <c r="G2057" s="218">
        <v>0</v>
      </c>
      <c r="H2057" s="220" t="s">
        <v>5967</v>
      </c>
      <c r="I2057" s="220" t="s">
        <v>990</v>
      </c>
      <c r="J2057" s="220" t="s">
        <v>5967</v>
      </c>
      <c r="K2057" s="221" t="s">
        <v>990</v>
      </c>
    </row>
    <row r="2058" spans="1:11" ht="30.75" customHeight="1" x14ac:dyDescent="0.2">
      <c r="A2058" s="217">
        <v>2054</v>
      </c>
      <c r="B2058" s="218">
        <v>2015</v>
      </c>
      <c r="C2058" s="219" t="s">
        <v>2141</v>
      </c>
      <c r="D2058" s="231" t="s">
        <v>6299</v>
      </c>
      <c r="E2058" s="226" t="s">
        <v>5968</v>
      </c>
      <c r="F2058" s="222" t="s">
        <v>1163</v>
      </c>
      <c r="G2058" s="218">
        <v>0</v>
      </c>
      <c r="H2058" s="220" t="s">
        <v>5969</v>
      </c>
      <c r="I2058" s="220" t="s">
        <v>990</v>
      </c>
      <c r="J2058" s="220" t="s">
        <v>5969</v>
      </c>
      <c r="K2058" s="221" t="s">
        <v>990</v>
      </c>
    </row>
    <row r="2059" spans="1:11" ht="30.75" customHeight="1" x14ac:dyDescent="0.2">
      <c r="A2059" s="217">
        <v>2055</v>
      </c>
      <c r="B2059" s="218">
        <v>2015</v>
      </c>
      <c r="C2059" s="219" t="s">
        <v>2144</v>
      </c>
      <c r="D2059" s="231" t="s">
        <v>6299</v>
      </c>
      <c r="E2059" s="226" t="s">
        <v>7424</v>
      </c>
      <c r="F2059" s="222" t="s">
        <v>1040</v>
      </c>
      <c r="G2059" s="218">
        <v>0</v>
      </c>
      <c r="H2059" s="220" t="s">
        <v>5970</v>
      </c>
      <c r="I2059" s="220" t="s">
        <v>990</v>
      </c>
      <c r="J2059" s="220" t="s">
        <v>5970</v>
      </c>
      <c r="K2059" s="221" t="s">
        <v>990</v>
      </c>
    </row>
    <row r="2060" spans="1:11" ht="30.75" customHeight="1" x14ac:dyDescent="0.2">
      <c r="A2060" s="217">
        <v>2056</v>
      </c>
      <c r="B2060" s="218">
        <v>2015</v>
      </c>
      <c r="C2060" s="219" t="s">
        <v>2146</v>
      </c>
      <c r="D2060" s="231" t="s">
        <v>6299</v>
      </c>
      <c r="E2060" s="226" t="s">
        <v>5971</v>
      </c>
      <c r="F2060" s="222" t="s">
        <v>1821</v>
      </c>
      <c r="G2060" s="218">
        <v>0</v>
      </c>
      <c r="H2060" s="220" t="s">
        <v>5972</v>
      </c>
      <c r="I2060" s="220" t="s">
        <v>990</v>
      </c>
      <c r="J2060" s="220" t="s">
        <v>5972</v>
      </c>
      <c r="K2060" s="221" t="s">
        <v>990</v>
      </c>
    </row>
    <row r="2061" spans="1:11" ht="30.75" customHeight="1" x14ac:dyDescent="0.2">
      <c r="A2061" s="217">
        <v>2057</v>
      </c>
      <c r="B2061" s="218">
        <v>2015</v>
      </c>
      <c r="C2061" s="219" t="s">
        <v>2148</v>
      </c>
      <c r="D2061" s="231" t="s">
        <v>6299</v>
      </c>
      <c r="E2061" s="226" t="s">
        <v>1564</v>
      </c>
      <c r="F2061" s="222" t="s">
        <v>1124</v>
      </c>
      <c r="G2061" s="218">
        <v>0</v>
      </c>
      <c r="H2061" s="220" t="s">
        <v>5973</v>
      </c>
      <c r="I2061" s="220" t="s">
        <v>990</v>
      </c>
      <c r="J2061" s="220" t="s">
        <v>5973</v>
      </c>
      <c r="K2061" s="221" t="s">
        <v>990</v>
      </c>
    </row>
    <row r="2062" spans="1:11" ht="30.75" customHeight="1" x14ac:dyDescent="0.2">
      <c r="A2062" s="217">
        <v>2058</v>
      </c>
      <c r="B2062" s="218">
        <v>2015</v>
      </c>
      <c r="C2062" s="219" t="s">
        <v>4461</v>
      </c>
      <c r="D2062" s="231" t="s">
        <v>6299</v>
      </c>
      <c r="E2062" s="226" t="s">
        <v>5974</v>
      </c>
      <c r="F2062" s="222" t="s">
        <v>1935</v>
      </c>
      <c r="G2062" s="218">
        <v>0</v>
      </c>
      <c r="H2062" s="220" t="s">
        <v>5975</v>
      </c>
      <c r="I2062" s="220" t="s">
        <v>990</v>
      </c>
      <c r="J2062" s="220" t="s">
        <v>5975</v>
      </c>
      <c r="K2062" s="221" t="s">
        <v>990</v>
      </c>
    </row>
    <row r="2063" spans="1:11" ht="30.75" customHeight="1" x14ac:dyDescent="0.2">
      <c r="A2063" s="217">
        <v>2059</v>
      </c>
      <c r="B2063" s="218">
        <v>2015</v>
      </c>
      <c r="C2063" s="219" t="s">
        <v>2150</v>
      </c>
      <c r="D2063" s="231" t="s">
        <v>6299</v>
      </c>
      <c r="E2063" s="226" t="s">
        <v>316</v>
      </c>
      <c r="F2063" s="222" t="s">
        <v>1040</v>
      </c>
      <c r="G2063" s="218">
        <v>0</v>
      </c>
      <c r="H2063" s="220" t="s">
        <v>5976</v>
      </c>
      <c r="I2063" s="220" t="s">
        <v>990</v>
      </c>
      <c r="J2063" s="220" t="s">
        <v>5976</v>
      </c>
      <c r="K2063" s="221" t="s">
        <v>990</v>
      </c>
    </row>
    <row r="2064" spans="1:11" ht="30.75" customHeight="1" x14ac:dyDescent="0.2">
      <c r="A2064" s="217">
        <v>2060</v>
      </c>
      <c r="B2064" s="218">
        <v>2015</v>
      </c>
      <c r="C2064" s="219" t="s">
        <v>5034</v>
      </c>
      <c r="D2064" s="231" t="s">
        <v>6299</v>
      </c>
      <c r="E2064" s="226" t="s">
        <v>7477</v>
      </c>
      <c r="F2064" s="222" t="s">
        <v>1885</v>
      </c>
      <c r="G2064" s="218">
        <v>0</v>
      </c>
      <c r="H2064" s="220" t="s">
        <v>5977</v>
      </c>
      <c r="I2064" s="220" t="s">
        <v>990</v>
      </c>
      <c r="J2064" s="220" t="s">
        <v>5977</v>
      </c>
      <c r="K2064" s="221" t="s">
        <v>990</v>
      </c>
    </row>
    <row r="2065" spans="1:11" ht="30.75" customHeight="1" x14ac:dyDescent="0.2">
      <c r="A2065" s="217">
        <v>2061</v>
      </c>
      <c r="B2065" s="218">
        <v>2015</v>
      </c>
      <c r="C2065" s="219" t="s">
        <v>4462</v>
      </c>
      <c r="D2065" s="231" t="s">
        <v>6299</v>
      </c>
      <c r="E2065" s="226" t="s">
        <v>5978</v>
      </c>
      <c r="F2065" s="222" t="s">
        <v>1167</v>
      </c>
      <c r="G2065" s="218">
        <v>0</v>
      </c>
      <c r="H2065" s="220" t="s">
        <v>5979</v>
      </c>
      <c r="I2065" s="220" t="s">
        <v>990</v>
      </c>
      <c r="J2065" s="220" t="s">
        <v>5979</v>
      </c>
      <c r="K2065" s="221" t="s">
        <v>990</v>
      </c>
    </row>
    <row r="2066" spans="1:11" ht="30.75" customHeight="1" x14ac:dyDescent="0.2">
      <c r="A2066" s="217">
        <v>2062</v>
      </c>
      <c r="B2066" s="218">
        <v>2015</v>
      </c>
      <c r="C2066" s="219" t="s">
        <v>1083</v>
      </c>
      <c r="D2066" s="231" t="s">
        <v>6299</v>
      </c>
      <c r="E2066" s="226" t="s">
        <v>5027</v>
      </c>
      <c r="F2066" s="222" t="s">
        <v>1227</v>
      </c>
      <c r="G2066" s="218">
        <v>0</v>
      </c>
      <c r="H2066" s="220" t="s">
        <v>5980</v>
      </c>
      <c r="I2066" s="220" t="s">
        <v>990</v>
      </c>
      <c r="J2066" s="220" t="s">
        <v>5980</v>
      </c>
      <c r="K2066" s="221" t="s">
        <v>990</v>
      </c>
    </row>
    <row r="2067" spans="1:11" ht="30.75" customHeight="1" x14ac:dyDescent="0.2">
      <c r="A2067" s="217">
        <v>2063</v>
      </c>
      <c r="B2067" s="218">
        <v>2015</v>
      </c>
      <c r="C2067" s="219" t="s">
        <v>2153</v>
      </c>
      <c r="D2067" s="231" t="s">
        <v>6299</v>
      </c>
      <c r="E2067" s="226" t="s">
        <v>4445</v>
      </c>
      <c r="F2067" s="222" t="s">
        <v>1381</v>
      </c>
      <c r="G2067" s="218">
        <v>5</v>
      </c>
      <c r="H2067" s="220" t="s">
        <v>5981</v>
      </c>
      <c r="I2067" s="220" t="s">
        <v>5982</v>
      </c>
      <c r="J2067" s="220" t="s">
        <v>5983</v>
      </c>
      <c r="K2067" s="221" t="s">
        <v>5984</v>
      </c>
    </row>
    <row r="2068" spans="1:11" ht="30.75" customHeight="1" x14ac:dyDescent="0.2">
      <c r="A2068" s="217">
        <v>2064</v>
      </c>
      <c r="B2068" s="218">
        <v>2015</v>
      </c>
      <c r="C2068" s="219" t="s">
        <v>4465</v>
      </c>
      <c r="D2068" s="231" t="s">
        <v>6299</v>
      </c>
      <c r="E2068" s="226" t="s">
        <v>5985</v>
      </c>
      <c r="F2068" s="222" t="s">
        <v>1613</v>
      </c>
      <c r="G2068" s="218">
        <v>3</v>
      </c>
      <c r="H2068" s="220" t="s">
        <v>5986</v>
      </c>
      <c r="I2068" s="220" t="s">
        <v>990</v>
      </c>
      <c r="J2068" s="220" t="s">
        <v>5987</v>
      </c>
      <c r="K2068" s="221" t="s">
        <v>5988</v>
      </c>
    </row>
    <row r="2069" spans="1:11" ht="30.75" customHeight="1" x14ac:dyDescent="0.2">
      <c r="A2069" s="217">
        <v>2065</v>
      </c>
      <c r="B2069" s="218">
        <v>2015</v>
      </c>
      <c r="C2069" s="219" t="s">
        <v>2155</v>
      </c>
      <c r="D2069" s="231" t="s">
        <v>6299</v>
      </c>
      <c r="E2069" s="226" t="s">
        <v>5989</v>
      </c>
      <c r="F2069" s="222" t="s">
        <v>1309</v>
      </c>
      <c r="G2069" s="218">
        <v>4</v>
      </c>
      <c r="H2069" s="220" t="s">
        <v>5990</v>
      </c>
      <c r="I2069" s="220" t="s">
        <v>990</v>
      </c>
      <c r="J2069" s="220" t="s">
        <v>5991</v>
      </c>
      <c r="K2069" s="221" t="s">
        <v>5992</v>
      </c>
    </row>
    <row r="2070" spans="1:11" ht="30.75" customHeight="1" x14ac:dyDescent="0.2">
      <c r="A2070" s="217">
        <v>2066</v>
      </c>
      <c r="B2070" s="218">
        <v>2015</v>
      </c>
      <c r="C2070" s="219" t="s">
        <v>2157</v>
      </c>
      <c r="D2070" s="231" t="s">
        <v>6299</v>
      </c>
      <c r="E2070" s="226" t="s">
        <v>5993</v>
      </c>
      <c r="F2070" s="222" t="s">
        <v>1044</v>
      </c>
      <c r="G2070" s="218">
        <v>0</v>
      </c>
      <c r="H2070" s="220" t="s">
        <v>5994</v>
      </c>
      <c r="I2070" s="220" t="s">
        <v>990</v>
      </c>
      <c r="J2070" s="220" t="s">
        <v>5994</v>
      </c>
      <c r="K2070" s="221" t="s">
        <v>990</v>
      </c>
    </row>
    <row r="2071" spans="1:11" ht="30.75" customHeight="1" x14ac:dyDescent="0.2">
      <c r="A2071" s="217">
        <v>2067</v>
      </c>
      <c r="B2071" s="218">
        <v>2015</v>
      </c>
      <c r="C2071" s="219" t="s">
        <v>2161</v>
      </c>
      <c r="D2071" s="231" t="s">
        <v>6299</v>
      </c>
      <c r="E2071" s="226" t="s">
        <v>5995</v>
      </c>
      <c r="F2071" s="222" t="s">
        <v>1163</v>
      </c>
      <c r="G2071" s="218">
        <v>0</v>
      </c>
      <c r="H2071" s="220" t="s">
        <v>5996</v>
      </c>
      <c r="I2071" s="220" t="s">
        <v>990</v>
      </c>
      <c r="J2071" s="220" t="s">
        <v>5996</v>
      </c>
      <c r="K2071" s="221" t="s">
        <v>990</v>
      </c>
    </row>
    <row r="2072" spans="1:11" ht="30.75" customHeight="1" x14ac:dyDescent="0.2">
      <c r="A2072" s="217">
        <v>2068</v>
      </c>
      <c r="B2072" s="218">
        <v>2015</v>
      </c>
      <c r="C2072" s="219" t="s">
        <v>1087</v>
      </c>
      <c r="D2072" s="231" t="s">
        <v>6299</v>
      </c>
      <c r="E2072" s="226" t="s">
        <v>5997</v>
      </c>
      <c r="F2072" s="222" t="s">
        <v>2376</v>
      </c>
      <c r="G2072" s="218">
        <v>1</v>
      </c>
      <c r="H2072" s="220" t="s">
        <v>5998</v>
      </c>
      <c r="I2072" s="220" t="s">
        <v>5999</v>
      </c>
      <c r="J2072" s="220" t="s">
        <v>5998</v>
      </c>
      <c r="K2072" s="221" t="s">
        <v>5999</v>
      </c>
    </row>
    <row r="2073" spans="1:11" ht="30.75" customHeight="1" x14ac:dyDescent="0.2">
      <c r="A2073" s="217">
        <v>2069</v>
      </c>
      <c r="B2073" s="218">
        <v>2015</v>
      </c>
      <c r="C2073" s="219" t="s">
        <v>1091</v>
      </c>
      <c r="D2073" s="231" t="s">
        <v>6299</v>
      </c>
      <c r="E2073" s="226" t="s">
        <v>1260</v>
      </c>
      <c r="F2073" s="222" t="s">
        <v>2215</v>
      </c>
      <c r="G2073" s="218">
        <v>0</v>
      </c>
      <c r="H2073" s="220" t="s">
        <v>6000</v>
      </c>
      <c r="I2073" s="220" t="s">
        <v>990</v>
      </c>
      <c r="J2073" s="220" t="s">
        <v>6000</v>
      </c>
      <c r="K2073" s="221" t="s">
        <v>990</v>
      </c>
    </row>
    <row r="2074" spans="1:11" ht="30.75" customHeight="1" x14ac:dyDescent="0.2">
      <c r="A2074" s="217">
        <v>2070</v>
      </c>
      <c r="B2074" s="218">
        <v>2015</v>
      </c>
      <c r="C2074" s="219" t="s">
        <v>1095</v>
      </c>
      <c r="D2074" s="231" t="s">
        <v>6299</v>
      </c>
      <c r="E2074" s="226" t="s">
        <v>6001</v>
      </c>
      <c r="F2074" s="222" t="s">
        <v>1885</v>
      </c>
      <c r="G2074" s="218">
        <v>1</v>
      </c>
      <c r="H2074" s="220" t="s">
        <v>6002</v>
      </c>
      <c r="I2074" s="220" t="s">
        <v>6003</v>
      </c>
      <c r="J2074" s="220" t="s">
        <v>6002</v>
      </c>
      <c r="K2074" s="221" t="s">
        <v>6003</v>
      </c>
    </row>
    <row r="2075" spans="1:11" ht="30.75" customHeight="1" x14ac:dyDescent="0.2">
      <c r="A2075" s="217">
        <v>2071</v>
      </c>
      <c r="B2075" s="218">
        <v>2015</v>
      </c>
      <c r="C2075" s="219" t="s">
        <v>1099</v>
      </c>
      <c r="D2075" s="231" t="s">
        <v>6299</v>
      </c>
      <c r="E2075" s="226" t="s">
        <v>7357</v>
      </c>
      <c r="F2075" s="222" t="s">
        <v>1451</v>
      </c>
      <c r="G2075" s="218">
        <v>1</v>
      </c>
      <c r="H2075" s="220" t="s">
        <v>6004</v>
      </c>
      <c r="I2075" s="220" t="s">
        <v>6005</v>
      </c>
      <c r="J2075" s="220" t="s">
        <v>6004</v>
      </c>
      <c r="K2075" s="221" t="s">
        <v>6005</v>
      </c>
    </row>
    <row r="2076" spans="1:11" ht="30.75" customHeight="1" x14ac:dyDescent="0.2">
      <c r="A2076" s="217">
        <v>2072</v>
      </c>
      <c r="B2076" s="218">
        <v>2015</v>
      </c>
      <c r="C2076" s="219" t="s">
        <v>2165</v>
      </c>
      <c r="D2076" s="231" t="s">
        <v>6299</v>
      </c>
      <c r="E2076" s="226" t="s">
        <v>7408</v>
      </c>
      <c r="F2076" s="222" t="s">
        <v>1384</v>
      </c>
      <c r="G2076" s="218">
        <v>1</v>
      </c>
      <c r="H2076" s="220" t="s">
        <v>6006</v>
      </c>
      <c r="I2076" s="220" t="s">
        <v>6007</v>
      </c>
      <c r="J2076" s="220" t="s">
        <v>6006</v>
      </c>
      <c r="K2076" s="221" t="s">
        <v>6007</v>
      </c>
    </row>
    <row r="2077" spans="1:11" ht="30.75" customHeight="1" x14ac:dyDescent="0.2">
      <c r="A2077" s="217">
        <v>2073</v>
      </c>
      <c r="B2077" s="218">
        <v>2015</v>
      </c>
      <c r="C2077" s="219" t="s">
        <v>2167</v>
      </c>
      <c r="D2077" s="231" t="s">
        <v>6299</v>
      </c>
      <c r="E2077" s="226" t="s">
        <v>1598</v>
      </c>
      <c r="F2077" s="222" t="s">
        <v>1685</v>
      </c>
      <c r="G2077" s="218">
        <v>0</v>
      </c>
      <c r="H2077" s="220" t="s">
        <v>6008</v>
      </c>
      <c r="I2077" s="220" t="s">
        <v>990</v>
      </c>
      <c r="J2077" s="220" t="s">
        <v>6008</v>
      </c>
      <c r="K2077" s="221" t="s">
        <v>990</v>
      </c>
    </row>
    <row r="2078" spans="1:11" ht="30.75" customHeight="1" x14ac:dyDescent="0.2">
      <c r="A2078" s="217">
        <v>2074</v>
      </c>
      <c r="B2078" s="218">
        <v>2015</v>
      </c>
      <c r="C2078" s="219" t="s">
        <v>2169</v>
      </c>
      <c r="D2078" s="231" t="s">
        <v>6299</v>
      </c>
      <c r="E2078" s="226" t="s">
        <v>7404</v>
      </c>
      <c r="F2078" s="222" t="s">
        <v>1817</v>
      </c>
      <c r="G2078" s="218">
        <v>1</v>
      </c>
      <c r="H2078" s="220" t="s">
        <v>6009</v>
      </c>
      <c r="I2078" s="220" t="s">
        <v>990</v>
      </c>
      <c r="J2078" s="220" t="s">
        <v>6010</v>
      </c>
      <c r="K2078" s="221" t="s">
        <v>6011</v>
      </c>
    </row>
    <row r="2079" spans="1:11" ht="30.75" customHeight="1" x14ac:dyDescent="0.2">
      <c r="A2079" s="217">
        <v>2075</v>
      </c>
      <c r="B2079" s="218">
        <v>2015</v>
      </c>
      <c r="C2079" s="219" t="s">
        <v>2171</v>
      </c>
      <c r="D2079" s="231" t="s">
        <v>6299</v>
      </c>
      <c r="E2079" s="226" t="s">
        <v>2200</v>
      </c>
      <c r="F2079" s="222" t="s">
        <v>2371</v>
      </c>
      <c r="G2079" s="218">
        <v>0</v>
      </c>
      <c r="H2079" s="220" t="s">
        <v>6012</v>
      </c>
      <c r="I2079" s="220" t="s">
        <v>990</v>
      </c>
      <c r="J2079" s="220" t="s">
        <v>6012</v>
      </c>
      <c r="K2079" s="221" t="s">
        <v>990</v>
      </c>
    </row>
    <row r="2080" spans="1:11" ht="30.75" customHeight="1" x14ac:dyDescent="0.2">
      <c r="A2080" s="217">
        <v>2076</v>
      </c>
      <c r="B2080" s="218">
        <v>2015</v>
      </c>
      <c r="C2080" s="219" t="s">
        <v>6013</v>
      </c>
      <c r="D2080" s="231" t="s">
        <v>6299</v>
      </c>
      <c r="E2080" s="226" t="s">
        <v>4453</v>
      </c>
      <c r="F2080" s="222" t="s">
        <v>1973</v>
      </c>
      <c r="G2080" s="218">
        <v>0</v>
      </c>
      <c r="H2080" s="220" t="s">
        <v>6014</v>
      </c>
      <c r="I2080" s="220" t="s">
        <v>990</v>
      </c>
      <c r="J2080" s="220" t="s">
        <v>6014</v>
      </c>
      <c r="K2080" s="221" t="s">
        <v>990</v>
      </c>
    </row>
    <row r="2081" spans="1:11" ht="30.75" customHeight="1" x14ac:dyDescent="0.2">
      <c r="A2081" s="217">
        <v>2077</v>
      </c>
      <c r="B2081" s="218">
        <v>2015</v>
      </c>
      <c r="C2081" s="219" t="s">
        <v>2174</v>
      </c>
      <c r="D2081" s="231" t="s">
        <v>6299</v>
      </c>
      <c r="E2081" s="226" t="s">
        <v>6015</v>
      </c>
      <c r="F2081" s="222" t="s">
        <v>1788</v>
      </c>
      <c r="G2081" s="218">
        <v>0</v>
      </c>
      <c r="H2081" s="220" t="s">
        <v>6016</v>
      </c>
      <c r="I2081" s="220" t="s">
        <v>990</v>
      </c>
      <c r="J2081" s="220" t="s">
        <v>6016</v>
      </c>
      <c r="K2081" s="221" t="s">
        <v>990</v>
      </c>
    </row>
    <row r="2082" spans="1:11" ht="30.75" customHeight="1" x14ac:dyDescent="0.2">
      <c r="A2082" s="217">
        <v>2078</v>
      </c>
      <c r="B2082" s="218">
        <v>2015</v>
      </c>
      <c r="C2082" s="219" t="s">
        <v>994</v>
      </c>
      <c r="D2082" s="231" t="s">
        <v>6299</v>
      </c>
      <c r="E2082" s="226" t="s">
        <v>7349</v>
      </c>
      <c r="F2082" s="222" t="s">
        <v>1682</v>
      </c>
      <c r="G2082" s="218">
        <v>2</v>
      </c>
      <c r="H2082" s="220" t="s">
        <v>6017</v>
      </c>
      <c r="I2082" s="220" t="s">
        <v>990</v>
      </c>
      <c r="J2082" s="220" t="s">
        <v>6018</v>
      </c>
      <c r="K2082" s="221" t="s">
        <v>6019</v>
      </c>
    </row>
    <row r="2083" spans="1:11" ht="30.75" customHeight="1" x14ac:dyDescent="0.2">
      <c r="A2083" s="217">
        <v>2079</v>
      </c>
      <c r="B2083" s="218">
        <v>2015</v>
      </c>
      <c r="C2083" s="219" t="s">
        <v>4473</v>
      </c>
      <c r="D2083" s="231" t="s">
        <v>6299</v>
      </c>
      <c r="E2083" s="226" t="s">
        <v>7405</v>
      </c>
      <c r="F2083" s="222" t="s">
        <v>1204</v>
      </c>
      <c r="G2083" s="218">
        <v>0</v>
      </c>
      <c r="H2083" s="220" t="s">
        <v>6020</v>
      </c>
      <c r="I2083" s="220" t="s">
        <v>990</v>
      </c>
      <c r="J2083" s="220" t="s">
        <v>6020</v>
      </c>
      <c r="K2083" s="221" t="s">
        <v>990</v>
      </c>
    </row>
    <row r="2084" spans="1:11" ht="30.75" customHeight="1" x14ac:dyDescent="0.2">
      <c r="A2084" s="217">
        <v>2080</v>
      </c>
      <c r="B2084" s="218">
        <v>2015</v>
      </c>
      <c r="C2084" s="219" t="s">
        <v>2177</v>
      </c>
      <c r="D2084" s="231" t="s">
        <v>6299</v>
      </c>
      <c r="E2084" s="226" t="s">
        <v>4469</v>
      </c>
      <c r="F2084" s="222" t="s">
        <v>1374</v>
      </c>
      <c r="G2084" s="218">
        <v>0</v>
      </c>
      <c r="H2084" s="220" t="s">
        <v>6021</v>
      </c>
      <c r="I2084" s="220" t="s">
        <v>990</v>
      </c>
      <c r="J2084" s="220" t="s">
        <v>6021</v>
      </c>
      <c r="K2084" s="221" t="s">
        <v>990</v>
      </c>
    </row>
    <row r="2085" spans="1:11" ht="30.75" customHeight="1" x14ac:dyDescent="0.2">
      <c r="A2085" s="217">
        <v>2081</v>
      </c>
      <c r="B2085" s="218">
        <v>2015</v>
      </c>
      <c r="C2085" s="219" t="s">
        <v>2179</v>
      </c>
      <c r="D2085" s="231" t="s">
        <v>6299</v>
      </c>
      <c r="E2085" s="226" t="s">
        <v>1223</v>
      </c>
      <c r="F2085" s="222" t="s">
        <v>2245</v>
      </c>
      <c r="G2085" s="218">
        <v>0</v>
      </c>
      <c r="H2085" s="220" t="s">
        <v>6022</v>
      </c>
      <c r="I2085" s="220" t="s">
        <v>990</v>
      </c>
      <c r="J2085" s="220" t="s">
        <v>6022</v>
      </c>
      <c r="K2085" s="221" t="s">
        <v>990</v>
      </c>
    </row>
    <row r="2086" spans="1:11" ht="30.75" customHeight="1" x14ac:dyDescent="0.2">
      <c r="A2086" s="217">
        <v>2082</v>
      </c>
      <c r="B2086" s="218">
        <v>2015</v>
      </c>
      <c r="C2086" s="219" t="s">
        <v>2182</v>
      </c>
      <c r="D2086" s="231" t="s">
        <v>6299</v>
      </c>
      <c r="E2086" s="226" t="s">
        <v>2193</v>
      </c>
      <c r="F2086" s="222" t="s">
        <v>2785</v>
      </c>
      <c r="G2086" s="218">
        <v>0</v>
      </c>
      <c r="H2086" s="220" t="s">
        <v>6023</v>
      </c>
      <c r="I2086" s="220" t="s">
        <v>990</v>
      </c>
      <c r="J2086" s="220" t="s">
        <v>6023</v>
      </c>
      <c r="K2086" s="221" t="s">
        <v>990</v>
      </c>
    </row>
    <row r="2087" spans="1:11" ht="30.75" customHeight="1" x14ac:dyDescent="0.2">
      <c r="A2087" s="217">
        <v>2083</v>
      </c>
      <c r="B2087" s="218">
        <v>2015</v>
      </c>
      <c r="C2087" s="219" t="s">
        <v>1103</v>
      </c>
      <c r="D2087" s="231" t="s">
        <v>6299</v>
      </c>
      <c r="E2087" s="226" t="s">
        <v>316</v>
      </c>
      <c r="F2087" s="222" t="s">
        <v>1666</v>
      </c>
      <c r="G2087" s="218">
        <v>0</v>
      </c>
      <c r="H2087" s="220" t="s">
        <v>6024</v>
      </c>
      <c r="I2087" s="220" t="s">
        <v>990</v>
      </c>
      <c r="J2087" s="220" t="s">
        <v>6024</v>
      </c>
      <c r="K2087" s="221" t="s">
        <v>990</v>
      </c>
    </row>
    <row r="2088" spans="1:11" ht="30.75" customHeight="1" x14ac:dyDescent="0.2">
      <c r="A2088" s="217">
        <v>2084</v>
      </c>
      <c r="B2088" s="218">
        <v>2015</v>
      </c>
      <c r="C2088" s="219" t="s">
        <v>6025</v>
      </c>
      <c r="D2088" s="231" t="s">
        <v>6299</v>
      </c>
      <c r="E2088" s="226" t="s">
        <v>7478</v>
      </c>
      <c r="F2088" s="222" t="s">
        <v>2052</v>
      </c>
      <c r="G2088" s="218">
        <v>0</v>
      </c>
      <c r="H2088" s="220" t="s">
        <v>6026</v>
      </c>
      <c r="I2088" s="220" t="s">
        <v>990</v>
      </c>
      <c r="J2088" s="220" t="s">
        <v>6026</v>
      </c>
      <c r="K2088" s="221" t="s">
        <v>990</v>
      </c>
    </row>
    <row r="2089" spans="1:11" ht="30.75" customHeight="1" x14ac:dyDescent="0.2">
      <c r="A2089" s="217">
        <v>2085</v>
      </c>
      <c r="B2089" s="218">
        <v>2015</v>
      </c>
      <c r="C2089" s="219" t="s">
        <v>2189</v>
      </c>
      <c r="D2089" s="231" t="s">
        <v>6299</v>
      </c>
      <c r="E2089" s="226" t="s">
        <v>6027</v>
      </c>
      <c r="F2089" s="222" t="s">
        <v>2039</v>
      </c>
      <c r="G2089" s="218">
        <v>1</v>
      </c>
      <c r="H2089" s="220" t="s">
        <v>6028</v>
      </c>
      <c r="I2089" s="220" t="s">
        <v>990</v>
      </c>
      <c r="J2089" s="220" t="s">
        <v>6029</v>
      </c>
      <c r="K2089" s="221" t="s">
        <v>6030</v>
      </c>
    </row>
    <row r="2090" spans="1:11" ht="30.75" customHeight="1" x14ac:dyDescent="0.2">
      <c r="A2090" s="217">
        <v>2086</v>
      </c>
      <c r="B2090" s="218">
        <v>2015</v>
      </c>
      <c r="C2090" s="219" t="s">
        <v>4479</v>
      </c>
      <c r="D2090" s="231" t="s">
        <v>6299</v>
      </c>
      <c r="E2090" s="226" t="s">
        <v>2118</v>
      </c>
      <c r="F2090" s="222" t="s">
        <v>2252</v>
      </c>
      <c r="G2090" s="218">
        <v>0</v>
      </c>
      <c r="H2090" s="220" t="s">
        <v>6031</v>
      </c>
      <c r="I2090" s="220" t="s">
        <v>990</v>
      </c>
      <c r="J2090" s="220" t="s">
        <v>6031</v>
      </c>
      <c r="K2090" s="221" t="s">
        <v>990</v>
      </c>
    </row>
    <row r="2091" spans="1:11" ht="30.75" customHeight="1" x14ac:dyDescent="0.2">
      <c r="A2091" s="217">
        <v>2087</v>
      </c>
      <c r="B2091" s="218">
        <v>2015</v>
      </c>
      <c r="C2091" s="219" t="s">
        <v>4482</v>
      </c>
      <c r="D2091" s="231" t="s">
        <v>6299</v>
      </c>
      <c r="E2091" s="226" t="s">
        <v>4002</v>
      </c>
      <c r="F2091" s="222" t="s">
        <v>1533</v>
      </c>
      <c r="G2091" s="218">
        <v>0</v>
      </c>
      <c r="H2091" s="220" t="s">
        <v>6024</v>
      </c>
      <c r="I2091" s="220" t="s">
        <v>990</v>
      </c>
      <c r="J2091" s="220" t="s">
        <v>6024</v>
      </c>
      <c r="K2091" s="221" t="s">
        <v>990</v>
      </c>
    </row>
    <row r="2092" spans="1:11" ht="30.75" customHeight="1" x14ac:dyDescent="0.2">
      <c r="A2092" s="217">
        <v>2088</v>
      </c>
      <c r="B2092" s="218">
        <v>2015</v>
      </c>
      <c r="C2092" s="219" t="s">
        <v>4484</v>
      </c>
      <c r="D2092" s="231" t="s">
        <v>6299</v>
      </c>
      <c r="E2092" s="226" t="s">
        <v>6032</v>
      </c>
      <c r="F2092" s="222" t="s">
        <v>1116</v>
      </c>
      <c r="G2092" s="218">
        <v>0</v>
      </c>
      <c r="H2092" s="220" t="s">
        <v>6033</v>
      </c>
      <c r="I2092" s="220" t="s">
        <v>990</v>
      </c>
      <c r="J2092" s="220" t="s">
        <v>6033</v>
      </c>
      <c r="K2092" s="221" t="s">
        <v>990</v>
      </c>
    </row>
    <row r="2093" spans="1:11" ht="30.75" customHeight="1" x14ac:dyDescent="0.2">
      <c r="A2093" s="217">
        <v>2089</v>
      </c>
      <c r="B2093" s="218">
        <v>2015</v>
      </c>
      <c r="C2093" s="219" t="s">
        <v>2192</v>
      </c>
      <c r="D2093" s="231" t="s">
        <v>6299</v>
      </c>
      <c r="E2093" s="226" t="s">
        <v>7479</v>
      </c>
      <c r="F2093" s="222" t="s">
        <v>2039</v>
      </c>
      <c r="G2093" s="218">
        <v>1</v>
      </c>
      <c r="H2093" s="220" t="s">
        <v>6034</v>
      </c>
      <c r="I2093" s="220" t="s">
        <v>6035</v>
      </c>
      <c r="J2093" s="220" t="s">
        <v>6034</v>
      </c>
      <c r="K2093" s="221" t="s">
        <v>6035</v>
      </c>
    </row>
    <row r="2094" spans="1:11" ht="30.75" customHeight="1" x14ac:dyDescent="0.2">
      <c r="A2094" s="217">
        <v>2090</v>
      </c>
      <c r="B2094" s="218">
        <v>2015</v>
      </c>
      <c r="C2094" s="219" t="s">
        <v>6036</v>
      </c>
      <c r="D2094" s="231" t="s">
        <v>6299</v>
      </c>
      <c r="E2094" s="226" t="s">
        <v>7409</v>
      </c>
      <c r="F2094" s="222" t="s">
        <v>2464</v>
      </c>
      <c r="G2094" s="218">
        <v>0</v>
      </c>
      <c r="H2094" s="220" t="s">
        <v>6037</v>
      </c>
      <c r="I2094" s="220" t="s">
        <v>990</v>
      </c>
      <c r="J2094" s="220" t="s">
        <v>6037</v>
      </c>
      <c r="K2094" s="221" t="s">
        <v>990</v>
      </c>
    </row>
    <row r="2095" spans="1:11" ht="30.75" customHeight="1" x14ac:dyDescent="0.2">
      <c r="A2095" s="217">
        <v>2091</v>
      </c>
      <c r="B2095" s="218">
        <v>2015</v>
      </c>
      <c r="C2095" s="219" t="s">
        <v>2195</v>
      </c>
      <c r="D2095" s="231" t="s">
        <v>6299</v>
      </c>
      <c r="E2095" s="226" t="s">
        <v>6038</v>
      </c>
      <c r="F2095" s="222" t="s">
        <v>1918</v>
      </c>
      <c r="G2095" s="218">
        <v>0</v>
      </c>
      <c r="H2095" s="220" t="s">
        <v>6039</v>
      </c>
      <c r="I2095" s="220" t="s">
        <v>990</v>
      </c>
      <c r="J2095" s="220" t="s">
        <v>6039</v>
      </c>
      <c r="K2095" s="221" t="s">
        <v>990</v>
      </c>
    </row>
    <row r="2096" spans="1:11" ht="30.75" customHeight="1" x14ac:dyDescent="0.2">
      <c r="A2096" s="217">
        <v>2092</v>
      </c>
      <c r="B2096" s="218">
        <v>2015</v>
      </c>
      <c r="C2096" s="219" t="s">
        <v>2197</v>
      </c>
      <c r="D2096" s="231" t="s">
        <v>6299</v>
      </c>
      <c r="E2096" s="226" t="s">
        <v>4427</v>
      </c>
      <c r="F2096" s="222" t="s">
        <v>1533</v>
      </c>
      <c r="G2096" s="218">
        <v>0</v>
      </c>
      <c r="H2096" s="220" t="s">
        <v>6040</v>
      </c>
      <c r="I2096" s="220" t="s">
        <v>990</v>
      </c>
      <c r="J2096" s="220" t="s">
        <v>6040</v>
      </c>
      <c r="K2096" s="221" t="s">
        <v>990</v>
      </c>
    </row>
    <row r="2097" spans="1:11" ht="30.75" customHeight="1" x14ac:dyDescent="0.2">
      <c r="A2097" s="217">
        <v>2093</v>
      </c>
      <c r="B2097" s="218">
        <v>2015</v>
      </c>
      <c r="C2097" s="219" t="s">
        <v>6041</v>
      </c>
      <c r="D2097" s="231" t="s">
        <v>6299</v>
      </c>
      <c r="E2097" s="226" t="s">
        <v>7425</v>
      </c>
      <c r="F2097" s="222" t="s">
        <v>1116</v>
      </c>
      <c r="G2097" s="218">
        <v>2</v>
      </c>
      <c r="H2097" s="220" t="s">
        <v>6042</v>
      </c>
      <c r="I2097" s="220" t="s">
        <v>990</v>
      </c>
      <c r="J2097" s="220" t="s">
        <v>6043</v>
      </c>
      <c r="K2097" s="221" t="s">
        <v>6044</v>
      </c>
    </row>
    <row r="2098" spans="1:11" ht="30.75" customHeight="1" x14ac:dyDescent="0.2">
      <c r="A2098" s="217">
        <v>2094</v>
      </c>
      <c r="B2098" s="218">
        <v>2015</v>
      </c>
      <c r="C2098" s="219" t="s">
        <v>2199</v>
      </c>
      <c r="D2098" s="231" t="s">
        <v>6299</v>
      </c>
      <c r="E2098" s="226" t="s">
        <v>6045</v>
      </c>
      <c r="F2098" s="222" t="s">
        <v>1610</v>
      </c>
      <c r="G2098" s="218">
        <v>1</v>
      </c>
      <c r="H2098" s="220" t="s">
        <v>6046</v>
      </c>
      <c r="I2098" s="220" t="s">
        <v>990</v>
      </c>
      <c r="J2098" s="220" t="s">
        <v>6047</v>
      </c>
      <c r="K2098" s="221" t="s">
        <v>6048</v>
      </c>
    </row>
    <row r="2099" spans="1:11" ht="30.75" customHeight="1" x14ac:dyDescent="0.2">
      <c r="A2099" s="217">
        <v>2095</v>
      </c>
      <c r="B2099" s="218">
        <v>2015</v>
      </c>
      <c r="C2099" s="219" t="s">
        <v>6049</v>
      </c>
      <c r="D2099" s="231" t="s">
        <v>6299</v>
      </c>
      <c r="E2099" s="226" t="s">
        <v>4419</v>
      </c>
      <c r="F2099" s="222" t="s">
        <v>2537</v>
      </c>
      <c r="G2099" s="218">
        <v>0</v>
      </c>
      <c r="H2099" s="220" t="s">
        <v>6050</v>
      </c>
      <c r="I2099" s="220" t="s">
        <v>990</v>
      </c>
      <c r="J2099" s="220" t="s">
        <v>6050</v>
      </c>
      <c r="K2099" s="221" t="s">
        <v>990</v>
      </c>
    </row>
    <row r="2100" spans="1:11" ht="30.75" customHeight="1" x14ac:dyDescent="0.2">
      <c r="A2100" s="217">
        <v>2096</v>
      </c>
      <c r="B2100" s="218">
        <v>2015</v>
      </c>
      <c r="C2100" s="219" t="s">
        <v>5039</v>
      </c>
      <c r="D2100" s="231" t="s">
        <v>6316</v>
      </c>
      <c r="E2100" s="226" t="s">
        <v>6051</v>
      </c>
      <c r="F2100" s="222" t="s">
        <v>1569</v>
      </c>
      <c r="G2100" s="218">
        <v>1</v>
      </c>
      <c r="H2100" s="220" t="s">
        <v>6052</v>
      </c>
      <c r="I2100" s="220" t="s">
        <v>990</v>
      </c>
      <c r="J2100" s="220" t="s">
        <v>6053</v>
      </c>
      <c r="K2100" s="221" t="s">
        <v>6054</v>
      </c>
    </row>
    <row r="2101" spans="1:11" ht="30.75" customHeight="1" x14ac:dyDescent="0.2">
      <c r="A2101" s="217">
        <v>2097</v>
      </c>
      <c r="B2101" s="218">
        <v>2015</v>
      </c>
      <c r="C2101" s="219" t="s">
        <v>6055</v>
      </c>
      <c r="D2101" s="231" t="s">
        <v>6316</v>
      </c>
      <c r="E2101" s="226" t="s">
        <v>2024</v>
      </c>
      <c r="F2101" s="222" t="s">
        <v>1167</v>
      </c>
      <c r="G2101" s="218">
        <v>0</v>
      </c>
      <c r="H2101" s="220" t="s">
        <v>6056</v>
      </c>
      <c r="I2101" s="220" t="s">
        <v>990</v>
      </c>
      <c r="J2101" s="220" t="s">
        <v>6056</v>
      </c>
      <c r="K2101" s="221" t="s">
        <v>990</v>
      </c>
    </row>
    <row r="2102" spans="1:11" ht="30.75" customHeight="1" x14ac:dyDescent="0.2">
      <c r="A2102" s="217">
        <v>2098</v>
      </c>
      <c r="B2102" s="218">
        <v>2015</v>
      </c>
      <c r="C2102" s="219" t="s">
        <v>6057</v>
      </c>
      <c r="D2102" s="231" t="s">
        <v>6316</v>
      </c>
      <c r="E2102" s="226" t="s">
        <v>6058</v>
      </c>
      <c r="F2102" s="222" t="s">
        <v>2503</v>
      </c>
      <c r="G2102" s="218">
        <v>0</v>
      </c>
      <c r="H2102" s="220" t="s">
        <v>6059</v>
      </c>
      <c r="I2102" s="220" t="s">
        <v>990</v>
      </c>
      <c r="J2102" s="220" t="s">
        <v>6059</v>
      </c>
      <c r="K2102" s="221" t="s">
        <v>990</v>
      </c>
    </row>
    <row r="2103" spans="1:11" ht="30.75" customHeight="1" x14ac:dyDescent="0.2">
      <c r="A2103" s="217">
        <v>2099</v>
      </c>
      <c r="B2103" s="218">
        <v>2015</v>
      </c>
      <c r="C2103" s="219" t="s">
        <v>5042</v>
      </c>
      <c r="D2103" s="231" t="s">
        <v>6312</v>
      </c>
      <c r="E2103" s="226" t="s">
        <v>5044</v>
      </c>
      <c r="F2103" s="222" t="s">
        <v>1339</v>
      </c>
      <c r="G2103" s="218">
        <v>0</v>
      </c>
      <c r="H2103" s="220" t="s">
        <v>6060</v>
      </c>
      <c r="I2103" s="220" t="s">
        <v>990</v>
      </c>
      <c r="J2103" s="220" t="s">
        <v>6060</v>
      </c>
      <c r="K2103" s="221" t="s">
        <v>990</v>
      </c>
    </row>
    <row r="2104" spans="1:11" ht="30.75" customHeight="1" x14ac:dyDescent="0.2">
      <c r="A2104" s="217">
        <v>2100</v>
      </c>
      <c r="B2104" s="218">
        <v>2015</v>
      </c>
      <c r="C2104" s="219" t="s">
        <v>4495</v>
      </c>
      <c r="D2104" s="231" t="s">
        <v>6312</v>
      </c>
      <c r="E2104" s="226" t="s">
        <v>4983</v>
      </c>
      <c r="F2104" s="222" t="s">
        <v>1316</v>
      </c>
      <c r="G2104" s="218">
        <v>0</v>
      </c>
      <c r="H2104" s="220" t="s">
        <v>6061</v>
      </c>
      <c r="I2104" s="220" t="s">
        <v>990</v>
      </c>
      <c r="J2104" s="220" t="s">
        <v>6061</v>
      </c>
      <c r="K2104" s="221" t="s">
        <v>990</v>
      </c>
    </row>
    <row r="2105" spans="1:11" ht="30.75" customHeight="1" x14ac:dyDescent="0.2">
      <c r="A2105" s="217">
        <v>2101</v>
      </c>
      <c r="B2105" s="218">
        <v>2015</v>
      </c>
      <c r="C2105" s="219" t="s">
        <v>4499</v>
      </c>
      <c r="D2105" s="231" t="s">
        <v>6313</v>
      </c>
      <c r="E2105" s="226" t="s">
        <v>5050</v>
      </c>
      <c r="F2105" s="222" t="s">
        <v>2537</v>
      </c>
      <c r="G2105" s="218">
        <v>0</v>
      </c>
      <c r="H2105" s="220" t="s">
        <v>6062</v>
      </c>
      <c r="I2105" s="220" t="s">
        <v>990</v>
      </c>
      <c r="J2105" s="220" t="s">
        <v>6062</v>
      </c>
      <c r="K2105" s="221" t="s">
        <v>990</v>
      </c>
    </row>
    <row r="2106" spans="1:11" ht="30.75" customHeight="1" x14ac:dyDescent="0.2">
      <c r="A2106" s="217">
        <v>2102</v>
      </c>
      <c r="B2106" s="218">
        <v>2015</v>
      </c>
      <c r="C2106" s="219" t="s">
        <v>5052</v>
      </c>
      <c r="D2106" s="231" t="s">
        <v>6313</v>
      </c>
      <c r="E2106" s="226" t="s">
        <v>4689</v>
      </c>
      <c r="F2106" s="222" t="s">
        <v>1495</v>
      </c>
      <c r="G2106" s="218">
        <v>0</v>
      </c>
      <c r="H2106" s="220" t="s">
        <v>6063</v>
      </c>
      <c r="I2106" s="220" t="s">
        <v>990</v>
      </c>
      <c r="J2106" s="220" t="s">
        <v>6063</v>
      </c>
      <c r="K2106" s="221" t="s">
        <v>990</v>
      </c>
    </row>
    <row r="2107" spans="1:11" ht="30.75" customHeight="1" x14ac:dyDescent="0.2">
      <c r="A2107" s="217">
        <v>2103</v>
      </c>
      <c r="B2107" s="218">
        <v>2015</v>
      </c>
      <c r="C2107" s="219" t="s">
        <v>4504</v>
      </c>
      <c r="D2107" s="231" t="s">
        <v>6306</v>
      </c>
      <c r="E2107" s="226" t="s">
        <v>2352</v>
      </c>
      <c r="F2107" s="222" t="s">
        <v>1120</v>
      </c>
      <c r="G2107" s="218">
        <v>1</v>
      </c>
      <c r="H2107" s="220" t="s">
        <v>6064</v>
      </c>
      <c r="I2107" s="220" t="s">
        <v>990</v>
      </c>
      <c r="J2107" s="220" t="s">
        <v>6065</v>
      </c>
      <c r="K2107" s="221" t="s">
        <v>6066</v>
      </c>
    </row>
    <row r="2108" spans="1:11" ht="30.75" customHeight="1" x14ac:dyDescent="0.2">
      <c r="A2108" s="217">
        <v>2104</v>
      </c>
      <c r="B2108" s="218">
        <v>2015</v>
      </c>
      <c r="C2108" s="219" t="s">
        <v>4506</v>
      </c>
      <c r="D2108" s="231" t="s">
        <v>6306</v>
      </c>
      <c r="E2108" s="226" t="s">
        <v>2362</v>
      </c>
      <c r="F2108" s="222" t="s">
        <v>2079</v>
      </c>
      <c r="G2108" s="218">
        <v>1</v>
      </c>
      <c r="H2108" s="220" t="s">
        <v>6067</v>
      </c>
      <c r="I2108" s="220" t="s">
        <v>990</v>
      </c>
      <c r="J2108" s="220" t="s">
        <v>6068</v>
      </c>
      <c r="K2108" s="221" t="s">
        <v>6069</v>
      </c>
    </row>
    <row r="2109" spans="1:11" ht="30.75" customHeight="1" x14ac:dyDescent="0.2">
      <c r="A2109" s="217">
        <v>2105</v>
      </c>
      <c r="B2109" s="218">
        <v>2015</v>
      </c>
      <c r="C2109" s="219" t="s">
        <v>4508</v>
      </c>
      <c r="D2109" s="231" t="s">
        <v>6306</v>
      </c>
      <c r="E2109" s="226" t="s">
        <v>2817</v>
      </c>
      <c r="F2109" s="222" t="s">
        <v>1650</v>
      </c>
      <c r="G2109" s="218">
        <v>0</v>
      </c>
      <c r="H2109" s="220" t="s">
        <v>6070</v>
      </c>
      <c r="I2109" s="220" t="s">
        <v>990</v>
      </c>
      <c r="J2109" s="220" t="s">
        <v>6070</v>
      </c>
      <c r="K2109" s="221" t="s">
        <v>990</v>
      </c>
    </row>
    <row r="2110" spans="1:11" ht="30.75" customHeight="1" x14ac:dyDescent="0.2">
      <c r="A2110" s="217">
        <v>2106</v>
      </c>
      <c r="B2110" s="218">
        <v>2015</v>
      </c>
      <c r="C2110" s="219" t="s">
        <v>4510</v>
      </c>
      <c r="D2110" s="231" t="s">
        <v>6306</v>
      </c>
      <c r="E2110" s="226" t="s">
        <v>3781</v>
      </c>
      <c r="F2110" s="222" t="s">
        <v>1136</v>
      </c>
      <c r="G2110" s="218">
        <v>0</v>
      </c>
      <c r="H2110" s="220" t="s">
        <v>6071</v>
      </c>
      <c r="I2110" s="220" t="s">
        <v>990</v>
      </c>
      <c r="J2110" s="220" t="s">
        <v>6071</v>
      </c>
      <c r="K2110" s="221" t="s">
        <v>990</v>
      </c>
    </row>
    <row r="2111" spans="1:11" ht="30.75" customHeight="1" x14ac:dyDescent="0.2">
      <c r="A2111" s="217">
        <v>2107</v>
      </c>
      <c r="B2111" s="218">
        <v>2015</v>
      </c>
      <c r="C2111" s="219" t="s">
        <v>4514</v>
      </c>
      <c r="D2111" s="231" t="s">
        <v>6306</v>
      </c>
      <c r="E2111" s="226" t="s">
        <v>6072</v>
      </c>
      <c r="F2111" s="222" t="s">
        <v>1509</v>
      </c>
      <c r="G2111" s="218">
        <v>0</v>
      </c>
      <c r="H2111" s="220" t="s">
        <v>6073</v>
      </c>
      <c r="I2111" s="220" t="s">
        <v>990</v>
      </c>
      <c r="J2111" s="220" t="s">
        <v>6073</v>
      </c>
      <c r="K2111" s="221" t="s">
        <v>990</v>
      </c>
    </row>
    <row r="2112" spans="1:11" ht="30.75" customHeight="1" x14ac:dyDescent="0.2">
      <c r="A2112" s="217">
        <v>2108</v>
      </c>
      <c r="B2112" s="218">
        <v>2015</v>
      </c>
      <c r="C2112" s="219" t="s">
        <v>6074</v>
      </c>
      <c r="D2112" s="231" t="s">
        <v>6306</v>
      </c>
      <c r="E2112" s="226" t="s">
        <v>6075</v>
      </c>
      <c r="F2112" s="222" t="s">
        <v>1776</v>
      </c>
      <c r="G2112" s="218">
        <v>0</v>
      </c>
      <c r="H2112" s="220" t="s">
        <v>6076</v>
      </c>
      <c r="I2112" s="220" t="s">
        <v>990</v>
      </c>
      <c r="J2112" s="220" t="s">
        <v>6076</v>
      </c>
      <c r="K2112" s="221" t="s">
        <v>990</v>
      </c>
    </row>
    <row r="2113" spans="1:11" ht="30.75" customHeight="1" x14ac:dyDescent="0.2">
      <c r="A2113" s="217">
        <v>2109</v>
      </c>
      <c r="B2113" s="218">
        <v>2015</v>
      </c>
      <c r="C2113" s="219" t="s">
        <v>6077</v>
      </c>
      <c r="D2113" s="231" t="s">
        <v>6306</v>
      </c>
      <c r="E2113" s="226" t="s">
        <v>4613</v>
      </c>
      <c r="F2113" s="222" t="s">
        <v>2091</v>
      </c>
      <c r="G2113" s="218">
        <v>1</v>
      </c>
      <c r="H2113" s="220" t="s">
        <v>6078</v>
      </c>
      <c r="I2113" s="220" t="s">
        <v>990</v>
      </c>
      <c r="J2113" s="220" t="s">
        <v>6079</v>
      </c>
      <c r="K2113" s="221" t="s">
        <v>6080</v>
      </c>
    </row>
    <row r="2114" spans="1:11" ht="30.75" customHeight="1" x14ac:dyDescent="0.2">
      <c r="A2114" s="217">
        <v>2110</v>
      </c>
      <c r="B2114" s="218">
        <v>2015</v>
      </c>
      <c r="C2114" s="219" t="s">
        <v>4517</v>
      </c>
      <c r="D2114" s="231" t="s">
        <v>6306</v>
      </c>
      <c r="E2114" s="226" t="s">
        <v>6081</v>
      </c>
      <c r="F2114" s="222" t="s">
        <v>1581</v>
      </c>
      <c r="G2114" s="218">
        <v>0</v>
      </c>
      <c r="H2114" s="220" t="s">
        <v>6082</v>
      </c>
      <c r="I2114" s="220" t="s">
        <v>990</v>
      </c>
      <c r="J2114" s="220" t="s">
        <v>6082</v>
      </c>
      <c r="K2114" s="221" t="s">
        <v>990</v>
      </c>
    </row>
    <row r="2115" spans="1:11" ht="30.75" customHeight="1" x14ac:dyDescent="0.2">
      <c r="A2115" s="217">
        <v>2111</v>
      </c>
      <c r="B2115" s="218">
        <v>2015</v>
      </c>
      <c r="C2115" s="219" t="s">
        <v>6083</v>
      </c>
      <c r="D2115" s="231" t="s">
        <v>6306</v>
      </c>
      <c r="E2115" s="226" t="s">
        <v>4604</v>
      </c>
      <c r="F2115" s="222" t="s">
        <v>1320</v>
      </c>
      <c r="G2115" s="218">
        <v>0</v>
      </c>
      <c r="H2115" s="220" t="s">
        <v>6084</v>
      </c>
      <c r="I2115" s="220" t="s">
        <v>990</v>
      </c>
      <c r="J2115" s="220" t="s">
        <v>6084</v>
      </c>
      <c r="K2115" s="221" t="s">
        <v>990</v>
      </c>
    </row>
    <row r="2116" spans="1:11" ht="30.75" customHeight="1" x14ac:dyDescent="0.2">
      <c r="A2116" s="217">
        <v>2112</v>
      </c>
      <c r="B2116" s="218">
        <v>2015</v>
      </c>
      <c r="C2116" s="219" t="s">
        <v>4519</v>
      </c>
      <c r="D2116" s="231" t="s">
        <v>6306</v>
      </c>
      <c r="E2116" s="226" t="s">
        <v>3587</v>
      </c>
      <c r="F2116" s="222" t="s">
        <v>2102</v>
      </c>
      <c r="G2116" s="218">
        <v>0</v>
      </c>
      <c r="H2116" s="220" t="s">
        <v>6085</v>
      </c>
      <c r="I2116" s="220" t="s">
        <v>990</v>
      </c>
      <c r="J2116" s="220" t="s">
        <v>6085</v>
      </c>
      <c r="K2116" s="221" t="s">
        <v>990</v>
      </c>
    </row>
    <row r="2117" spans="1:11" ht="30.75" customHeight="1" x14ac:dyDescent="0.2">
      <c r="A2117" s="217">
        <v>2113</v>
      </c>
      <c r="B2117" s="218">
        <v>2015</v>
      </c>
      <c r="C2117" s="219" t="s">
        <v>4521</v>
      </c>
      <c r="D2117" s="231" t="s">
        <v>6306</v>
      </c>
      <c r="E2117" s="226" t="s">
        <v>2281</v>
      </c>
      <c r="F2117" s="222" t="s">
        <v>1810</v>
      </c>
      <c r="G2117" s="218">
        <v>1</v>
      </c>
      <c r="H2117" s="220" t="s">
        <v>6086</v>
      </c>
      <c r="I2117" s="220" t="s">
        <v>990</v>
      </c>
      <c r="J2117" s="220" t="s">
        <v>990</v>
      </c>
      <c r="K2117" s="221" t="s">
        <v>6086</v>
      </c>
    </row>
    <row r="2118" spans="1:11" ht="30.75" customHeight="1" x14ac:dyDescent="0.2">
      <c r="A2118" s="217">
        <v>2114</v>
      </c>
      <c r="B2118" s="218">
        <v>2015</v>
      </c>
      <c r="C2118" s="219" t="s">
        <v>4523</v>
      </c>
      <c r="D2118" s="231" t="s">
        <v>6306</v>
      </c>
      <c r="E2118" s="226" t="s">
        <v>2534</v>
      </c>
      <c r="F2118" s="222" t="s">
        <v>1843</v>
      </c>
      <c r="G2118" s="218">
        <v>0</v>
      </c>
      <c r="H2118" s="220" t="s">
        <v>6087</v>
      </c>
      <c r="I2118" s="220" t="s">
        <v>990</v>
      </c>
      <c r="J2118" s="220" t="s">
        <v>6087</v>
      </c>
      <c r="K2118" s="221" t="s">
        <v>990</v>
      </c>
    </row>
    <row r="2119" spans="1:11" ht="30.75" customHeight="1" x14ac:dyDescent="0.2">
      <c r="A2119" s="217">
        <v>2115</v>
      </c>
      <c r="B2119" s="218">
        <v>2015</v>
      </c>
      <c r="C2119" s="219" t="s">
        <v>5061</v>
      </c>
      <c r="D2119" s="231" t="s">
        <v>6306</v>
      </c>
      <c r="E2119" s="226" t="s">
        <v>7480</v>
      </c>
      <c r="F2119" s="222" t="s">
        <v>1908</v>
      </c>
      <c r="G2119" s="218">
        <v>0</v>
      </c>
      <c r="H2119" s="220" t="s">
        <v>6088</v>
      </c>
      <c r="I2119" s="220" t="s">
        <v>990</v>
      </c>
      <c r="J2119" s="220" t="s">
        <v>6088</v>
      </c>
      <c r="K2119" s="221" t="s">
        <v>990</v>
      </c>
    </row>
    <row r="2120" spans="1:11" ht="30.75" customHeight="1" x14ac:dyDescent="0.2">
      <c r="A2120" s="217">
        <v>2116</v>
      </c>
      <c r="B2120" s="218">
        <v>2015</v>
      </c>
      <c r="C2120" s="219" t="s">
        <v>4525</v>
      </c>
      <c r="D2120" s="231" t="s">
        <v>6306</v>
      </c>
      <c r="E2120" s="226" t="s">
        <v>6089</v>
      </c>
      <c r="F2120" s="222" t="s">
        <v>1436</v>
      </c>
      <c r="G2120" s="218">
        <v>0</v>
      </c>
      <c r="H2120" s="220" t="s">
        <v>6090</v>
      </c>
      <c r="I2120" s="220" t="s">
        <v>990</v>
      </c>
      <c r="J2120" s="220" t="s">
        <v>6090</v>
      </c>
      <c r="K2120" s="221" t="s">
        <v>990</v>
      </c>
    </row>
    <row r="2121" spans="1:11" ht="30.75" customHeight="1" x14ac:dyDescent="0.2">
      <c r="A2121" s="217">
        <v>2117</v>
      </c>
      <c r="B2121" s="218">
        <v>2015</v>
      </c>
      <c r="C2121" s="219" t="s">
        <v>4528</v>
      </c>
      <c r="D2121" s="231" t="s">
        <v>6306</v>
      </c>
      <c r="E2121" s="226" t="s">
        <v>2647</v>
      </c>
      <c r="F2121" s="222" t="s">
        <v>2021</v>
      </c>
      <c r="G2121" s="218">
        <v>0</v>
      </c>
      <c r="H2121" s="220" t="s">
        <v>6091</v>
      </c>
      <c r="I2121" s="220" t="s">
        <v>990</v>
      </c>
      <c r="J2121" s="220" t="s">
        <v>6091</v>
      </c>
      <c r="K2121" s="221" t="s">
        <v>990</v>
      </c>
    </row>
    <row r="2122" spans="1:11" ht="30.75" customHeight="1" x14ac:dyDescent="0.2">
      <c r="A2122" s="217">
        <v>2118</v>
      </c>
      <c r="B2122" s="218">
        <v>2015</v>
      </c>
      <c r="C2122" s="219" t="s">
        <v>4530</v>
      </c>
      <c r="D2122" s="231" t="s">
        <v>6306</v>
      </c>
      <c r="E2122" s="226" t="s">
        <v>7481</v>
      </c>
      <c r="F2122" s="222" t="s">
        <v>1595</v>
      </c>
      <c r="G2122" s="218">
        <v>1</v>
      </c>
      <c r="H2122" s="220" t="s">
        <v>6092</v>
      </c>
      <c r="I2122" s="220" t="s">
        <v>990</v>
      </c>
      <c r="J2122" s="220" t="s">
        <v>6093</v>
      </c>
      <c r="K2122" s="221" t="s">
        <v>6094</v>
      </c>
    </row>
    <row r="2123" spans="1:11" ht="30.75" customHeight="1" x14ac:dyDescent="0.2">
      <c r="A2123" s="217">
        <v>2119</v>
      </c>
      <c r="B2123" s="218">
        <v>2015</v>
      </c>
      <c r="C2123" s="219" t="s">
        <v>4532</v>
      </c>
      <c r="D2123" s="231" t="s">
        <v>6306</v>
      </c>
      <c r="E2123" s="226" t="s">
        <v>2794</v>
      </c>
      <c r="F2123" s="222" t="s">
        <v>1073</v>
      </c>
      <c r="G2123" s="218">
        <v>1</v>
      </c>
      <c r="H2123" s="220" t="s">
        <v>6095</v>
      </c>
      <c r="I2123" s="220" t="s">
        <v>990</v>
      </c>
      <c r="J2123" s="220" t="s">
        <v>6096</v>
      </c>
      <c r="K2123" s="221" t="s">
        <v>6097</v>
      </c>
    </row>
    <row r="2124" spans="1:11" ht="30.75" customHeight="1" x14ac:dyDescent="0.2">
      <c r="A2124" s="217">
        <v>2120</v>
      </c>
      <c r="B2124" s="218">
        <v>2015</v>
      </c>
      <c r="C2124" s="219" t="s">
        <v>4534</v>
      </c>
      <c r="D2124" s="231" t="s">
        <v>6306</v>
      </c>
      <c r="E2124" s="226" t="s">
        <v>1693</v>
      </c>
      <c r="F2124" s="222" t="s">
        <v>1220</v>
      </c>
      <c r="G2124" s="218">
        <v>1</v>
      </c>
      <c r="H2124" s="220" t="s">
        <v>6098</v>
      </c>
      <c r="I2124" s="220" t="s">
        <v>990</v>
      </c>
      <c r="J2124" s="220" t="s">
        <v>6099</v>
      </c>
      <c r="K2124" s="221" t="s">
        <v>6100</v>
      </c>
    </row>
    <row r="2125" spans="1:11" ht="30.75" customHeight="1" x14ac:dyDescent="0.2">
      <c r="A2125" s="217">
        <v>2121</v>
      </c>
      <c r="B2125" s="218">
        <v>2015</v>
      </c>
      <c r="C2125" s="219" t="s">
        <v>4536</v>
      </c>
      <c r="D2125" s="231" t="s">
        <v>6306</v>
      </c>
      <c r="E2125" s="226" t="s">
        <v>4864</v>
      </c>
      <c r="F2125" s="222" t="s">
        <v>1565</v>
      </c>
      <c r="G2125" s="218">
        <v>0</v>
      </c>
      <c r="H2125" s="220" t="s">
        <v>6101</v>
      </c>
      <c r="I2125" s="220" t="s">
        <v>990</v>
      </c>
      <c r="J2125" s="220" t="s">
        <v>6101</v>
      </c>
      <c r="K2125" s="221" t="s">
        <v>990</v>
      </c>
    </row>
    <row r="2126" spans="1:11" ht="30.75" customHeight="1" x14ac:dyDescent="0.2">
      <c r="A2126" s="217">
        <v>2122</v>
      </c>
      <c r="B2126" s="218">
        <v>2015</v>
      </c>
      <c r="C2126" s="219" t="s">
        <v>4539</v>
      </c>
      <c r="D2126" s="231" t="s">
        <v>6306</v>
      </c>
      <c r="E2126" s="226" t="s">
        <v>1681</v>
      </c>
      <c r="F2126" s="222" t="s">
        <v>1503</v>
      </c>
      <c r="G2126" s="218">
        <v>0</v>
      </c>
      <c r="H2126" s="220" t="s">
        <v>6102</v>
      </c>
      <c r="I2126" s="220" t="s">
        <v>990</v>
      </c>
      <c r="J2126" s="220" t="s">
        <v>6102</v>
      </c>
      <c r="K2126" s="221" t="s">
        <v>990</v>
      </c>
    </row>
    <row r="2127" spans="1:11" ht="30.75" customHeight="1" x14ac:dyDescent="0.2">
      <c r="A2127" s="217">
        <v>2123</v>
      </c>
      <c r="B2127" s="218">
        <v>2015</v>
      </c>
      <c r="C2127" s="219" t="s">
        <v>4541</v>
      </c>
      <c r="D2127" s="231" t="s">
        <v>6306</v>
      </c>
      <c r="E2127" s="226" t="s">
        <v>2808</v>
      </c>
      <c r="F2127" s="222" t="s">
        <v>2030</v>
      </c>
      <c r="G2127" s="218">
        <v>1</v>
      </c>
      <c r="H2127" s="220" t="s">
        <v>6103</v>
      </c>
      <c r="I2127" s="220" t="s">
        <v>990</v>
      </c>
      <c r="J2127" s="220" t="s">
        <v>6104</v>
      </c>
      <c r="K2127" s="221" t="s">
        <v>6105</v>
      </c>
    </row>
    <row r="2128" spans="1:11" ht="30.75" customHeight="1" x14ac:dyDescent="0.2">
      <c r="A2128" s="217">
        <v>2124</v>
      </c>
      <c r="B2128" s="218">
        <v>2015</v>
      </c>
      <c r="C2128" s="219" t="s">
        <v>4543</v>
      </c>
      <c r="D2128" s="231" t="s">
        <v>6306</v>
      </c>
      <c r="E2128" s="226" t="s">
        <v>1494</v>
      </c>
      <c r="F2128" s="222" t="s">
        <v>2102</v>
      </c>
      <c r="G2128" s="218">
        <v>1</v>
      </c>
      <c r="H2128" s="220" t="s">
        <v>6106</v>
      </c>
      <c r="I2128" s="220" t="s">
        <v>990</v>
      </c>
      <c r="J2128" s="220" t="s">
        <v>6107</v>
      </c>
      <c r="K2128" s="221" t="s">
        <v>6108</v>
      </c>
    </row>
    <row r="2129" spans="1:11" ht="30.75" customHeight="1" x14ac:dyDescent="0.2">
      <c r="A2129" s="217">
        <v>2125</v>
      </c>
      <c r="B2129" s="218">
        <v>2015</v>
      </c>
      <c r="C2129" s="219" t="s">
        <v>4545</v>
      </c>
      <c r="D2129" s="231" t="s">
        <v>6306</v>
      </c>
      <c r="E2129" s="226" t="s">
        <v>6109</v>
      </c>
      <c r="F2129" s="222" t="s">
        <v>1628</v>
      </c>
      <c r="G2129" s="218">
        <v>0</v>
      </c>
      <c r="H2129" s="220" t="s">
        <v>6110</v>
      </c>
      <c r="I2129" s="220" t="s">
        <v>990</v>
      </c>
      <c r="J2129" s="220" t="s">
        <v>6110</v>
      </c>
      <c r="K2129" s="221" t="s">
        <v>990</v>
      </c>
    </row>
    <row r="2130" spans="1:11" ht="30.75" customHeight="1" x14ac:dyDescent="0.2">
      <c r="A2130" s="217">
        <v>2126</v>
      </c>
      <c r="B2130" s="218">
        <v>2015</v>
      </c>
      <c r="C2130" s="219" t="s">
        <v>4548</v>
      </c>
      <c r="D2130" s="231" t="s">
        <v>6306</v>
      </c>
      <c r="E2130" s="226" t="s">
        <v>4635</v>
      </c>
      <c r="F2130" s="222" t="s">
        <v>1036</v>
      </c>
      <c r="G2130" s="218">
        <v>0</v>
      </c>
      <c r="H2130" s="220" t="s">
        <v>6111</v>
      </c>
      <c r="I2130" s="220" t="s">
        <v>990</v>
      </c>
      <c r="J2130" s="220" t="s">
        <v>6111</v>
      </c>
      <c r="K2130" s="221" t="s">
        <v>990</v>
      </c>
    </row>
    <row r="2131" spans="1:11" ht="30.75" customHeight="1" x14ac:dyDescent="0.2">
      <c r="A2131" s="217">
        <v>2127</v>
      </c>
      <c r="B2131" s="218">
        <v>2015</v>
      </c>
      <c r="C2131" s="219" t="s">
        <v>1106</v>
      </c>
      <c r="D2131" s="231" t="s">
        <v>6306</v>
      </c>
      <c r="E2131" s="226" t="s">
        <v>6112</v>
      </c>
      <c r="F2131" s="222" t="s">
        <v>1780</v>
      </c>
      <c r="G2131" s="218">
        <v>0</v>
      </c>
      <c r="H2131" s="220" t="s">
        <v>6113</v>
      </c>
      <c r="I2131" s="220" t="s">
        <v>990</v>
      </c>
      <c r="J2131" s="220" t="s">
        <v>6113</v>
      </c>
      <c r="K2131" s="221" t="s">
        <v>990</v>
      </c>
    </row>
    <row r="2132" spans="1:11" ht="30.75" customHeight="1" x14ac:dyDescent="0.2">
      <c r="A2132" s="217">
        <v>2128</v>
      </c>
      <c r="B2132" s="218">
        <v>2015</v>
      </c>
      <c r="C2132" s="219" t="s">
        <v>4551</v>
      </c>
      <c r="D2132" s="231" t="s">
        <v>6306</v>
      </c>
      <c r="E2132" s="226" t="s">
        <v>6114</v>
      </c>
      <c r="F2132" s="222" t="s">
        <v>1788</v>
      </c>
      <c r="G2132" s="218">
        <v>1</v>
      </c>
      <c r="H2132" s="220" t="s">
        <v>6115</v>
      </c>
      <c r="I2132" s="220" t="s">
        <v>6116</v>
      </c>
      <c r="J2132" s="220" t="s">
        <v>6115</v>
      </c>
      <c r="K2132" s="221" t="s">
        <v>6116</v>
      </c>
    </row>
    <row r="2133" spans="1:11" ht="30.75" customHeight="1" x14ac:dyDescent="0.2">
      <c r="A2133" s="217">
        <v>2129</v>
      </c>
      <c r="B2133" s="218">
        <v>2015</v>
      </c>
      <c r="C2133" s="219" t="s">
        <v>4553</v>
      </c>
      <c r="D2133" s="231" t="s">
        <v>6306</v>
      </c>
      <c r="E2133" s="226" t="s">
        <v>4537</v>
      </c>
      <c r="F2133" s="222" t="s">
        <v>1298</v>
      </c>
      <c r="G2133" s="218">
        <v>0</v>
      </c>
      <c r="H2133" s="220" t="s">
        <v>6117</v>
      </c>
      <c r="I2133" s="220" t="s">
        <v>990</v>
      </c>
      <c r="J2133" s="220" t="s">
        <v>6117</v>
      </c>
      <c r="K2133" s="221" t="s">
        <v>990</v>
      </c>
    </row>
    <row r="2134" spans="1:11" ht="30.75" customHeight="1" x14ac:dyDescent="0.2">
      <c r="A2134" s="217">
        <v>2130</v>
      </c>
      <c r="B2134" s="218">
        <v>2015</v>
      </c>
      <c r="C2134" s="219" t="s">
        <v>4555</v>
      </c>
      <c r="D2134" s="231" t="s">
        <v>6306</v>
      </c>
      <c r="E2134" s="226" t="s">
        <v>6118</v>
      </c>
      <c r="F2134" s="222" t="s">
        <v>1197</v>
      </c>
      <c r="G2134" s="218">
        <v>3</v>
      </c>
      <c r="H2134" s="220" t="s">
        <v>6119</v>
      </c>
      <c r="I2134" s="220" t="s">
        <v>990</v>
      </c>
      <c r="J2134" s="220" t="s">
        <v>990</v>
      </c>
      <c r="K2134" s="221" t="s">
        <v>6119</v>
      </c>
    </row>
    <row r="2135" spans="1:11" ht="30.75" customHeight="1" x14ac:dyDescent="0.2">
      <c r="A2135" s="217">
        <v>2131</v>
      </c>
      <c r="B2135" s="218">
        <v>2015</v>
      </c>
      <c r="C2135" s="219" t="s">
        <v>4557</v>
      </c>
      <c r="D2135" s="231" t="s">
        <v>6306</v>
      </c>
      <c r="E2135" s="226" t="s">
        <v>6120</v>
      </c>
      <c r="F2135" s="222" t="s">
        <v>992</v>
      </c>
      <c r="G2135" s="218">
        <v>3</v>
      </c>
      <c r="H2135" s="220" t="s">
        <v>6121</v>
      </c>
      <c r="I2135" s="220" t="s">
        <v>990</v>
      </c>
      <c r="J2135" s="220" t="s">
        <v>990</v>
      </c>
      <c r="K2135" s="221" t="s">
        <v>6121</v>
      </c>
    </row>
    <row r="2136" spans="1:11" ht="30.75" customHeight="1" x14ac:dyDescent="0.2">
      <c r="A2136" s="217">
        <v>2132</v>
      </c>
      <c r="B2136" s="218">
        <v>2015</v>
      </c>
      <c r="C2136" s="219" t="s">
        <v>4559</v>
      </c>
      <c r="D2136" s="231" t="s">
        <v>6306</v>
      </c>
      <c r="E2136" s="226" t="s">
        <v>3778</v>
      </c>
      <c r="F2136" s="222" t="s">
        <v>1776</v>
      </c>
      <c r="G2136" s="218">
        <v>3</v>
      </c>
      <c r="H2136" s="220" t="s">
        <v>6122</v>
      </c>
      <c r="I2136" s="220" t="s">
        <v>990</v>
      </c>
      <c r="J2136" s="220" t="s">
        <v>990</v>
      </c>
      <c r="K2136" s="221" t="s">
        <v>6122</v>
      </c>
    </row>
    <row r="2137" spans="1:11" ht="30.75" customHeight="1" x14ac:dyDescent="0.2">
      <c r="A2137" s="217">
        <v>2133</v>
      </c>
      <c r="B2137" s="218">
        <v>2015</v>
      </c>
      <c r="C2137" s="219" t="s">
        <v>4561</v>
      </c>
      <c r="D2137" s="231" t="s">
        <v>6306</v>
      </c>
      <c r="E2137" s="226" t="s">
        <v>6123</v>
      </c>
      <c r="F2137" s="222" t="s">
        <v>1794</v>
      </c>
      <c r="G2137" s="218">
        <v>3</v>
      </c>
      <c r="H2137" s="220" t="s">
        <v>6124</v>
      </c>
      <c r="I2137" s="220" t="s">
        <v>990</v>
      </c>
      <c r="J2137" s="220" t="s">
        <v>990</v>
      </c>
      <c r="K2137" s="221" t="s">
        <v>6124</v>
      </c>
    </row>
    <row r="2138" spans="1:11" ht="30.75" customHeight="1" x14ac:dyDescent="0.2">
      <c r="A2138" s="217">
        <v>2134</v>
      </c>
      <c r="B2138" s="218">
        <v>2015</v>
      </c>
      <c r="C2138" s="219" t="s">
        <v>4564</v>
      </c>
      <c r="D2138" s="231" t="s">
        <v>6306</v>
      </c>
      <c r="E2138" s="226" t="s">
        <v>1127</v>
      </c>
      <c r="F2138" s="222" t="s">
        <v>992</v>
      </c>
      <c r="G2138" s="218">
        <v>0</v>
      </c>
      <c r="H2138" s="220" t="s">
        <v>6125</v>
      </c>
      <c r="I2138" s="220" t="s">
        <v>990</v>
      </c>
      <c r="J2138" s="220" t="s">
        <v>6125</v>
      </c>
      <c r="K2138" s="221" t="s">
        <v>990</v>
      </c>
    </row>
    <row r="2139" spans="1:11" ht="30.75" customHeight="1" x14ac:dyDescent="0.2">
      <c r="A2139" s="217">
        <v>2135</v>
      </c>
      <c r="B2139" s="218">
        <v>2015</v>
      </c>
      <c r="C2139" s="219" t="s">
        <v>1110</v>
      </c>
      <c r="D2139" s="231" t="s">
        <v>6306</v>
      </c>
      <c r="E2139" s="226" t="s">
        <v>2721</v>
      </c>
      <c r="F2139" s="222" t="s">
        <v>1900</v>
      </c>
      <c r="G2139" s="218">
        <v>1</v>
      </c>
      <c r="H2139" s="220" t="s">
        <v>6126</v>
      </c>
      <c r="I2139" s="220" t="s">
        <v>990</v>
      </c>
      <c r="J2139" s="220" t="s">
        <v>6127</v>
      </c>
      <c r="K2139" s="221" t="s">
        <v>6128</v>
      </c>
    </row>
    <row r="2140" spans="1:11" ht="30.75" customHeight="1" x14ac:dyDescent="0.2">
      <c r="A2140" s="217">
        <v>2136</v>
      </c>
      <c r="B2140" s="218">
        <v>2015</v>
      </c>
      <c r="C2140" s="219" t="s">
        <v>4568</v>
      </c>
      <c r="D2140" s="231" t="s">
        <v>6306</v>
      </c>
      <c r="E2140" s="226" t="s">
        <v>2320</v>
      </c>
      <c r="F2140" s="222" t="s">
        <v>1850</v>
      </c>
      <c r="G2140" s="218">
        <v>0</v>
      </c>
      <c r="H2140" s="220" t="s">
        <v>6129</v>
      </c>
      <c r="I2140" s="220" t="s">
        <v>990</v>
      </c>
      <c r="J2140" s="220" t="s">
        <v>6129</v>
      </c>
      <c r="K2140" s="221" t="s">
        <v>990</v>
      </c>
    </row>
    <row r="2141" spans="1:11" ht="30.75" customHeight="1" x14ac:dyDescent="0.2">
      <c r="A2141" s="217">
        <v>2137</v>
      </c>
      <c r="B2141" s="218">
        <v>2015</v>
      </c>
      <c r="C2141" s="219" t="s">
        <v>4571</v>
      </c>
      <c r="D2141" s="231" t="s">
        <v>6306</v>
      </c>
      <c r="E2141" s="226" t="s">
        <v>2888</v>
      </c>
      <c r="F2141" s="222" t="s">
        <v>3762</v>
      </c>
      <c r="G2141" s="218">
        <v>1</v>
      </c>
      <c r="H2141" s="220" t="s">
        <v>6130</v>
      </c>
      <c r="I2141" s="220" t="s">
        <v>990</v>
      </c>
      <c r="J2141" s="220" t="s">
        <v>6131</v>
      </c>
      <c r="K2141" s="221" t="s">
        <v>6132</v>
      </c>
    </row>
    <row r="2142" spans="1:11" ht="30.75" customHeight="1" x14ac:dyDescent="0.2">
      <c r="A2142" s="217">
        <v>2138</v>
      </c>
      <c r="B2142" s="218">
        <v>2015</v>
      </c>
      <c r="C2142" s="219" t="s">
        <v>4573</v>
      </c>
      <c r="D2142" s="231" t="s">
        <v>6306</v>
      </c>
      <c r="E2142" s="226" t="s">
        <v>6133</v>
      </c>
      <c r="F2142" s="222" t="s">
        <v>1132</v>
      </c>
      <c r="G2142" s="218">
        <v>1</v>
      </c>
      <c r="H2142" s="220" t="s">
        <v>6134</v>
      </c>
      <c r="I2142" s="220" t="s">
        <v>990</v>
      </c>
      <c r="J2142" s="220" t="s">
        <v>6135</v>
      </c>
      <c r="K2142" s="221" t="s">
        <v>6136</v>
      </c>
    </row>
    <row r="2143" spans="1:11" ht="30.75" customHeight="1" x14ac:dyDescent="0.2">
      <c r="A2143" s="217">
        <v>2139</v>
      </c>
      <c r="B2143" s="218">
        <v>2015</v>
      </c>
      <c r="C2143" s="219" t="s">
        <v>1114</v>
      </c>
      <c r="D2143" s="231" t="s">
        <v>6306</v>
      </c>
      <c r="E2143" s="226" t="s">
        <v>1673</v>
      </c>
      <c r="F2143" s="222" t="s">
        <v>1723</v>
      </c>
      <c r="G2143" s="218">
        <v>0</v>
      </c>
      <c r="H2143" s="220" t="s">
        <v>6137</v>
      </c>
      <c r="I2143" s="220" t="s">
        <v>990</v>
      </c>
      <c r="J2143" s="220" t="s">
        <v>6137</v>
      </c>
      <c r="K2143" s="221" t="s">
        <v>990</v>
      </c>
    </row>
    <row r="2144" spans="1:11" ht="30.75" customHeight="1" x14ac:dyDescent="0.2">
      <c r="A2144" s="217">
        <v>2140</v>
      </c>
      <c r="B2144" s="218">
        <v>2015</v>
      </c>
      <c r="C2144" s="219" t="s">
        <v>4577</v>
      </c>
      <c r="D2144" s="231" t="s">
        <v>6306</v>
      </c>
      <c r="E2144" s="226" t="s">
        <v>4964</v>
      </c>
      <c r="F2144" s="222" t="s">
        <v>1821</v>
      </c>
      <c r="G2144" s="218">
        <v>0</v>
      </c>
      <c r="H2144" s="220" t="s">
        <v>6138</v>
      </c>
      <c r="I2144" s="220" t="s">
        <v>990</v>
      </c>
      <c r="J2144" s="220" t="s">
        <v>6138</v>
      </c>
      <c r="K2144" s="221" t="s">
        <v>990</v>
      </c>
    </row>
    <row r="2145" spans="1:11" ht="30.75" customHeight="1" x14ac:dyDescent="0.2">
      <c r="A2145" s="217">
        <v>2141</v>
      </c>
      <c r="B2145" s="218">
        <v>2015</v>
      </c>
      <c r="C2145" s="219" t="s">
        <v>4579</v>
      </c>
      <c r="D2145" s="231" t="s">
        <v>6306</v>
      </c>
      <c r="E2145" s="226" t="s">
        <v>2496</v>
      </c>
      <c r="F2145" s="222" t="s">
        <v>1528</v>
      </c>
      <c r="G2145" s="218">
        <v>1</v>
      </c>
      <c r="H2145" s="220" t="s">
        <v>6139</v>
      </c>
      <c r="I2145" s="220" t="s">
        <v>990</v>
      </c>
      <c r="J2145" s="220" t="s">
        <v>6140</v>
      </c>
      <c r="K2145" s="221" t="s">
        <v>6141</v>
      </c>
    </row>
    <row r="2146" spans="1:11" ht="30.75" customHeight="1" x14ac:dyDescent="0.2">
      <c r="A2146" s="217">
        <v>2142</v>
      </c>
      <c r="B2146" s="218">
        <v>2015</v>
      </c>
      <c r="C2146" s="219" t="s">
        <v>4581</v>
      </c>
      <c r="D2146" s="231" t="s">
        <v>6306</v>
      </c>
      <c r="E2146" s="226" t="s">
        <v>2974</v>
      </c>
      <c r="F2146" s="222" t="s">
        <v>1749</v>
      </c>
      <c r="G2146" s="218">
        <v>0</v>
      </c>
      <c r="H2146" s="220" t="s">
        <v>6142</v>
      </c>
      <c r="I2146" s="220" t="s">
        <v>990</v>
      </c>
      <c r="J2146" s="220" t="s">
        <v>6142</v>
      </c>
      <c r="K2146" s="221" t="s">
        <v>990</v>
      </c>
    </row>
    <row r="2147" spans="1:11" ht="30.75" customHeight="1" x14ac:dyDescent="0.2">
      <c r="A2147" s="217">
        <v>2143</v>
      </c>
      <c r="B2147" s="218">
        <v>2015</v>
      </c>
      <c r="C2147" s="219" t="s">
        <v>4583</v>
      </c>
      <c r="D2147" s="231" t="s">
        <v>6306</v>
      </c>
      <c r="E2147" s="226" t="s">
        <v>6143</v>
      </c>
      <c r="F2147" s="222" t="s">
        <v>1156</v>
      </c>
      <c r="G2147" s="218">
        <v>1</v>
      </c>
      <c r="H2147" s="220" t="s">
        <v>6144</v>
      </c>
      <c r="I2147" s="220" t="s">
        <v>990</v>
      </c>
      <c r="J2147" s="220" t="s">
        <v>6145</v>
      </c>
      <c r="K2147" s="221" t="s">
        <v>6146</v>
      </c>
    </row>
    <row r="2148" spans="1:11" ht="30.75" customHeight="1" x14ac:dyDescent="0.2">
      <c r="A2148" s="217">
        <v>2144</v>
      </c>
      <c r="B2148" s="218">
        <v>2015</v>
      </c>
      <c r="C2148" s="219" t="s">
        <v>4586</v>
      </c>
      <c r="D2148" s="231" t="s">
        <v>6306</v>
      </c>
      <c r="E2148" s="226" t="s">
        <v>3103</v>
      </c>
      <c r="F2148" s="222" t="s">
        <v>1447</v>
      </c>
      <c r="G2148" s="218">
        <v>1</v>
      </c>
      <c r="H2148" s="220" t="s">
        <v>6147</v>
      </c>
      <c r="I2148" s="220" t="s">
        <v>990</v>
      </c>
      <c r="J2148" s="220" t="s">
        <v>6148</v>
      </c>
      <c r="K2148" s="221" t="s">
        <v>6149</v>
      </c>
    </row>
    <row r="2149" spans="1:11" ht="30.75" customHeight="1" x14ac:dyDescent="0.2">
      <c r="A2149" s="217">
        <v>2145</v>
      </c>
      <c r="B2149" s="218">
        <v>2015</v>
      </c>
      <c r="C2149" s="219" t="s">
        <v>4588</v>
      </c>
      <c r="D2149" s="231" t="s">
        <v>6306</v>
      </c>
      <c r="E2149" s="226" t="s">
        <v>4657</v>
      </c>
      <c r="F2149" s="222" t="s">
        <v>1904</v>
      </c>
      <c r="G2149" s="218">
        <v>1</v>
      </c>
      <c r="H2149" s="220" t="s">
        <v>6150</v>
      </c>
      <c r="I2149" s="220" t="s">
        <v>990</v>
      </c>
      <c r="J2149" s="220" t="s">
        <v>6151</v>
      </c>
      <c r="K2149" s="221" t="s">
        <v>6152</v>
      </c>
    </row>
    <row r="2150" spans="1:11" ht="30.75" customHeight="1" x14ac:dyDescent="0.2">
      <c r="A2150" s="217">
        <v>2146</v>
      </c>
      <c r="B2150" s="218">
        <v>2015</v>
      </c>
      <c r="C2150" s="219" t="s">
        <v>4590</v>
      </c>
      <c r="D2150" s="231" t="s">
        <v>6306</v>
      </c>
      <c r="E2150" s="226" t="s">
        <v>6153</v>
      </c>
      <c r="F2150" s="222" t="s">
        <v>1509</v>
      </c>
      <c r="G2150" s="218">
        <v>1</v>
      </c>
      <c r="H2150" s="220" t="s">
        <v>6154</v>
      </c>
      <c r="I2150" s="220" t="s">
        <v>990</v>
      </c>
      <c r="J2150" s="220" t="s">
        <v>6155</v>
      </c>
      <c r="K2150" s="221" t="s">
        <v>6156</v>
      </c>
    </row>
    <row r="2151" spans="1:11" ht="30.75" customHeight="1" x14ac:dyDescent="0.2">
      <c r="A2151" s="217">
        <v>2147</v>
      </c>
      <c r="B2151" s="218">
        <v>2015</v>
      </c>
      <c r="C2151" s="219" t="s">
        <v>4593</v>
      </c>
      <c r="D2151" s="231" t="s">
        <v>6306</v>
      </c>
      <c r="E2151" s="226" t="s">
        <v>6157</v>
      </c>
      <c r="F2151" s="222" t="s">
        <v>1028</v>
      </c>
      <c r="G2151" s="218">
        <v>0</v>
      </c>
      <c r="H2151" s="220" t="s">
        <v>6158</v>
      </c>
      <c r="I2151" s="220" t="s">
        <v>990</v>
      </c>
      <c r="J2151" s="220" t="s">
        <v>6158</v>
      </c>
      <c r="K2151" s="221" t="s">
        <v>990</v>
      </c>
    </row>
    <row r="2152" spans="1:11" ht="30.75" customHeight="1" x14ac:dyDescent="0.2">
      <c r="A2152" s="217">
        <v>2148</v>
      </c>
      <c r="B2152" s="218">
        <v>2015</v>
      </c>
      <c r="C2152" s="219" t="s">
        <v>6159</v>
      </c>
      <c r="D2152" s="231" t="s">
        <v>6306</v>
      </c>
      <c r="E2152" s="226" t="s">
        <v>6160</v>
      </c>
      <c r="F2152" s="222" t="s">
        <v>1040</v>
      </c>
      <c r="G2152" s="218">
        <v>1</v>
      </c>
      <c r="H2152" s="220" t="s">
        <v>6161</v>
      </c>
      <c r="I2152" s="220" t="s">
        <v>990</v>
      </c>
      <c r="J2152" s="220" t="s">
        <v>6162</v>
      </c>
      <c r="K2152" s="221" t="s">
        <v>6163</v>
      </c>
    </row>
    <row r="2153" spans="1:11" ht="30.75" customHeight="1" x14ac:dyDescent="0.2">
      <c r="A2153" s="217">
        <v>2149</v>
      </c>
      <c r="B2153" s="218">
        <v>2015</v>
      </c>
      <c r="C2153" s="219" t="s">
        <v>1118</v>
      </c>
      <c r="D2153" s="231" t="s">
        <v>6306</v>
      </c>
      <c r="E2153" s="226" t="s">
        <v>6164</v>
      </c>
      <c r="F2153" s="222" t="s">
        <v>1077</v>
      </c>
      <c r="G2153" s="218">
        <v>1</v>
      </c>
      <c r="H2153" s="220" t="s">
        <v>6165</v>
      </c>
      <c r="I2153" s="220" t="s">
        <v>6166</v>
      </c>
      <c r="J2153" s="220" t="s">
        <v>6165</v>
      </c>
      <c r="K2153" s="221" t="s">
        <v>6166</v>
      </c>
    </row>
    <row r="2154" spans="1:11" ht="30.75" customHeight="1" x14ac:dyDescent="0.2">
      <c r="A2154" s="217">
        <v>2150</v>
      </c>
      <c r="B2154" s="218">
        <v>2015</v>
      </c>
      <c r="C2154" s="219" t="s">
        <v>4601</v>
      </c>
      <c r="D2154" s="231" t="s">
        <v>6306</v>
      </c>
      <c r="E2154" s="226" t="s">
        <v>7482</v>
      </c>
      <c r="F2154" s="222" t="s">
        <v>1810</v>
      </c>
      <c r="G2154" s="218">
        <v>0</v>
      </c>
      <c r="H2154" s="220" t="s">
        <v>6167</v>
      </c>
      <c r="I2154" s="220" t="s">
        <v>990</v>
      </c>
      <c r="J2154" s="220" t="s">
        <v>6167</v>
      </c>
      <c r="K2154" s="221" t="s">
        <v>990</v>
      </c>
    </row>
    <row r="2155" spans="1:11" ht="30.75" customHeight="1" x14ac:dyDescent="0.2">
      <c r="A2155" s="217">
        <v>2151</v>
      </c>
      <c r="B2155" s="218">
        <v>2015</v>
      </c>
      <c r="C2155" s="219" t="s">
        <v>5088</v>
      </c>
      <c r="D2155" s="231" t="s">
        <v>6306</v>
      </c>
      <c r="E2155" s="226" t="s">
        <v>3683</v>
      </c>
      <c r="F2155" s="222" t="s">
        <v>1112</v>
      </c>
      <c r="G2155" s="218">
        <v>0</v>
      </c>
      <c r="H2155" s="220" t="s">
        <v>6168</v>
      </c>
      <c r="I2155" s="220" t="s">
        <v>990</v>
      </c>
      <c r="J2155" s="220" t="s">
        <v>6168</v>
      </c>
      <c r="K2155" s="221" t="s">
        <v>990</v>
      </c>
    </row>
    <row r="2156" spans="1:11" ht="30.75" customHeight="1" x14ac:dyDescent="0.2">
      <c r="A2156" s="217">
        <v>2152</v>
      </c>
      <c r="B2156" s="218">
        <v>2015</v>
      </c>
      <c r="C2156" s="219" t="s">
        <v>4603</v>
      </c>
      <c r="D2156" s="231" t="s">
        <v>6306</v>
      </c>
      <c r="E2156" s="226" t="s">
        <v>6169</v>
      </c>
      <c r="F2156" s="222" t="s">
        <v>1794</v>
      </c>
      <c r="G2156" s="218">
        <v>3</v>
      </c>
      <c r="H2156" s="220" t="s">
        <v>6170</v>
      </c>
      <c r="I2156" s="220" t="s">
        <v>990</v>
      </c>
      <c r="J2156" s="220" t="s">
        <v>990</v>
      </c>
      <c r="K2156" s="221" t="s">
        <v>6170</v>
      </c>
    </row>
    <row r="2157" spans="1:11" ht="30.75" customHeight="1" x14ac:dyDescent="0.2">
      <c r="A2157" s="217">
        <v>2153</v>
      </c>
      <c r="B2157" s="218">
        <v>2015</v>
      </c>
      <c r="C2157" s="219" t="s">
        <v>4606</v>
      </c>
      <c r="D2157" s="231" t="s">
        <v>6306</v>
      </c>
      <c r="E2157" s="226" t="s">
        <v>3879</v>
      </c>
      <c r="F2157" s="222" t="s">
        <v>1063</v>
      </c>
      <c r="G2157" s="218">
        <v>0</v>
      </c>
      <c r="H2157" s="220" t="s">
        <v>6171</v>
      </c>
      <c r="I2157" s="220" t="s">
        <v>990</v>
      </c>
      <c r="J2157" s="220" t="s">
        <v>6171</v>
      </c>
      <c r="K2157" s="221" t="s">
        <v>990</v>
      </c>
    </row>
    <row r="2158" spans="1:11" ht="30.75" customHeight="1" x14ac:dyDescent="0.2">
      <c r="A2158" s="217">
        <v>2154</v>
      </c>
      <c r="B2158" s="218">
        <v>2015</v>
      </c>
      <c r="C2158" s="219" t="s">
        <v>4609</v>
      </c>
      <c r="D2158" s="231" t="s">
        <v>6306</v>
      </c>
      <c r="E2158" s="226" t="s">
        <v>4631</v>
      </c>
      <c r="F2158" s="222" t="s">
        <v>1320</v>
      </c>
      <c r="G2158" s="218">
        <v>1</v>
      </c>
      <c r="H2158" s="220" t="s">
        <v>6172</v>
      </c>
      <c r="I2158" s="220" t="s">
        <v>990</v>
      </c>
      <c r="J2158" s="220" t="s">
        <v>6173</v>
      </c>
      <c r="K2158" s="221" t="s">
        <v>6174</v>
      </c>
    </row>
    <row r="2159" spans="1:11" ht="30.75" customHeight="1" x14ac:dyDescent="0.2">
      <c r="A2159" s="217">
        <v>2155</v>
      </c>
      <c r="B2159" s="218">
        <v>2015</v>
      </c>
      <c r="C2159" s="219" t="s">
        <v>4612</v>
      </c>
      <c r="D2159" s="231" t="s">
        <v>6306</v>
      </c>
      <c r="E2159" s="226" t="s">
        <v>1888</v>
      </c>
      <c r="F2159" s="222" t="s">
        <v>1207</v>
      </c>
      <c r="G2159" s="218">
        <v>1</v>
      </c>
      <c r="H2159" s="220" t="s">
        <v>6175</v>
      </c>
      <c r="I2159" s="220" t="s">
        <v>990</v>
      </c>
      <c r="J2159" s="220" t="s">
        <v>6176</v>
      </c>
      <c r="K2159" s="221" t="s">
        <v>6177</v>
      </c>
    </row>
    <row r="2160" spans="1:11" ht="30.75" customHeight="1" x14ac:dyDescent="0.2">
      <c r="A2160" s="217">
        <v>2156</v>
      </c>
      <c r="B2160" s="218">
        <v>2015</v>
      </c>
      <c r="C2160" s="219" t="s">
        <v>4615</v>
      </c>
      <c r="D2160" s="231" t="s">
        <v>6306</v>
      </c>
      <c r="E2160" s="226" t="s">
        <v>6178</v>
      </c>
      <c r="F2160" s="222" t="s">
        <v>1066</v>
      </c>
      <c r="G2160" s="218">
        <v>0</v>
      </c>
      <c r="H2160" s="220" t="s">
        <v>6179</v>
      </c>
      <c r="I2160" s="220" t="s">
        <v>990</v>
      </c>
      <c r="J2160" s="220" t="s">
        <v>6179</v>
      </c>
      <c r="K2160" s="221" t="s">
        <v>990</v>
      </c>
    </row>
    <row r="2161" spans="1:11" ht="30.75" customHeight="1" x14ac:dyDescent="0.2">
      <c r="A2161" s="217">
        <v>2157</v>
      </c>
      <c r="B2161" s="218">
        <v>2015</v>
      </c>
      <c r="C2161" s="219" t="s">
        <v>1122</v>
      </c>
      <c r="D2161" s="231" t="s">
        <v>6306</v>
      </c>
      <c r="E2161" s="226" t="s">
        <v>6180</v>
      </c>
      <c r="F2161" s="222" t="s">
        <v>1040</v>
      </c>
      <c r="G2161" s="218">
        <v>1</v>
      </c>
      <c r="H2161" s="220" t="s">
        <v>6181</v>
      </c>
      <c r="I2161" s="220" t="s">
        <v>990</v>
      </c>
      <c r="J2161" s="220" t="s">
        <v>6182</v>
      </c>
      <c r="K2161" s="221" t="s">
        <v>6183</v>
      </c>
    </row>
    <row r="2162" spans="1:11" ht="30.75" customHeight="1" x14ac:dyDescent="0.2">
      <c r="A2162" s="217">
        <v>2158</v>
      </c>
      <c r="B2162" s="218">
        <v>2015</v>
      </c>
      <c r="C2162" s="219" t="s">
        <v>4617</v>
      </c>
      <c r="D2162" s="231" t="s">
        <v>6306</v>
      </c>
      <c r="E2162" s="226" t="s">
        <v>3506</v>
      </c>
      <c r="F2162" s="222" t="s">
        <v>1904</v>
      </c>
      <c r="G2162" s="218">
        <v>1</v>
      </c>
      <c r="H2162" s="220" t="s">
        <v>6184</v>
      </c>
      <c r="I2162" s="220" t="s">
        <v>990</v>
      </c>
      <c r="J2162" s="220" t="s">
        <v>6185</v>
      </c>
      <c r="K2162" s="221" t="s">
        <v>6186</v>
      </c>
    </row>
    <row r="2163" spans="1:11" ht="30.75" customHeight="1" x14ac:dyDescent="0.2">
      <c r="A2163" s="217">
        <v>2159</v>
      </c>
      <c r="B2163" s="218">
        <v>2015</v>
      </c>
      <c r="C2163" s="219" t="s">
        <v>4619</v>
      </c>
      <c r="D2163" s="231" t="s">
        <v>6306</v>
      </c>
      <c r="E2163" s="226" t="s">
        <v>7416</v>
      </c>
      <c r="F2163" s="222" t="s">
        <v>1904</v>
      </c>
      <c r="G2163" s="218">
        <v>1</v>
      </c>
      <c r="H2163" s="220" t="s">
        <v>6187</v>
      </c>
      <c r="I2163" s="220" t="s">
        <v>990</v>
      </c>
      <c r="J2163" s="220" t="s">
        <v>6188</v>
      </c>
      <c r="K2163" s="221" t="s">
        <v>6189</v>
      </c>
    </row>
    <row r="2164" spans="1:11" ht="30.75" customHeight="1" x14ac:dyDescent="0.2">
      <c r="A2164" s="217">
        <v>2160</v>
      </c>
      <c r="B2164" s="218">
        <v>2015</v>
      </c>
      <c r="C2164" s="219" t="s">
        <v>6190</v>
      </c>
      <c r="D2164" s="231" t="s">
        <v>6306</v>
      </c>
      <c r="E2164" s="226" t="s">
        <v>7401</v>
      </c>
      <c r="F2164" s="222" t="s">
        <v>1810</v>
      </c>
      <c r="G2164" s="218">
        <v>1</v>
      </c>
      <c r="H2164" s="220" t="s">
        <v>6191</v>
      </c>
      <c r="I2164" s="220" t="s">
        <v>990</v>
      </c>
      <c r="J2164" s="220" t="s">
        <v>6192</v>
      </c>
      <c r="K2164" s="221" t="s">
        <v>6193</v>
      </c>
    </row>
    <row r="2165" spans="1:11" ht="30.75" customHeight="1" x14ac:dyDescent="0.2">
      <c r="A2165" s="217">
        <v>2161</v>
      </c>
      <c r="B2165" s="218">
        <v>2015</v>
      </c>
      <c r="C2165" s="219" t="s">
        <v>4622</v>
      </c>
      <c r="D2165" s="231" t="s">
        <v>6306</v>
      </c>
      <c r="E2165" s="226" t="s">
        <v>2033</v>
      </c>
      <c r="F2165" s="222" t="s">
        <v>1077</v>
      </c>
      <c r="G2165" s="218">
        <v>0</v>
      </c>
      <c r="H2165" s="220" t="s">
        <v>6194</v>
      </c>
      <c r="I2165" s="220" t="s">
        <v>990</v>
      </c>
      <c r="J2165" s="220" t="s">
        <v>6194</v>
      </c>
      <c r="K2165" s="221" t="s">
        <v>990</v>
      </c>
    </row>
    <row r="2166" spans="1:11" ht="30.75" customHeight="1" x14ac:dyDescent="0.2">
      <c r="A2166" s="217">
        <v>2162</v>
      </c>
      <c r="B2166" s="218">
        <v>2015</v>
      </c>
      <c r="C2166" s="219" t="s">
        <v>5094</v>
      </c>
      <c r="D2166" s="231" t="s">
        <v>6306</v>
      </c>
      <c r="E2166" s="226" t="s">
        <v>6195</v>
      </c>
      <c r="F2166" s="222" t="s">
        <v>1239</v>
      </c>
      <c r="G2166" s="218">
        <v>1</v>
      </c>
      <c r="H2166" s="220" t="s">
        <v>6196</v>
      </c>
      <c r="I2166" s="220" t="s">
        <v>990</v>
      </c>
      <c r="J2166" s="220" t="s">
        <v>6197</v>
      </c>
      <c r="K2166" s="221" t="s">
        <v>6198</v>
      </c>
    </row>
    <row r="2167" spans="1:11" ht="30.75" customHeight="1" x14ac:dyDescent="0.2">
      <c r="A2167" s="217">
        <v>2163</v>
      </c>
      <c r="B2167" s="218">
        <v>2015</v>
      </c>
      <c r="C2167" s="219" t="s">
        <v>4625</v>
      </c>
      <c r="D2167" s="231" t="s">
        <v>6306</v>
      </c>
      <c r="E2167" s="226" t="s">
        <v>6199</v>
      </c>
      <c r="F2167" s="222" t="s">
        <v>4954</v>
      </c>
      <c r="G2167" s="218">
        <v>0</v>
      </c>
      <c r="H2167" s="220" t="s">
        <v>6200</v>
      </c>
      <c r="I2167" s="220" t="s">
        <v>990</v>
      </c>
      <c r="J2167" s="220" t="s">
        <v>6200</v>
      </c>
      <c r="K2167" s="221" t="s">
        <v>990</v>
      </c>
    </row>
    <row r="2168" spans="1:11" ht="30.75" customHeight="1" x14ac:dyDescent="0.2">
      <c r="A2168" s="217">
        <v>2164</v>
      </c>
      <c r="B2168" s="218">
        <v>2015</v>
      </c>
      <c r="C2168" s="219" t="s">
        <v>4628</v>
      </c>
      <c r="D2168" s="231" t="s">
        <v>6306</v>
      </c>
      <c r="E2168" s="226" t="s">
        <v>6201</v>
      </c>
      <c r="F2168" s="222" t="s">
        <v>1433</v>
      </c>
      <c r="G2168" s="218">
        <v>0</v>
      </c>
      <c r="H2168" s="220" t="s">
        <v>6202</v>
      </c>
      <c r="I2168" s="220" t="s">
        <v>990</v>
      </c>
      <c r="J2168" s="220" t="s">
        <v>6202</v>
      </c>
      <c r="K2168" s="221" t="s">
        <v>990</v>
      </c>
    </row>
    <row r="2169" spans="1:11" ht="30.75" customHeight="1" x14ac:dyDescent="0.2">
      <c r="A2169" s="217">
        <v>2165</v>
      </c>
      <c r="B2169" s="218">
        <v>2015</v>
      </c>
      <c r="C2169" s="219" t="s">
        <v>4630</v>
      </c>
      <c r="D2169" s="231" t="s">
        <v>6306</v>
      </c>
      <c r="E2169" s="226" t="s">
        <v>6203</v>
      </c>
      <c r="F2169" s="222" t="s">
        <v>1447</v>
      </c>
      <c r="G2169" s="218">
        <v>0</v>
      </c>
      <c r="H2169" s="220" t="s">
        <v>6204</v>
      </c>
      <c r="I2169" s="220" t="s">
        <v>990</v>
      </c>
      <c r="J2169" s="220" t="s">
        <v>6204</v>
      </c>
      <c r="K2169" s="221" t="s">
        <v>990</v>
      </c>
    </row>
    <row r="2170" spans="1:11" ht="30.75" customHeight="1" x14ac:dyDescent="0.2">
      <c r="A2170" s="217">
        <v>2166</v>
      </c>
      <c r="B2170" s="218">
        <v>2015</v>
      </c>
      <c r="C2170" s="219" t="s">
        <v>4633</v>
      </c>
      <c r="D2170" s="231" t="s">
        <v>6306</v>
      </c>
      <c r="E2170" s="226" t="s">
        <v>6205</v>
      </c>
      <c r="F2170" s="222" t="s">
        <v>1048</v>
      </c>
      <c r="G2170" s="218">
        <v>0</v>
      </c>
      <c r="H2170" s="220" t="s">
        <v>6206</v>
      </c>
      <c r="I2170" s="220" t="s">
        <v>990</v>
      </c>
      <c r="J2170" s="220" t="s">
        <v>6206</v>
      </c>
      <c r="K2170" s="221" t="s">
        <v>990</v>
      </c>
    </row>
    <row r="2171" spans="1:11" ht="30.75" customHeight="1" x14ac:dyDescent="0.2">
      <c r="A2171" s="217">
        <v>2167</v>
      </c>
      <c r="B2171" s="218">
        <v>2015</v>
      </c>
      <c r="C2171" s="219" t="s">
        <v>4639</v>
      </c>
      <c r="D2171" s="231" t="s">
        <v>6306</v>
      </c>
      <c r="E2171" s="226" t="s">
        <v>6207</v>
      </c>
      <c r="F2171" s="222" t="s">
        <v>1682</v>
      </c>
      <c r="G2171" s="218">
        <v>0</v>
      </c>
      <c r="H2171" s="220" t="s">
        <v>6208</v>
      </c>
      <c r="I2171" s="220" t="s">
        <v>990</v>
      </c>
      <c r="J2171" s="220" t="s">
        <v>6208</v>
      </c>
      <c r="K2171" s="221" t="s">
        <v>990</v>
      </c>
    </row>
    <row r="2172" spans="1:11" ht="30.75" customHeight="1" x14ac:dyDescent="0.2">
      <c r="A2172" s="217">
        <v>2168</v>
      </c>
      <c r="B2172" s="218">
        <v>2015</v>
      </c>
      <c r="C2172" s="219" t="s">
        <v>4641</v>
      </c>
      <c r="D2172" s="231" t="s">
        <v>6306</v>
      </c>
      <c r="E2172" s="226" t="s">
        <v>6209</v>
      </c>
      <c r="F2172" s="222" t="s">
        <v>1069</v>
      </c>
      <c r="G2172" s="218">
        <v>0</v>
      </c>
      <c r="H2172" s="220" t="s">
        <v>6210</v>
      </c>
      <c r="I2172" s="220" t="s">
        <v>990</v>
      </c>
      <c r="J2172" s="220" t="s">
        <v>6210</v>
      </c>
      <c r="K2172" s="221" t="s">
        <v>990</v>
      </c>
    </row>
    <row r="2173" spans="1:11" ht="30.75" customHeight="1" x14ac:dyDescent="0.2">
      <c r="A2173" s="217">
        <v>2169</v>
      </c>
      <c r="B2173" s="218">
        <v>2015</v>
      </c>
      <c r="C2173" s="219" t="s">
        <v>4643</v>
      </c>
      <c r="D2173" s="231" t="s">
        <v>6306</v>
      </c>
      <c r="E2173" s="226" t="s">
        <v>5323</v>
      </c>
      <c r="F2173" s="222" t="s">
        <v>1004</v>
      </c>
      <c r="G2173" s="218">
        <v>0</v>
      </c>
      <c r="H2173" s="220" t="s">
        <v>6211</v>
      </c>
      <c r="I2173" s="220" t="s">
        <v>990</v>
      </c>
      <c r="J2173" s="220" t="s">
        <v>6211</v>
      </c>
      <c r="K2173" s="221" t="s">
        <v>990</v>
      </c>
    </row>
    <row r="2174" spans="1:11" ht="30.75" customHeight="1" x14ac:dyDescent="0.2">
      <c r="A2174" s="217">
        <v>2170</v>
      </c>
      <c r="B2174" s="218">
        <v>2015</v>
      </c>
      <c r="C2174" s="219" t="s">
        <v>4647</v>
      </c>
      <c r="D2174" s="231" t="s">
        <v>6306</v>
      </c>
      <c r="E2174" s="226" t="s">
        <v>6212</v>
      </c>
      <c r="F2174" s="222" t="s">
        <v>1549</v>
      </c>
      <c r="G2174" s="218">
        <v>1</v>
      </c>
      <c r="H2174" s="220" t="s">
        <v>6213</v>
      </c>
      <c r="I2174" s="220" t="s">
        <v>6214</v>
      </c>
      <c r="J2174" s="220" t="s">
        <v>6213</v>
      </c>
      <c r="K2174" s="221" t="s">
        <v>6214</v>
      </c>
    </row>
    <row r="2175" spans="1:11" ht="30.75" customHeight="1" x14ac:dyDescent="0.2">
      <c r="A2175" s="217">
        <v>2171</v>
      </c>
      <c r="B2175" s="218">
        <v>2015</v>
      </c>
      <c r="C2175" s="219" t="s">
        <v>4649</v>
      </c>
      <c r="D2175" s="231" t="s">
        <v>6306</v>
      </c>
      <c r="E2175" s="226" t="s">
        <v>6215</v>
      </c>
      <c r="F2175" s="222" t="s">
        <v>2245</v>
      </c>
      <c r="G2175" s="218">
        <v>1</v>
      </c>
      <c r="H2175" s="220" t="s">
        <v>6216</v>
      </c>
      <c r="I2175" s="220" t="s">
        <v>990</v>
      </c>
      <c r="J2175" s="220" t="s">
        <v>6217</v>
      </c>
      <c r="K2175" s="221" t="s">
        <v>6218</v>
      </c>
    </row>
    <row r="2176" spans="1:11" ht="30.75" customHeight="1" x14ac:dyDescent="0.2">
      <c r="A2176" s="217">
        <v>2172</v>
      </c>
      <c r="B2176" s="218">
        <v>2015</v>
      </c>
      <c r="C2176" s="219" t="s">
        <v>4651</v>
      </c>
      <c r="D2176" s="231" t="s">
        <v>6306</v>
      </c>
      <c r="E2176" s="226" t="s">
        <v>3456</v>
      </c>
      <c r="F2176" s="222" t="s">
        <v>2100</v>
      </c>
      <c r="G2176" s="218">
        <v>0</v>
      </c>
      <c r="H2176" s="220" t="s">
        <v>6219</v>
      </c>
      <c r="I2176" s="220" t="s">
        <v>990</v>
      </c>
      <c r="J2176" s="220" t="s">
        <v>6219</v>
      </c>
      <c r="K2176" s="221" t="s">
        <v>990</v>
      </c>
    </row>
    <row r="2177" spans="1:11" ht="30.75" customHeight="1" x14ac:dyDescent="0.2">
      <c r="A2177" s="217">
        <v>2173</v>
      </c>
      <c r="B2177" s="218">
        <v>2015</v>
      </c>
      <c r="C2177" s="219" t="s">
        <v>4653</v>
      </c>
      <c r="D2177" s="231" t="s">
        <v>6306</v>
      </c>
      <c r="E2177" s="226" t="s">
        <v>7483</v>
      </c>
      <c r="F2177" s="222" t="s">
        <v>1036</v>
      </c>
      <c r="G2177" s="218">
        <v>0</v>
      </c>
      <c r="H2177" s="220" t="s">
        <v>6220</v>
      </c>
      <c r="I2177" s="220" t="s">
        <v>990</v>
      </c>
      <c r="J2177" s="220" t="s">
        <v>6220</v>
      </c>
      <c r="K2177" s="221" t="s">
        <v>990</v>
      </c>
    </row>
    <row r="2178" spans="1:11" ht="30.75" customHeight="1" x14ac:dyDescent="0.2">
      <c r="A2178" s="217">
        <v>2174</v>
      </c>
      <c r="B2178" s="218">
        <v>2015</v>
      </c>
      <c r="C2178" s="219" t="s">
        <v>4656</v>
      </c>
      <c r="D2178" s="231" t="s">
        <v>6306</v>
      </c>
      <c r="E2178" s="226" t="s">
        <v>6221</v>
      </c>
      <c r="F2178" s="222" t="s">
        <v>1077</v>
      </c>
      <c r="G2178" s="218">
        <v>0</v>
      </c>
      <c r="H2178" s="220" t="s">
        <v>6222</v>
      </c>
      <c r="I2178" s="220" t="s">
        <v>990</v>
      </c>
      <c r="J2178" s="220" t="s">
        <v>6222</v>
      </c>
      <c r="K2178" s="221" t="s">
        <v>990</v>
      </c>
    </row>
    <row r="2179" spans="1:11" ht="30.75" customHeight="1" x14ac:dyDescent="0.2">
      <c r="A2179" s="217">
        <v>2175</v>
      </c>
      <c r="B2179" s="218">
        <v>2015</v>
      </c>
      <c r="C2179" s="219" t="s">
        <v>4659</v>
      </c>
      <c r="D2179" s="231" t="s">
        <v>6306</v>
      </c>
      <c r="E2179" s="226" t="s">
        <v>7339</v>
      </c>
      <c r="F2179" s="222" t="s">
        <v>1581</v>
      </c>
      <c r="G2179" s="218">
        <v>0</v>
      </c>
      <c r="H2179" s="220" t="s">
        <v>6223</v>
      </c>
      <c r="I2179" s="220" t="s">
        <v>990</v>
      </c>
      <c r="J2179" s="220" t="s">
        <v>6223</v>
      </c>
      <c r="K2179" s="221" t="s">
        <v>990</v>
      </c>
    </row>
    <row r="2180" spans="1:11" ht="30.75" customHeight="1" x14ac:dyDescent="0.2">
      <c r="A2180" s="217">
        <v>2176</v>
      </c>
      <c r="B2180" s="218">
        <v>2015</v>
      </c>
      <c r="C2180" s="219" t="s">
        <v>4661</v>
      </c>
      <c r="D2180" s="231" t="s">
        <v>6306</v>
      </c>
      <c r="E2180" s="226" t="s">
        <v>2332</v>
      </c>
      <c r="F2180" s="222" t="s">
        <v>1821</v>
      </c>
      <c r="G2180" s="218">
        <v>3</v>
      </c>
      <c r="H2180" s="220" t="s">
        <v>6224</v>
      </c>
      <c r="I2180" s="220" t="s">
        <v>990</v>
      </c>
      <c r="J2180" s="220" t="s">
        <v>990</v>
      </c>
      <c r="K2180" s="221" t="s">
        <v>6224</v>
      </c>
    </row>
    <row r="2181" spans="1:11" ht="30.75" customHeight="1" x14ac:dyDescent="0.2">
      <c r="A2181" s="217">
        <v>2177</v>
      </c>
      <c r="B2181" s="218">
        <v>2015</v>
      </c>
      <c r="C2181" s="219" t="s">
        <v>4663</v>
      </c>
      <c r="D2181" s="231" t="s">
        <v>6306</v>
      </c>
      <c r="E2181" s="226" t="s">
        <v>1996</v>
      </c>
      <c r="F2181" s="222" t="s">
        <v>2340</v>
      </c>
      <c r="G2181" s="218">
        <v>0</v>
      </c>
      <c r="H2181" s="220" t="s">
        <v>6225</v>
      </c>
      <c r="I2181" s="220" t="s">
        <v>990</v>
      </c>
      <c r="J2181" s="220" t="s">
        <v>6225</v>
      </c>
      <c r="K2181" s="221" t="s">
        <v>990</v>
      </c>
    </row>
    <row r="2182" spans="1:11" ht="30.75" customHeight="1" x14ac:dyDescent="0.2">
      <c r="A2182" s="217">
        <v>2178</v>
      </c>
      <c r="B2182" s="218">
        <v>2015</v>
      </c>
      <c r="C2182" s="219" t="s">
        <v>4665</v>
      </c>
      <c r="D2182" s="231" t="s">
        <v>6306</v>
      </c>
      <c r="E2182" s="226" t="s">
        <v>4959</v>
      </c>
      <c r="F2182" s="222" t="s">
        <v>1521</v>
      </c>
      <c r="G2182" s="218">
        <v>1</v>
      </c>
      <c r="H2182" s="220" t="s">
        <v>6226</v>
      </c>
      <c r="I2182" s="220" t="s">
        <v>990</v>
      </c>
      <c r="J2182" s="220" t="s">
        <v>6227</v>
      </c>
      <c r="K2182" s="221" t="s">
        <v>6228</v>
      </c>
    </row>
    <row r="2183" spans="1:11" ht="30.75" customHeight="1" x14ac:dyDescent="0.2">
      <c r="A2183" s="217">
        <v>2179</v>
      </c>
      <c r="B2183" s="218">
        <v>2015</v>
      </c>
      <c r="C2183" s="219" t="s">
        <v>4667</v>
      </c>
      <c r="D2183" s="231" t="s">
        <v>6306</v>
      </c>
      <c r="E2183" s="226" t="s">
        <v>6229</v>
      </c>
      <c r="F2183" s="222" t="s">
        <v>1850</v>
      </c>
      <c r="G2183" s="218">
        <v>3</v>
      </c>
      <c r="H2183" s="220" t="s">
        <v>6230</v>
      </c>
      <c r="I2183" s="220" t="s">
        <v>990</v>
      </c>
      <c r="J2183" s="220" t="s">
        <v>990</v>
      </c>
      <c r="K2183" s="221" t="s">
        <v>6230</v>
      </c>
    </row>
    <row r="2184" spans="1:11" ht="30.75" customHeight="1" x14ac:dyDescent="0.2">
      <c r="A2184" s="217">
        <v>2180</v>
      </c>
      <c r="B2184" s="218">
        <v>2015</v>
      </c>
      <c r="C2184" s="219" t="s">
        <v>6231</v>
      </c>
      <c r="D2184" s="231" t="s">
        <v>6306</v>
      </c>
      <c r="E2184" s="226" t="s">
        <v>7484</v>
      </c>
      <c r="F2184" s="222" t="s">
        <v>2265</v>
      </c>
      <c r="G2184" s="218">
        <v>3</v>
      </c>
      <c r="H2184" s="220" t="s">
        <v>6232</v>
      </c>
      <c r="I2184" s="220" t="s">
        <v>990</v>
      </c>
      <c r="J2184" s="220" t="s">
        <v>990</v>
      </c>
      <c r="K2184" s="221" t="s">
        <v>6232</v>
      </c>
    </row>
    <row r="2185" spans="1:11" ht="30.75" customHeight="1" x14ac:dyDescent="0.2">
      <c r="A2185" s="217">
        <v>2181</v>
      </c>
      <c r="B2185" s="218">
        <v>2015</v>
      </c>
      <c r="C2185" s="219" t="s">
        <v>6233</v>
      </c>
      <c r="D2185" s="231" t="s">
        <v>6306</v>
      </c>
      <c r="E2185" s="226" t="s">
        <v>7485</v>
      </c>
      <c r="F2185" s="222" t="s">
        <v>2030</v>
      </c>
      <c r="G2185" s="218">
        <v>4</v>
      </c>
      <c r="H2185" s="220" t="s">
        <v>6234</v>
      </c>
      <c r="I2185" s="220" t="s">
        <v>6235</v>
      </c>
      <c r="J2185" s="220" t="s">
        <v>990</v>
      </c>
      <c r="K2185" s="221" t="s">
        <v>6236</v>
      </c>
    </row>
    <row r="2186" spans="1:11" ht="30.75" customHeight="1" x14ac:dyDescent="0.2">
      <c r="A2186" s="217">
        <v>2182</v>
      </c>
      <c r="B2186" s="218">
        <v>2015</v>
      </c>
      <c r="C2186" s="219" t="s">
        <v>4669</v>
      </c>
      <c r="D2186" s="231" t="s">
        <v>6306</v>
      </c>
      <c r="E2186" s="226" t="s">
        <v>6237</v>
      </c>
      <c r="F2186" s="222" t="s">
        <v>2785</v>
      </c>
      <c r="G2186" s="218">
        <v>3</v>
      </c>
      <c r="H2186" s="220" t="s">
        <v>6238</v>
      </c>
      <c r="I2186" s="220" t="s">
        <v>990</v>
      </c>
      <c r="J2186" s="220" t="s">
        <v>990</v>
      </c>
      <c r="K2186" s="221" t="s">
        <v>6238</v>
      </c>
    </row>
    <row r="2187" spans="1:11" ht="30.75" customHeight="1" x14ac:dyDescent="0.2">
      <c r="A2187" s="217">
        <v>2183</v>
      </c>
      <c r="B2187" s="218">
        <v>2015</v>
      </c>
      <c r="C2187" s="219" t="s">
        <v>6239</v>
      </c>
      <c r="D2187" s="231" t="s">
        <v>6306</v>
      </c>
      <c r="E2187" s="226" t="s">
        <v>7486</v>
      </c>
      <c r="F2187" s="222" t="s">
        <v>1069</v>
      </c>
      <c r="G2187" s="218">
        <v>3</v>
      </c>
      <c r="H2187" s="220" t="s">
        <v>6240</v>
      </c>
      <c r="I2187" s="220" t="s">
        <v>990</v>
      </c>
      <c r="J2187" s="220" t="s">
        <v>990</v>
      </c>
      <c r="K2187" s="221" t="s">
        <v>6240</v>
      </c>
    </row>
    <row r="2188" spans="1:11" ht="30.75" customHeight="1" x14ac:dyDescent="0.2">
      <c r="A2188" s="217">
        <v>2184</v>
      </c>
      <c r="B2188" s="218">
        <v>2015</v>
      </c>
      <c r="C2188" s="219" t="s">
        <v>6241</v>
      </c>
      <c r="D2188" s="231" t="s">
        <v>6306</v>
      </c>
      <c r="E2188" s="226" t="s">
        <v>6242</v>
      </c>
      <c r="F2188" s="222" t="s">
        <v>2265</v>
      </c>
      <c r="G2188" s="218">
        <v>3</v>
      </c>
      <c r="H2188" s="220" t="s">
        <v>6243</v>
      </c>
      <c r="I2188" s="220" t="s">
        <v>990</v>
      </c>
      <c r="J2188" s="220" t="s">
        <v>990</v>
      </c>
      <c r="K2188" s="221" t="s">
        <v>6243</v>
      </c>
    </row>
    <row r="2189" spans="1:11" ht="30.75" customHeight="1" x14ac:dyDescent="0.2">
      <c r="A2189" s="217">
        <v>2185</v>
      </c>
      <c r="B2189" s="218">
        <v>2015</v>
      </c>
      <c r="C2189" s="219" t="s">
        <v>6244</v>
      </c>
      <c r="D2189" s="231" t="s">
        <v>6306</v>
      </c>
      <c r="E2189" s="226" t="s">
        <v>7487</v>
      </c>
      <c r="F2189" s="222" t="s">
        <v>2030</v>
      </c>
      <c r="G2189" s="218">
        <v>3</v>
      </c>
      <c r="H2189" s="220" t="s">
        <v>6245</v>
      </c>
      <c r="I2189" s="220" t="s">
        <v>990</v>
      </c>
      <c r="J2189" s="220" t="s">
        <v>990</v>
      </c>
      <c r="K2189" s="221" t="s">
        <v>6245</v>
      </c>
    </row>
    <row r="2190" spans="1:11" ht="30.75" customHeight="1" x14ac:dyDescent="0.2">
      <c r="A2190" s="217">
        <v>2186</v>
      </c>
      <c r="B2190" s="218">
        <v>2015</v>
      </c>
      <c r="C2190" s="219" t="s">
        <v>6246</v>
      </c>
      <c r="D2190" s="231" t="s">
        <v>6306</v>
      </c>
      <c r="E2190" s="226" t="s">
        <v>6247</v>
      </c>
      <c r="F2190" s="222" t="s">
        <v>2107</v>
      </c>
      <c r="G2190" s="218">
        <v>3</v>
      </c>
      <c r="H2190" s="220" t="s">
        <v>6248</v>
      </c>
      <c r="I2190" s="220" t="s">
        <v>990</v>
      </c>
      <c r="J2190" s="220" t="s">
        <v>990</v>
      </c>
      <c r="K2190" s="221" t="s">
        <v>6248</v>
      </c>
    </row>
    <row r="2191" spans="1:11" ht="30.75" customHeight="1" x14ac:dyDescent="0.2">
      <c r="A2191" s="217">
        <v>2187</v>
      </c>
      <c r="B2191" s="218">
        <v>2015</v>
      </c>
      <c r="C2191" s="219" t="s">
        <v>6249</v>
      </c>
      <c r="D2191" s="231" t="s">
        <v>6306</v>
      </c>
      <c r="E2191" s="226" t="s">
        <v>6250</v>
      </c>
      <c r="F2191" s="222" t="s">
        <v>1628</v>
      </c>
      <c r="G2191" s="218">
        <v>3</v>
      </c>
      <c r="H2191" s="220" t="s">
        <v>6251</v>
      </c>
      <c r="I2191" s="220" t="s">
        <v>990</v>
      </c>
      <c r="J2191" s="220" t="s">
        <v>990</v>
      </c>
      <c r="K2191" s="221" t="s">
        <v>6251</v>
      </c>
    </row>
    <row r="2192" spans="1:11" ht="30.75" customHeight="1" x14ac:dyDescent="0.2">
      <c r="A2192" s="217">
        <v>2188</v>
      </c>
      <c r="B2192" s="218">
        <v>2015</v>
      </c>
      <c r="C2192" s="219" t="s">
        <v>6252</v>
      </c>
      <c r="D2192" s="231" t="s">
        <v>6306</v>
      </c>
      <c r="E2192" s="226" t="s">
        <v>6253</v>
      </c>
      <c r="F2192" s="222" t="s">
        <v>2091</v>
      </c>
      <c r="G2192" s="218">
        <v>3</v>
      </c>
      <c r="H2192" s="220" t="s">
        <v>6254</v>
      </c>
      <c r="I2192" s="220" t="s">
        <v>990</v>
      </c>
      <c r="J2192" s="220" t="s">
        <v>990</v>
      </c>
      <c r="K2192" s="221" t="s">
        <v>6254</v>
      </c>
    </row>
    <row r="2193" spans="1:11" ht="30.75" customHeight="1" x14ac:dyDescent="0.2">
      <c r="A2193" s="217">
        <v>2189</v>
      </c>
      <c r="B2193" s="218">
        <v>2015</v>
      </c>
      <c r="C2193" s="219" t="s">
        <v>6255</v>
      </c>
      <c r="D2193" s="231" t="s">
        <v>6306</v>
      </c>
      <c r="E2193" s="226" t="s">
        <v>6256</v>
      </c>
      <c r="F2193" s="222" t="s">
        <v>1069</v>
      </c>
      <c r="G2193" s="218">
        <v>3</v>
      </c>
      <c r="H2193" s="220" t="s">
        <v>6257</v>
      </c>
      <c r="I2193" s="220" t="s">
        <v>990</v>
      </c>
      <c r="J2193" s="220" t="s">
        <v>990</v>
      </c>
      <c r="K2193" s="221" t="s">
        <v>6257</v>
      </c>
    </row>
    <row r="2194" spans="1:11" ht="30.75" customHeight="1" x14ac:dyDescent="0.2">
      <c r="A2194" s="217">
        <v>2190</v>
      </c>
      <c r="B2194" s="218">
        <v>2015</v>
      </c>
      <c r="C2194" s="219" t="s">
        <v>6258</v>
      </c>
      <c r="D2194" s="231" t="s">
        <v>6306</v>
      </c>
      <c r="E2194" s="226" t="s">
        <v>7488</v>
      </c>
      <c r="F2194" s="222" t="s">
        <v>1004</v>
      </c>
      <c r="G2194" s="218">
        <v>4</v>
      </c>
      <c r="H2194" s="220" t="s">
        <v>6259</v>
      </c>
      <c r="I2194" s="220" t="s">
        <v>990</v>
      </c>
      <c r="J2194" s="220" t="s">
        <v>990</v>
      </c>
      <c r="K2194" s="221" t="s">
        <v>6259</v>
      </c>
    </row>
    <row r="2195" spans="1:11" ht="30.75" customHeight="1" x14ac:dyDescent="0.2">
      <c r="A2195" s="217">
        <v>2191</v>
      </c>
      <c r="B2195" s="218">
        <v>2015</v>
      </c>
      <c r="C2195" s="219" t="s">
        <v>6260</v>
      </c>
      <c r="D2195" s="231" t="s">
        <v>6306</v>
      </c>
      <c r="E2195" s="226" t="s">
        <v>3015</v>
      </c>
      <c r="F2195" s="222" t="s">
        <v>2814</v>
      </c>
      <c r="G2195" s="218">
        <v>0</v>
      </c>
      <c r="H2195" s="220" t="s">
        <v>6261</v>
      </c>
      <c r="I2195" s="220" t="s">
        <v>990</v>
      </c>
      <c r="J2195" s="220" t="s">
        <v>6261</v>
      </c>
      <c r="K2195" s="221" t="s">
        <v>990</v>
      </c>
    </row>
    <row r="2196" spans="1:11" ht="30.75" customHeight="1" x14ac:dyDescent="0.2">
      <c r="A2196" s="217">
        <v>2192</v>
      </c>
      <c r="B2196" s="218">
        <v>2015</v>
      </c>
      <c r="C2196" s="219" t="s">
        <v>6262</v>
      </c>
      <c r="D2196" s="231" t="s">
        <v>6306</v>
      </c>
      <c r="E2196" s="226" t="s">
        <v>6263</v>
      </c>
      <c r="F2196" s="222" t="s">
        <v>2503</v>
      </c>
      <c r="G2196" s="218">
        <v>0</v>
      </c>
      <c r="H2196" s="220" t="s">
        <v>6264</v>
      </c>
      <c r="I2196" s="220" t="s">
        <v>990</v>
      </c>
      <c r="J2196" s="220" t="s">
        <v>6264</v>
      </c>
      <c r="K2196" s="221" t="s">
        <v>990</v>
      </c>
    </row>
    <row r="2197" spans="1:11" ht="30.75" customHeight="1" x14ac:dyDescent="0.2">
      <c r="A2197" s="217">
        <v>2193</v>
      </c>
      <c r="B2197" s="218">
        <v>2015</v>
      </c>
      <c r="C2197" s="219" t="s">
        <v>6265</v>
      </c>
      <c r="D2197" s="231" t="s">
        <v>6306</v>
      </c>
      <c r="E2197" s="226" t="s">
        <v>6266</v>
      </c>
      <c r="F2197" s="222" t="s">
        <v>1723</v>
      </c>
      <c r="G2197" s="218">
        <v>0</v>
      </c>
      <c r="H2197" s="220" t="s">
        <v>6267</v>
      </c>
      <c r="I2197" s="220" t="s">
        <v>990</v>
      </c>
      <c r="J2197" s="220" t="s">
        <v>6267</v>
      </c>
      <c r="K2197" s="221" t="s">
        <v>990</v>
      </c>
    </row>
    <row r="2198" spans="1:11" ht="30.75" customHeight="1" x14ac:dyDescent="0.2">
      <c r="A2198" s="217">
        <v>2194</v>
      </c>
      <c r="B2198" s="218">
        <v>2015</v>
      </c>
      <c r="C2198" s="219" t="s">
        <v>6268</v>
      </c>
      <c r="D2198" s="231" t="s">
        <v>6306</v>
      </c>
      <c r="E2198" s="226" t="s">
        <v>6269</v>
      </c>
      <c r="F2198" s="222" t="s">
        <v>2135</v>
      </c>
      <c r="G2198" s="218">
        <v>0</v>
      </c>
      <c r="H2198" s="220" t="s">
        <v>6270</v>
      </c>
      <c r="I2198" s="220" t="s">
        <v>990</v>
      </c>
      <c r="J2198" s="220" t="s">
        <v>6270</v>
      </c>
      <c r="K2198" s="221" t="s">
        <v>990</v>
      </c>
    </row>
    <row r="2199" spans="1:11" ht="30.75" customHeight="1" x14ac:dyDescent="0.2">
      <c r="A2199" s="217">
        <v>2195</v>
      </c>
      <c r="B2199" s="218">
        <v>2015</v>
      </c>
      <c r="C2199" s="219" t="s">
        <v>6271</v>
      </c>
      <c r="D2199" s="231" t="s">
        <v>6306</v>
      </c>
      <c r="E2199" s="226" t="s">
        <v>2224</v>
      </c>
      <c r="F2199" s="222" t="s">
        <v>2255</v>
      </c>
      <c r="G2199" s="218">
        <v>0</v>
      </c>
      <c r="H2199" s="220" t="s">
        <v>6272</v>
      </c>
      <c r="I2199" s="220" t="s">
        <v>990</v>
      </c>
      <c r="J2199" s="220" t="s">
        <v>6272</v>
      </c>
      <c r="K2199" s="221" t="s">
        <v>990</v>
      </c>
    </row>
    <row r="2200" spans="1:11" ht="30.75" customHeight="1" x14ac:dyDescent="0.2">
      <c r="A2200" s="217">
        <v>2196</v>
      </c>
      <c r="B2200" s="218">
        <v>2015</v>
      </c>
      <c r="C2200" s="219" t="s">
        <v>6273</v>
      </c>
      <c r="D2200" s="231" t="s">
        <v>6306</v>
      </c>
      <c r="E2200" s="226" t="s">
        <v>2299</v>
      </c>
      <c r="F2200" s="222" t="s">
        <v>1662</v>
      </c>
      <c r="G2200" s="218">
        <v>2</v>
      </c>
      <c r="H2200" s="220" t="s">
        <v>6274</v>
      </c>
      <c r="I2200" s="220" t="s">
        <v>6275</v>
      </c>
      <c r="J2200" s="220" t="s">
        <v>990</v>
      </c>
      <c r="K2200" s="221" t="s">
        <v>6276</v>
      </c>
    </row>
    <row r="2201" spans="1:11" ht="30.75" customHeight="1" x14ac:dyDescent="0.2">
      <c r="A2201" s="217">
        <v>2197</v>
      </c>
      <c r="B2201" s="218">
        <v>2015</v>
      </c>
      <c r="C2201" s="219" t="s">
        <v>6277</v>
      </c>
      <c r="D2201" s="231" t="s">
        <v>6306</v>
      </c>
      <c r="E2201" s="226" t="s">
        <v>3111</v>
      </c>
      <c r="F2201" s="222" t="s">
        <v>1327</v>
      </c>
      <c r="G2201" s="218">
        <v>0</v>
      </c>
      <c r="H2201" s="220" t="s">
        <v>6278</v>
      </c>
      <c r="I2201" s="220" t="s">
        <v>990</v>
      </c>
      <c r="J2201" s="220" t="s">
        <v>6278</v>
      </c>
      <c r="K2201" s="221" t="s">
        <v>990</v>
      </c>
    </row>
    <row r="2202" spans="1:11" ht="30.75" customHeight="1" x14ac:dyDescent="0.2">
      <c r="A2202" s="217">
        <v>2198</v>
      </c>
      <c r="B2202" s="218">
        <v>2015</v>
      </c>
      <c r="C2202" s="219" t="s">
        <v>6279</v>
      </c>
      <c r="D2202" s="231" t="s">
        <v>6306</v>
      </c>
      <c r="E2202" s="226" t="s">
        <v>2942</v>
      </c>
      <c r="F2202" s="222" t="s">
        <v>4905</v>
      </c>
      <c r="G2202" s="218">
        <v>1</v>
      </c>
      <c r="H2202" s="220" t="s">
        <v>6280</v>
      </c>
      <c r="I2202" s="220" t="s">
        <v>990</v>
      </c>
      <c r="J2202" s="220" t="s">
        <v>990</v>
      </c>
      <c r="K2202" s="221" t="s">
        <v>6280</v>
      </c>
    </row>
    <row r="2203" spans="1:11" ht="30.75" customHeight="1" thickBot="1" x14ac:dyDescent="0.25">
      <c r="A2203" s="252">
        <v>2199</v>
      </c>
      <c r="B2203" s="253">
        <v>2015</v>
      </c>
      <c r="C2203" s="254" t="s">
        <v>6281</v>
      </c>
      <c r="D2203" s="255" t="s">
        <v>6306</v>
      </c>
      <c r="E2203" s="256" t="s">
        <v>6112</v>
      </c>
      <c r="F2203" s="257" t="s">
        <v>2184</v>
      </c>
      <c r="G2203" s="253">
        <v>1</v>
      </c>
      <c r="H2203" s="258" t="s">
        <v>6282</v>
      </c>
      <c r="I2203" s="258" t="s">
        <v>990</v>
      </c>
      <c r="J2203" s="258" t="s">
        <v>990</v>
      </c>
      <c r="K2203" s="259" t="s">
        <v>6282</v>
      </c>
    </row>
    <row r="2204" spans="1:11" ht="15.75" customHeight="1" thickBot="1" x14ac:dyDescent="0.25">
      <c r="A2204" s="285" t="s">
        <v>7146</v>
      </c>
      <c r="B2204" s="286"/>
      <c r="C2204" s="286"/>
      <c r="D2204" s="286"/>
      <c r="E2204" s="287"/>
      <c r="F2204" s="286"/>
      <c r="G2204" s="288"/>
      <c r="H2204" s="62" t="s">
        <v>6284</v>
      </c>
      <c r="I2204" s="63" t="s">
        <v>6285</v>
      </c>
      <c r="J2204" s="63" t="s">
        <v>6286</v>
      </c>
      <c r="K2204" s="44" t="s">
        <v>6287</v>
      </c>
    </row>
    <row r="2205" spans="1:11" ht="38.25" customHeight="1" thickBot="1" x14ac:dyDescent="0.25">
      <c r="A2205" s="40"/>
      <c r="B2205" s="40"/>
      <c r="C2205" s="40"/>
      <c r="D2205" s="227"/>
      <c r="E2205" s="227"/>
      <c r="F2205" s="40"/>
      <c r="G2205" s="40"/>
      <c r="H2205" s="40"/>
      <c r="I2205" s="40"/>
      <c r="J2205" s="40"/>
      <c r="K2205" s="40"/>
    </row>
    <row r="2206" spans="1:11" s="50" customFormat="1" ht="13.5" customHeight="1" thickBot="1" x14ac:dyDescent="0.25">
      <c r="A2206" s="281" t="s">
        <v>6288</v>
      </c>
      <c r="B2206" s="282"/>
      <c r="C2206" s="282"/>
      <c r="D2206" s="282"/>
      <c r="E2206" s="282"/>
      <c r="F2206" s="283"/>
      <c r="G2206" s="51"/>
      <c r="H2206" s="51"/>
      <c r="I2206" s="51"/>
      <c r="J2206" s="48"/>
      <c r="K2206" s="38"/>
    </row>
    <row r="2207" spans="1:11" s="50" customFormat="1" ht="53.25" customHeight="1" thickBot="1" x14ac:dyDescent="0.25">
      <c r="A2207" s="232" t="s">
        <v>6325</v>
      </c>
      <c r="B2207" s="233" t="s">
        <v>6333</v>
      </c>
      <c r="C2207" s="233" t="str">
        <f>"DEBE (&amp;)"</f>
        <v>DEBE (&amp;)</v>
      </c>
      <c r="D2207" s="234" t="str">
        <f>"HABER (-)"</f>
        <v>HABER (-)</v>
      </c>
      <c r="E2207" s="234" t="s">
        <v>6334</v>
      </c>
      <c r="F2207" s="235" t="s">
        <v>6335</v>
      </c>
      <c r="G2207" s="48"/>
      <c r="H2207" s="48"/>
      <c r="I2207" s="48"/>
      <c r="J2207" s="48"/>
    </row>
    <row r="2208" spans="1:11" s="50" customFormat="1" ht="38.25" customHeight="1" x14ac:dyDescent="0.2">
      <c r="A2208" s="236">
        <v>2004</v>
      </c>
      <c r="B2208" s="237" t="s">
        <v>989</v>
      </c>
      <c r="C2208" s="243" t="s">
        <v>990</v>
      </c>
      <c r="D2208" s="243" t="s">
        <v>990</v>
      </c>
      <c r="E2208" s="243" t="s">
        <v>989</v>
      </c>
      <c r="F2208" s="244" t="s">
        <v>989</v>
      </c>
      <c r="G2208" s="38"/>
      <c r="H2208" s="38"/>
      <c r="I2208" s="38"/>
      <c r="J2208" s="38"/>
    </row>
    <row r="2209" spans="1:10" s="50" customFormat="1" ht="38.25" customHeight="1" x14ac:dyDescent="0.2">
      <c r="A2209" s="238">
        <v>2005</v>
      </c>
      <c r="B2209" s="239" t="s">
        <v>6289</v>
      </c>
      <c r="C2209" s="245" t="s">
        <v>990</v>
      </c>
      <c r="D2209" s="245" t="s">
        <v>990</v>
      </c>
      <c r="E2209" s="245" t="s">
        <v>6289</v>
      </c>
      <c r="F2209" s="246" t="s">
        <v>6289</v>
      </c>
      <c r="G2209" s="38"/>
      <c r="H2209" s="38"/>
      <c r="I2209" s="38"/>
      <c r="J2209" s="38"/>
    </row>
    <row r="2210" spans="1:10" s="50" customFormat="1" ht="38.25" customHeight="1" x14ac:dyDescent="0.2">
      <c r="A2210" s="238">
        <v>2006</v>
      </c>
      <c r="B2210" s="239" t="s">
        <v>6290</v>
      </c>
      <c r="C2210" s="245" t="s">
        <v>990</v>
      </c>
      <c r="D2210" s="245" t="s">
        <v>990</v>
      </c>
      <c r="E2210" s="245" t="s">
        <v>6290</v>
      </c>
      <c r="F2210" s="246" t="s">
        <v>6290</v>
      </c>
      <c r="G2210" s="38"/>
      <c r="H2210" s="38"/>
      <c r="I2210" s="38"/>
      <c r="J2210" s="38"/>
    </row>
    <row r="2211" spans="1:10" s="50" customFormat="1" ht="38.25" customHeight="1" x14ac:dyDescent="0.2">
      <c r="A2211" s="238">
        <v>2007</v>
      </c>
      <c r="B2211" s="239" t="s">
        <v>6291</v>
      </c>
      <c r="C2211" s="245" t="s">
        <v>990</v>
      </c>
      <c r="D2211" s="245" t="s">
        <v>990</v>
      </c>
      <c r="E2211" s="245" t="s">
        <v>6291</v>
      </c>
      <c r="F2211" s="246" t="s">
        <v>6291</v>
      </c>
      <c r="G2211" s="38"/>
      <c r="H2211" s="38"/>
      <c r="I2211" s="38"/>
      <c r="J2211" s="38"/>
    </row>
    <row r="2212" spans="1:10" s="50" customFormat="1" ht="38.25" customHeight="1" x14ac:dyDescent="0.2">
      <c r="A2212" s="238">
        <v>2008</v>
      </c>
      <c r="B2212" s="239" t="s">
        <v>6292</v>
      </c>
      <c r="C2212" s="245" t="s">
        <v>990</v>
      </c>
      <c r="D2212" s="245" t="s">
        <v>990</v>
      </c>
      <c r="E2212" s="245" t="s">
        <v>6292</v>
      </c>
      <c r="F2212" s="246" t="s">
        <v>6292</v>
      </c>
      <c r="G2212" s="38"/>
      <c r="H2212" s="38"/>
      <c r="I2212" s="38"/>
      <c r="J2212" s="38"/>
    </row>
    <row r="2213" spans="1:10" s="50" customFormat="1" ht="38.25" customHeight="1" x14ac:dyDescent="0.2">
      <c r="A2213" s="238">
        <v>2009</v>
      </c>
      <c r="B2213" s="239" t="s">
        <v>6293</v>
      </c>
      <c r="C2213" s="245" t="s">
        <v>990</v>
      </c>
      <c r="D2213" s="245" t="s">
        <v>990</v>
      </c>
      <c r="E2213" s="245" t="s">
        <v>6293</v>
      </c>
      <c r="F2213" s="246" t="s">
        <v>6293</v>
      </c>
      <c r="G2213" s="38"/>
      <c r="H2213" s="38"/>
      <c r="I2213" s="38"/>
      <c r="J2213" s="38"/>
    </row>
    <row r="2214" spans="1:10" s="50" customFormat="1" ht="38.25" customHeight="1" x14ac:dyDescent="0.2">
      <c r="A2214" s="238">
        <v>2010</v>
      </c>
      <c r="B2214" s="239" t="s">
        <v>6294</v>
      </c>
      <c r="C2214" s="245" t="s">
        <v>990</v>
      </c>
      <c r="D2214" s="245" t="s">
        <v>990</v>
      </c>
      <c r="E2214" s="245" t="s">
        <v>6294</v>
      </c>
      <c r="F2214" s="246" t="s">
        <v>6294</v>
      </c>
      <c r="G2214" s="38"/>
      <c r="H2214" s="38"/>
      <c r="I2214" s="38"/>
      <c r="J2214" s="38"/>
    </row>
    <row r="2215" spans="1:10" s="50" customFormat="1" ht="38.25" customHeight="1" x14ac:dyDescent="0.2">
      <c r="A2215" s="238">
        <v>2011</v>
      </c>
      <c r="B2215" s="239" t="s">
        <v>6295</v>
      </c>
      <c r="C2215" s="245" t="s">
        <v>990</v>
      </c>
      <c r="D2215" s="245" t="s">
        <v>990</v>
      </c>
      <c r="E2215" s="245" t="s">
        <v>6295</v>
      </c>
      <c r="F2215" s="246" t="s">
        <v>6295</v>
      </c>
      <c r="G2215" s="38"/>
      <c r="H2215" s="38"/>
      <c r="I2215" s="38"/>
      <c r="J2215" s="38"/>
    </row>
    <row r="2216" spans="1:10" s="50" customFormat="1" ht="38.25" customHeight="1" thickBot="1" x14ac:dyDescent="0.25">
      <c r="A2216" s="240">
        <v>2015</v>
      </c>
      <c r="B2216" s="241" t="s">
        <v>6296</v>
      </c>
      <c r="C2216" s="247" t="s">
        <v>6285</v>
      </c>
      <c r="D2216" s="247" t="s">
        <v>6286</v>
      </c>
      <c r="E2216" s="247" t="s">
        <v>6297</v>
      </c>
      <c r="F2216" s="248" t="s">
        <v>6297</v>
      </c>
      <c r="G2216" s="38"/>
      <c r="H2216" s="38"/>
      <c r="I2216" s="38"/>
      <c r="J2216" s="38"/>
    </row>
    <row r="2217" spans="1:10" s="50" customFormat="1" ht="32.25" customHeight="1" thickBot="1" x14ac:dyDescent="0.25">
      <c r="A2217" s="242" t="s">
        <v>6283</v>
      </c>
      <c r="B2217" s="249" t="s">
        <v>6284</v>
      </c>
      <c r="C2217" s="249" t="s">
        <v>6285</v>
      </c>
      <c r="D2217" s="249" t="s">
        <v>6286</v>
      </c>
      <c r="E2217" s="250">
        <v>1589619712.9400001</v>
      </c>
      <c r="F2217" s="251">
        <v>1589619712.9400001</v>
      </c>
      <c r="G2217" s="48"/>
      <c r="H2217" s="48"/>
      <c r="I2217" s="49"/>
      <c r="J2217" s="48"/>
    </row>
    <row r="2218" spans="1:10" s="50" customFormat="1" ht="38.25" customHeight="1" x14ac:dyDescent="0.2">
      <c r="D2218" s="228"/>
      <c r="E2218" s="228"/>
    </row>
  </sheetData>
  <mergeCells count="5">
    <mergeCell ref="A2206:F2206"/>
    <mergeCell ref="A3:I3"/>
    <mergeCell ref="A2204:G2204"/>
    <mergeCell ref="A1:I1"/>
    <mergeCell ref="A2:I2"/>
  </mergeCells>
  <printOptions horizontalCentered="1"/>
  <pageMargins left="0.70866141732283472" right="0.70866141732283472" top="0.74803149606299213" bottom="0.74803149606299213" header="0.31496062992125984" footer="0.31496062992125984"/>
  <pageSetup paperSize="17" scale="60" orientation="landscape" r:id="rId1"/>
  <rowBreaks count="1" manualBreakCount="1">
    <brk id="220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5"/>
  <sheetViews>
    <sheetView tabSelected="1" workbookViewId="0">
      <selection activeCell="F16" sqref="F16"/>
    </sheetView>
  </sheetViews>
  <sheetFormatPr baseColWidth="10" defaultRowHeight="11.25" x14ac:dyDescent="0.2"/>
  <cols>
    <col min="1" max="1" width="42" style="69" customWidth="1"/>
    <col min="2" max="2" width="0" style="68" hidden="1" customWidth="1"/>
    <col min="3" max="3" width="11.42578125" style="68" hidden="1" customWidth="1"/>
    <col min="4" max="4" width="5.5703125" style="68" hidden="1" customWidth="1"/>
    <col min="5" max="5" width="13.140625" style="68" customWidth="1"/>
    <col min="6" max="6" width="71.28515625" style="69" customWidth="1"/>
    <col min="7" max="7" width="21.85546875" style="64" customWidth="1"/>
    <col min="8" max="8" width="20.7109375" style="64" customWidth="1"/>
    <col min="9" max="9" width="22" style="64" customWidth="1"/>
    <col min="10" max="10" width="18.140625" style="315" customWidth="1"/>
    <col min="11" max="11" width="15.5703125" style="64" customWidth="1"/>
    <col min="12" max="12" width="14.42578125" style="64" customWidth="1"/>
    <col min="13" max="13" width="21.85546875" style="315" hidden="1" customWidth="1"/>
    <col min="14" max="14" width="11.85546875" style="64" customWidth="1"/>
    <col min="15" max="15" width="21.140625" style="316" customWidth="1"/>
    <col min="16" max="16" width="26.42578125" style="64" customWidth="1"/>
    <col min="17" max="17" width="17.42578125" style="316" bestFit="1" customWidth="1"/>
    <col min="18" max="20" width="13.140625" style="316" bestFit="1" customWidth="1"/>
    <col min="21" max="21" width="11" style="64" bestFit="1" customWidth="1"/>
    <col min="22" max="22" width="10.140625" style="64" bestFit="1" customWidth="1"/>
    <col min="23" max="23" width="12.28515625" style="64" bestFit="1" customWidth="1"/>
    <col min="24" max="24" width="11.5703125" style="64" bestFit="1" customWidth="1"/>
    <col min="25" max="16384" width="11.42578125" style="64"/>
  </cols>
  <sheetData>
    <row r="1" spans="1:24" s="41" customFormat="1" ht="12.75" customHeight="1" x14ac:dyDescent="0.2">
      <c r="A1" s="289" t="s">
        <v>982</v>
      </c>
      <c r="B1" s="289"/>
      <c r="C1" s="289"/>
      <c r="D1" s="289"/>
      <c r="E1" s="289"/>
      <c r="F1" s="289"/>
      <c r="G1" s="289"/>
      <c r="H1" s="289"/>
      <c r="I1" s="289"/>
      <c r="J1" s="42"/>
      <c r="K1" s="42"/>
      <c r="O1" s="329"/>
    </row>
    <row r="2" spans="1:24" s="41" customFormat="1" ht="12.75" customHeight="1" x14ac:dyDescent="0.2">
      <c r="A2" s="289" t="s">
        <v>7490</v>
      </c>
      <c r="B2" s="289"/>
      <c r="C2" s="289"/>
      <c r="D2" s="289"/>
      <c r="E2" s="289"/>
      <c r="F2" s="289"/>
      <c r="G2" s="289"/>
      <c r="H2" s="289"/>
      <c r="I2" s="289"/>
      <c r="J2" s="37"/>
      <c r="K2" s="37"/>
      <c r="O2" s="329"/>
    </row>
    <row r="3" spans="1:24" s="41" customFormat="1" ht="24.75" customHeight="1" thickBot="1" x14ac:dyDescent="0.25">
      <c r="A3" s="289" t="s">
        <v>984</v>
      </c>
      <c r="B3" s="289"/>
      <c r="C3" s="289"/>
      <c r="D3" s="289"/>
      <c r="E3" s="289"/>
      <c r="F3" s="289"/>
      <c r="G3" s="289"/>
      <c r="H3" s="289"/>
      <c r="I3" s="289"/>
      <c r="J3" s="42"/>
      <c r="K3" s="42"/>
      <c r="O3" s="329"/>
    </row>
    <row r="4" spans="1:24" s="39" customFormat="1" ht="39" thickBot="1" x14ac:dyDescent="0.25">
      <c r="A4" s="317" t="s">
        <v>7496</v>
      </c>
      <c r="B4" s="318" t="s">
        <v>5</v>
      </c>
      <c r="C4" s="318" t="s">
        <v>6</v>
      </c>
      <c r="D4" s="318" t="s">
        <v>7494</v>
      </c>
      <c r="E4" s="318" t="s">
        <v>7</v>
      </c>
      <c r="F4" s="318" t="s">
        <v>8</v>
      </c>
      <c r="G4" s="318" t="s">
        <v>9</v>
      </c>
      <c r="H4" s="318" t="s">
        <v>7497</v>
      </c>
      <c r="I4" s="318" t="s">
        <v>7498</v>
      </c>
      <c r="J4" s="318" t="s">
        <v>6336</v>
      </c>
      <c r="K4" s="318" t="s">
        <v>7499</v>
      </c>
      <c r="L4" s="318" t="s">
        <v>6336</v>
      </c>
      <c r="M4" s="318" t="s">
        <v>7495</v>
      </c>
      <c r="N4" s="318" t="s">
        <v>16</v>
      </c>
      <c r="O4" s="330" t="s">
        <v>7500</v>
      </c>
      <c r="P4" s="318" t="s">
        <v>7491</v>
      </c>
      <c r="Q4" s="319" t="s">
        <v>7501</v>
      </c>
      <c r="R4" s="320"/>
      <c r="S4" s="320"/>
      <c r="T4" s="320"/>
      <c r="U4" s="320"/>
      <c r="V4" s="320"/>
      <c r="W4" s="320"/>
      <c r="X4" s="321"/>
    </row>
    <row r="5" spans="1:24" s="71" customFormat="1" ht="22.5" x14ac:dyDescent="0.25">
      <c r="A5" s="336" t="s">
        <v>5866</v>
      </c>
      <c r="B5" s="290"/>
      <c r="C5" s="337">
        <v>3584968</v>
      </c>
      <c r="D5" s="291"/>
      <c r="E5" s="292">
        <v>2015</v>
      </c>
      <c r="F5" s="52" t="s">
        <v>7489</v>
      </c>
      <c r="G5" s="293">
        <v>2486912.52</v>
      </c>
      <c r="H5" s="56">
        <v>0</v>
      </c>
      <c r="I5" s="293">
        <v>2486912.52</v>
      </c>
      <c r="J5" s="56">
        <v>0</v>
      </c>
      <c r="K5" s="70">
        <v>0</v>
      </c>
      <c r="L5" s="70">
        <v>0</v>
      </c>
      <c r="M5" s="295">
        <v>2486912.52</v>
      </c>
      <c r="N5" s="296">
        <v>0</v>
      </c>
      <c r="O5" s="297">
        <f>Q5+R5</f>
        <v>2237723.88</v>
      </c>
      <c r="P5" s="52" t="s">
        <v>6337</v>
      </c>
      <c r="Q5" s="297">
        <v>2237723.88</v>
      </c>
      <c r="R5" s="297"/>
      <c r="S5" s="297"/>
      <c r="T5" s="297"/>
      <c r="U5" s="294"/>
      <c r="V5" s="294"/>
      <c r="W5" s="294"/>
      <c r="X5" s="322"/>
    </row>
    <row r="6" spans="1:24" s="71" customFormat="1" ht="22.5" x14ac:dyDescent="0.25">
      <c r="A6" s="54" t="s">
        <v>6338</v>
      </c>
      <c r="B6" s="298"/>
      <c r="C6" s="66">
        <v>3615235</v>
      </c>
      <c r="D6" s="291"/>
      <c r="E6" s="55">
        <v>2015</v>
      </c>
      <c r="F6" s="52" t="s">
        <v>6339</v>
      </c>
      <c r="G6" s="293">
        <v>2367120</v>
      </c>
      <c r="H6" s="56">
        <v>0</v>
      </c>
      <c r="I6" s="293">
        <v>2367120</v>
      </c>
      <c r="J6" s="56">
        <v>0</v>
      </c>
      <c r="K6" s="70">
        <v>0</v>
      </c>
      <c r="L6" s="70">
        <v>0</v>
      </c>
      <c r="M6" s="295">
        <v>2367120</v>
      </c>
      <c r="N6" s="296">
        <v>0</v>
      </c>
      <c r="O6" s="297">
        <f>Q6+R6</f>
        <v>1843196.64</v>
      </c>
      <c r="P6" s="52" t="s">
        <v>6340</v>
      </c>
      <c r="Q6" s="297">
        <v>1843196.64</v>
      </c>
      <c r="R6" s="297"/>
      <c r="S6" s="297"/>
      <c r="T6" s="297"/>
      <c r="U6" s="294"/>
      <c r="V6" s="294"/>
      <c r="W6" s="294"/>
      <c r="X6" s="322"/>
    </row>
    <row r="7" spans="1:24" s="71" customFormat="1" ht="22.5" x14ac:dyDescent="0.25">
      <c r="A7" s="54" t="s">
        <v>4445</v>
      </c>
      <c r="B7" s="298"/>
      <c r="C7" s="66">
        <v>3585816</v>
      </c>
      <c r="D7" s="291"/>
      <c r="E7" s="55">
        <v>2015</v>
      </c>
      <c r="F7" s="52" t="s">
        <v>6341</v>
      </c>
      <c r="G7" s="293">
        <v>2600640</v>
      </c>
      <c r="H7" s="56">
        <v>0</v>
      </c>
      <c r="I7" s="293">
        <v>2600640</v>
      </c>
      <c r="J7" s="56">
        <v>0</v>
      </c>
      <c r="K7" s="70">
        <v>0</v>
      </c>
      <c r="L7" s="70">
        <v>0</v>
      </c>
      <c r="M7" s="295">
        <v>2600640</v>
      </c>
      <c r="N7" s="296">
        <v>0</v>
      </c>
      <c r="O7" s="297">
        <f>Q7+R7</f>
        <v>2339795.81</v>
      </c>
      <c r="P7" s="52" t="s">
        <v>6342</v>
      </c>
      <c r="Q7" s="297">
        <v>2339795.81</v>
      </c>
      <c r="R7" s="297"/>
      <c r="S7" s="297"/>
      <c r="T7" s="297"/>
      <c r="U7" s="294"/>
      <c r="V7" s="294"/>
      <c r="W7" s="294"/>
      <c r="X7" s="322"/>
    </row>
    <row r="8" spans="1:24" s="71" customFormat="1" ht="22.5" x14ac:dyDescent="0.25">
      <c r="A8" s="54" t="s">
        <v>6343</v>
      </c>
      <c r="B8" s="66">
        <v>154993</v>
      </c>
      <c r="C8" s="66">
        <v>3580512</v>
      </c>
      <c r="D8" s="338"/>
      <c r="E8" s="55">
        <v>2015</v>
      </c>
      <c r="F8" s="52" t="s">
        <v>6344</v>
      </c>
      <c r="G8" s="56">
        <v>599677</v>
      </c>
      <c r="H8" s="56">
        <v>0</v>
      </c>
      <c r="I8" s="56">
        <v>599677</v>
      </c>
      <c r="J8" s="70">
        <v>50000</v>
      </c>
      <c r="K8" s="70">
        <v>0</v>
      </c>
      <c r="L8" s="70">
        <v>0</v>
      </c>
      <c r="M8" s="70">
        <v>549677</v>
      </c>
      <c r="N8" s="296">
        <f>J8/I8%</f>
        <v>8.3378218607683792</v>
      </c>
      <c r="O8" s="297">
        <f>Q8+R8+S8+T8+U8+V8+W8+X8</f>
        <v>539736.4</v>
      </c>
      <c r="P8" s="52" t="s">
        <v>6345</v>
      </c>
      <c r="Q8" s="297">
        <v>410813.96</v>
      </c>
      <c r="R8" s="297">
        <v>128922.44</v>
      </c>
      <c r="S8" s="297"/>
      <c r="T8" s="297"/>
      <c r="U8" s="294"/>
      <c r="V8" s="294"/>
      <c r="W8" s="294"/>
      <c r="X8" s="322"/>
    </row>
    <row r="9" spans="1:24" s="71" customFormat="1" ht="22.5" x14ac:dyDescent="0.25">
      <c r="A9" s="54" t="s">
        <v>6346</v>
      </c>
      <c r="B9" s="66"/>
      <c r="C9" s="66">
        <v>3559823</v>
      </c>
      <c r="D9" s="338"/>
      <c r="E9" s="55">
        <v>2015</v>
      </c>
      <c r="F9" s="52" t="s">
        <v>6347</v>
      </c>
      <c r="G9" s="56">
        <v>2798463.36</v>
      </c>
      <c r="H9" s="56">
        <v>0</v>
      </c>
      <c r="I9" s="56">
        <v>2798463.36</v>
      </c>
      <c r="J9" s="70">
        <v>50000</v>
      </c>
      <c r="K9" s="70">
        <v>0</v>
      </c>
      <c r="L9" s="70">
        <v>0</v>
      </c>
      <c r="M9" s="70">
        <v>2748463.36</v>
      </c>
      <c r="N9" s="296">
        <f>J9/I9%</f>
        <v>1.7866948238336058</v>
      </c>
      <c r="O9" s="297">
        <f>Q9+R9+S9+T9+U9+V9+W9+X9</f>
        <v>494346.43</v>
      </c>
      <c r="P9" s="52" t="s">
        <v>6348</v>
      </c>
      <c r="Q9" s="299">
        <v>494346.43</v>
      </c>
      <c r="R9" s="299"/>
      <c r="S9" s="299"/>
      <c r="T9" s="299"/>
      <c r="U9" s="300"/>
      <c r="V9" s="300"/>
      <c r="W9" s="300"/>
      <c r="X9" s="324"/>
    </row>
    <row r="10" spans="1:24" s="71" customFormat="1" ht="45" x14ac:dyDescent="0.25">
      <c r="A10" s="54" t="s">
        <v>6349</v>
      </c>
      <c r="B10" s="66">
        <v>154983</v>
      </c>
      <c r="C10" s="66">
        <v>3590860</v>
      </c>
      <c r="D10" s="338"/>
      <c r="E10" s="55">
        <v>2015</v>
      </c>
      <c r="F10" s="52" t="s">
        <v>6350</v>
      </c>
      <c r="G10" s="56">
        <v>12998026.98</v>
      </c>
      <c r="H10" s="56">
        <v>0</v>
      </c>
      <c r="I10" s="56">
        <v>12998026.98</v>
      </c>
      <c r="J10" s="70">
        <v>2486522.56</v>
      </c>
      <c r="K10" s="70">
        <v>0</v>
      </c>
      <c r="L10" s="70">
        <v>0</v>
      </c>
      <c r="M10" s="70">
        <v>10511504.42</v>
      </c>
      <c r="N10" s="296">
        <f>J10/I10%</f>
        <v>19.129999990198513</v>
      </c>
      <c r="O10" s="297">
        <f>Q10+R10+S10+T10+U10+V10+W10+X10</f>
        <v>0</v>
      </c>
      <c r="P10" s="52" t="s">
        <v>6351</v>
      </c>
      <c r="Q10" s="297"/>
      <c r="R10" s="297"/>
      <c r="S10" s="297"/>
      <c r="T10" s="297"/>
      <c r="U10" s="294"/>
      <c r="V10" s="294"/>
      <c r="W10" s="294"/>
      <c r="X10" s="322"/>
    </row>
    <row r="11" spans="1:24" s="71" customFormat="1" ht="22.5" x14ac:dyDescent="0.25">
      <c r="A11" s="54" t="s">
        <v>6352</v>
      </c>
      <c r="B11" s="66"/>
      <c r="C11" s="66">
        <v>3473120</v>
      </c>
      <c r="D11" s="338"/>
      <c r="E11" s="55">
        <v>2014</v>
      </c>
      <c r="F11" s="339" t="s">
        <v>6353</v>
      </c>
      <c r="G11" s="56">
        <v>41796849.630000003</v>
      </c>
      <c r="H11" s="56">
        <v>0</v>
      </c>
      <c r="I11" s="56">
        <v>41796849.630000003</v>
      </c>
      <c r="J11" s="70">
        <v>4200000</v>
      </c>
      <c r="K11" s="70">
        <v>0</v>
      </c>
      <c r="L11" s="70">
        <v>0</v>
      </c>
      <c r="M11" s="70">
        <v>37596849.630000003</v>
      </c>
      <c r="N11" s="296">
        <f>J11/I11%</f>
        <v>10.048604230174847</v>
      </c>
      <c r="O11" s="297">
        <f>Q11+R11+S11+T11+U11+V11+W11+X11</f>
        <v>36096849.630000003</v>
      </c>
      <c r="P11" s="52" t="s">
        <v>6354</v>
      </c>
      <c r="Q11" s="301">
        <f>37596849.63-1500000</f>
        <v>36096849.630000003</v>
      </c>
      <c r="R11" s="297"/>
      <c r="S11" s="297"/>
      <c r="T11" s="297"/>
      <c r="U11" s="294"/>
      <c r="V11" s="294"/>
      <c r="W11" s="294"/>
      <c r="X11" s="322"/>
    </row>
    <row r="12" spans="1:24" s="71" customFormat="1" ht="22.5" x14ac:dyDescent="0.25">
      <c r="A12" s="54" t="s">
        <v>6355</v>
      </c>
      <c r="B12" s="66">
        <v>156164</v>
      </c>
      <c r="C12" s="66">
        <v>3462145</v>
      </c>
      <c r="D12" s="338"/>
      <c r="E12" s="55">
        <v>2014</v>
      </c>
      <c r="F12" s="339" t="s">
        <v>6356</v>
      </c>
      <c r="G12" s="56">
        <v>44013876.340000004</v>
      </c>
      <c r="H12" s="56">
        <v>0</v>
      </c>
      <c r="I12" s="56">
        <v>44013876.340000004</v>
      </c>
      <c r="J12" s="70">
        <v>6664188.4299999997</v>
      </c>
      <c r="K12" s="70">
        <v>0</v>
      </c>
      <c r="L12" s="70">
        <v>0</v>
      </c>
      <c r="M12" s="70">
        <v>37349687.910000004</v>
      </c>
      <c r="N12" s="296">
        <f>J12/I12%</f>
        <v>15.141107723664765</v>
      </c>
      <c r="O12" s="297">
        <f>Q12+R12+S12+T12+U12+V12+W12+X12</f>
        <v>32933021.139999997</v>
      </c>
      <c r="P12" s="52" t="s">
        <v>6354</v>
      </c>
      <c r="Q12" s="301">
        <v>32332988.899999999</v>
      </c>
      <c r="R12" s="297">
        <v>600032.24</v>
      </c>
      <c r="S12" s="297"/>
      <c r="T12" s="297"/>
      <c r="U12" s="294"/>
      <c r="V12" s="294"/>
      <c r="W12" s="294"/>
      <c r="X12" s="322"/>
    </row>
    <row r="13" spans="1:24" s="71" customFormat="1" ht="33.75" x14ac:dyDescent="0.25">
      <c r="A13" s="54" t="s">
        <v>6357</v>
      </c>
      <c r="B13" s="66"/>
      <c r="C13" s="66">
        <v>3467139</v>
      </c>
      <c r="D13" s="338"/>
      <c r="E13" s="55">
        <v>2014</v>
      </c>
      <c r="F13" s="339" t="s">
        <v>6358</v>
      </c>
      <c r="G13" s="56">
        <v>40899744.140000001</v>
      </c>
      <c r="H13" s="56">
        <v>0</v>
      </c>
      <c r="I13" s="56">
        <v>40899744.140000001</v>
      </c>
      <c r="J13" s="70">
        <v>3000000</v>
      </c>
      <c r="K13" s="70">
        <v>0</v>
      </c>
      <c r="L13" s="70">
        <v>0</v>
      </c>
      <c r="M13" s="70">
        <v>37899744.140000001</v>
      </c>
      <c r="N13" s="296">
        <f>J13/I13%</f>
        <v>7.335009211135862</v>
      </c>
      <c r="O13" s="297">
        <f>Q13+R13+S13+T13+U13+V13+W13+X13</f>
        <v>33809769.730000004</v>
      </c>
      <c r="P13" s="52" t="s">
        <v>6359</v>
      </c>
      <c r="Q13" s="301">
        <f>24828715.85+8981053.88</f>
        <v>33809769.730000004</v>
      </c>
      <c r="R13" s="297"/>
      <c r="S13" s="297"/>
      <c r="T13" s="297"/>
      <c r="U13" s="294"/>
      <c r="V13" s="294"/>
      <c r="W13" s="294"/>
      <c r="X13" s="322"/>
    </row>
    <row r="14" spans="1:24" s="71" customFormat="1" ht="22.5" x14ac:dyDescent="0.25">
      <c r="A14" s="54" t="s">
        <v>6360</v>
      </c>
      <c r="B14" s="66">
        <v>155005</v>
      </c>
      <c r="C14" s="66">
        <v>3327205</v>
      </c>
      <c r="D14" s="338"/>
      <c r="E14" s="55">
        <v>2014</v>
      </c>
      <c r="F14" s="339" t="s">
        <v>6361</v>
      </c>
      <c r="G14" s="56">
        <v>58097189.920000002</v>
      </c>
      <c r="H14" s="56">
        <v>0</v>
      </c>
      <c r="I14" s="56">
        <v>58097189.920000002</v>
      </c>
      <c r="J14" s="70">
        <v>34506000</v>
      </c>
      <c r="K14" s="70">
        <v>0</v>
      </c>
      <c r="L14" s="70">
        <v>0</v>
      </c>
      <c r="M14" s="70">
        <v>23591189.920000002</v>
      </c>
      <c r="N14" s="296">
        <f>J14/I14%</f>
        <v>59.393578325414474</v>
      </c>
      <c r="O14" s="297">
        <f>Q14+R14+S14+T14+U14+V14+W14+X14</f>
        <v>531455.49</v>
      </c>
      <c r="P14" s="52" t="s">
        <v>6359</v>
      </c>
      <c r="Q14" s="301">
        <f>1531455.49-1000000</f>
        <v>531455.49</v>
      </c>
      <c r="R14" s="297"/>
      <c r="S14" s="297"/>
      <c r="T14" s="297"/>
      <c r="U14" s="294"/>
      <c r="V14" s="294"/>
      <c r="W14" s="294"/>
      <c r="X14" s="322"/>
    </row>
    <row r="15" spans="1:24" s="71" customFormat="1" ht="22.5" x14ac:dyDescent="0.25">
      <c r="A15" s="54" t="s">
        <v>6362</v>
      </c>
      <c r="B15" s="66">
        <v>154990</v>
      </c>
      <c r="C15" s="66">
        <v>3378756</v>
      </c>
      <c r="D15" s="338"/>
      <c r="E15" s="55">
        <v>2014</v>
      </c>
      <c r="F15" s="339" t="s">
        <v>6363</v>
      </c>
      <c r="G15" s="56">
        <v>37996592.07</v>
      </c>
      <c r="H15" s="56">
        <v>0</v>
      </c>
      <c r="I15" s="56">
        <v>37996592.07</v>
      </c>
      <c r="J15" s="70">
        <v>7200000</v>
      </c>
      <c r="K15" s="70">
        <v>0</v>
      </c>
      <c r="L15" s="70">
        <v>0</v>
      </c>
      <c r="M15" s="70">
        <v>30796592.07</v>
      </c>
      <c r="N15" s="296">
        <f>J15/I15%</f>
        <v>18.949067818333951</v>
      </c>
      <c r="O15" s="297">
        <f>Q15+R15+S15+T15+U15+V15+W15+X15</f>
        <v>5990359.8600000003</v>
      </c>
      <c r="P15" s="52" t="s">
        <v>6364</v>
      </c>
      <c r="Q15" s="301">
        <v>5990359.8600000003</v>
      </c>
      <c r="R15" s="297"/>
      <c r="S15" s="297"/>
      <c r="T15" s="297"/>
      <c r="U15" s="294"/>
      <c r="V15" s="294"/>
      <c r="W15" s="294"/>
      <c r="X15" s="322"/>
    </row>
    <row r="16" spans="1:24" s="71" customFormat="1" ht="22.5" x14ac:dyDescent="0.25">
      <c r="A16" s="54" t="s">
        <v>6365</v>
      </c>
      <c r="B16" s="66">
        <v>138041</v>
      </c>
      <c r="C16" s="66">
        <v>3428699</v>
      </c>
      <c r="D16" s="338"/>
      <c r="E16" s="55">
        <v>2014</v>
      </c>
      <c r="F16" s="339" t="s">
        <v>6366</v>
      </c>
      <c r="G16" s="56">
        <v>556937.43999999994</v>
      </c>
      <c r="H16" s="56">
        <v>0</v>
      </c>
      <c r="I16" s="56">
        <v>556937.43999999994</v>
      </c>
      <c r="J16" s="70">
        <v>0</v>
      </c>
      <c r="K16" s="70">
        <v>0</v>
      </c>
      <c r="L16" s="70">
        <v>0</v>
      </c>
      <c r="M16" s="70">
        <v>556937.43999999994</v>
      </c>
      <c r="N16" s="296">
        <f>J16/I16%</f>
        <v>0</v>
      </c>
      <c r="O16" s="297">
        <f>Q16+R16+S16+T16+U16+V16+W16+X16</f>
        <v>0</v>
      </c>
      <c r="P16" s="52" t="s">
        <v>6367</v>
      </c>
      <c r="Q16" s="301"/>
      <c r="R16" s="297"/>
      <c r="S16" s="297"/>
      <c r="T16" s="297"/>
      <c r="U16" s="294"/>
      <c r="V16" s="294"/>
      <c r="W16" s="294"/>
      <c r="X16" s="322"/>
    </row>
    <row r="17" spans="1:24" s="71" customFormat="1" ht="22.5" x14ac:dyDescent="0.25">
      <c r="A17" s="54" t="s">
        <v>6368</v>
      </c>
      <c r="B17" s="66"/>
      <c r="C17" s="66">
        <v>3472213</v>
      </c>
      <c r="D17" s="338"/>
      <c r="E17" s="55">
        <v>2014</v>
      </c>
      <c r="F17" s="339" t="s">
        <v>6369</v>
      </c>
      <c r="G17" s="56">
        <v>39976408.600000001</v>
      </c>
      <c r="H17" s="56">
        <v>0</v>
      </c>
      <c r="I17" s="56">
        <v>39976408.600000001</v>
      </c>
      <c r="J17" s="70">
        <v>5536316.5999999996</v>
      </c>
      <c r="K17" s="70">
        <v>0</v>
      </c>
      <c r="L17" s="70">
        <v>0</v>
      </c>
      <c r="M17" s="70">
        <v>34440092</v>
      </c>
      <c r="N17" s="296">
        <f>J17/I17%</f>
        <v>13.848959408524756</v>
      </c>
      <c r="O17" s="297">
        <f>Q17+R17+S17+T17+U17+V17+W17+X17</f>
        <v>25644306.290000003</v>
      </c>
      <c r="P17" s="52" t="s">
        <v>6370</v>
      </c>
      <c r="Q17" s="301">
        <v>25644306.290000003</v>
      </c>
      <c r="R17" s="297"/>
      <c r="S17" s="297"/>
      <c r="T17" s="297"/>
      <c r="U17" s="294"/>
      <c r="V17" s="294"/>
      <c r="W17" s="294"/>
      <c r="X17" s="322"/>
    </row>
    <row r="18" spans="1:24" s="71" customFormat="1" ht="22.5" x14ac:dyDescent="0.25">
      <c r="A18" s="54" t="s">
        <v>6365</v>
      </c>
      <c r="B18" s="66">
        <v>138157</v>
      </c>
      <c r="C18" s="66">
        <v>3429547</v>
      </c>
      <c r="D18" s="338"/>
      <c r="E18" s="55">
        <v>2014</v>
      </c>
      <c r="F18" s="339" t="s">
        <v>6371</v>
      </c>
      <c r="G18" s="56">
        <v>861796.39</v>
      </c>
      <c r="H18" s="56">
        <v>0</v>
      </c>
      <c r="I18" s="56">
        <v>861796.39</v>
      </c>
      <c r="J18" s="70">
        <v>0</v>
      </c>
      <c r="K18" s="70">
        <v>0</v>
      </c>
      <c r="L18" s="70">
        <v>0</v>
      </c>
      <c r="M18" s="70">
        <v>861796.39</v>
      </c>
      <c r="N18" s="296">
        <f>J18/I18%</f>
        <v>0</v>
      </c>
      <c r="O18" s="297">
        <f>Q18+R18+S18+T18+U18+V18+W18+X18</f>
        <v>0</v>
      </c>
      <c r="P18" s="52" t="s">
        <v>6370</v>
      </c>
      <c r="Q18" s="301"/>
      <c r="R18" s="297"/>
      <c r="S18" s="297"/>
      <c r="T18" s="297"/>
      <c r="U18" s="294"/>
      <c r="V18" s="294"/>
      <c r="W18" s="294"/>
      <c r="X18" s="322"/>
    </row>
    <row r="19" spans="1:24" s="71" customFormat="1" ht="56.25" x14ac:dyDescent="0.25">
      <c r="A19" s="54" t="s">
        <v>6372</v>
      </c>
      <c r="B19" s="66"/>
      <c r="C19" s="66">
        <v>3033732</v>
      </c>
      <c r="D19" s="338"/>
      <c r="E19" s="55">
        <v>2014</v>
      </c>
      <c r="F19" s="339" t="s">
        <v>6373</v>
      </c>
      <c r="G19" s="56">
        <v>49685679</v>
      </c>
      <c r="H19" s="56">
        <v>0</v>
      </c>
      <c r="I19" s="56">
        <v>49685679</v>
      </c>
      <c r="J19" s="70">
        <f>6168567.9+2000000</f>
        <v>8168567.9000000004</v>
      </c>
      <c r="K19" s="70">
        <v>0</v>
      </c>
      <c r="L19" s="70">
        <v>0</v>
      </c>
      <c r="M19" s="70">
        <f>43517111.1-2000000</f>
        <v>41517111.100000001</v>
      </c>
      <c r="N19" s="296">
        <f>J19/I19%</f>
        <v>16.440487610122023</v>
      </c>
      <c r="O19" s="297">
        <f>Q19+R19+S19+T19+U19+V19+W19+X19</f>
        <v>9077775.1199999992</v>
      </c>
      <c r="P19" s="52" t="s">
        <v>6374</v>
      </c>
      <c r="Q19" s="301">
        <f>9877775.12-800000</f>
        <v>9077775.1199999992</v>
      </c>
      <c r="R19" s="297"/>
      <c r="S19" s="297"/>
      <c r="T19" s="297"/>
      <c r="U19" s="294"/>
      <c r="V19" s="294"/>
      <c r="W19" s="294"/>
      <c r="X19" s="322"/>
    </row>
    <row r="20" spans="1:24" s="71" customFormat="1" ht="22.5" x14ac:dyDescent="0.25">
      <c r="A20" s="54" t="s">
        <v>6375</v>
      </c>
      <c r="B20" s="66" t="s">
        <v>6376</v>
      </c>
      <c r="C20" s="66">
        <v>3424847</v>
      </c>
      <c r="D20" s="338"/>
      <c r="E20" s="55">
        <v>2014</v>
      </c>
      <c r="F20" s="339" t="s">
        <v>6377</v>
      </c>
      <c r="G20" s="56">
        <v>24971659.5</v>
      </c>
      <c r="H20" s="56">
        <v>0</v>
      </c>
      <c r="I20" s="56">
        <v>24971659.5</v>
      </c>
      <c r="J20" s="70">
        <v>7500000</v>
      </c>
      <c r="K20" s="70">
        <v>0</v>
      </c>
      <c r="L20" s="70">
        <v>0</v>
      </c>
      <c r="M20" s="70">
        <v>17471659.5</v>
      </c>
      <c r="N20" s="296">
        <f>J20/I20%</f>
        <v>30.034047196582989</v>
      </c>
      <c r="O20" s="297">
        <f>Q20+R20+S20+T20+U20+V20+W20+X20</f>
        <v>2407835.33</v>
      </c>
      <c r="P20" s="52" t="s">
        <v>6378</v>
      </c>
      <c r="Q20" s="301">
        <v>2407835.33</v>
      </c>
      <c r="R20" s="297"/>
      <c r="S20" s="297"/>
      <c r="T20" s="297"/>
      <c r="U20" s="294"/>
      <c r="V20" s="294"/>
      <c r="W20" s="294"/>
      <c r="X20" s="322"/>
    </row>
    <row r="21" spans="1:24" s="71" customFormat="1" ht="33.75" x14ac:dyDescent="0.25">
      <c r="A21" s="54" t="s">
        <v>6355</v>
      </c>
      <c r="B21" s="66">
        <v>150863</v>
      </c>
      <c r="C21" s="66">
        <v>3030784</v>
      </c>
      <c r="D21" s="338"/>
      <c r="E21" s="55">
        <v>2014</v>
      </c>
      <c r="F21" s="339" t="s">
        <v>6379</v>
      </c>
      <c r="G21" s="56">
        <v>39764955.899999999</v>
      </c>
      <c r="H21" s="56">
        <v>0</v>
      </c>
      <c r="I21" s="56">
        <v>39764955.899999999</v>
      </c>
      <c r="J21" s="70">
        <v>35788802.740000002</v>
      </c>
      <c r="K21" s="70">
        <v>0</v>
      </c>
      <c r="L21" s="70">
        <v>0</v>
      </c>
      <c r="M21" s="70">
        <v>3976153.1599999964</v>
      </c>
      <c r="N21" s="296">
        <f>J21/I21%</f>
        <v>90.000861135118228</v>
      </c>
      <c r="O21" s="297">
        <f>Q21+R21+S21+T21+U21+V21+W21+X21</f>
        <v>3976153.16</v>
      </c>
      <c r="P21" s="52" t="s">
        <v>6380</v>
      </c>
      <c r="Q21" s="301">
        <v>3976153.16</v>
      </c>
      <c r="R21" s="297"/>
      <c r="S21" s="297"/>
      <c r="T21" s="297"/>
      <c r="U21" s="294"/>
      <c r="V21" s="294"/>
      <c r="W21" s="294"/>
      <c r="X21" s="322"/>
    </row>
    <row r="22" spans="1:24" s="71" customFormat="1" ht="22.5" x14ac:dyDescent="0.25">
      <c r="A22" s="54" t="s">
        <v>6381</v>
      </c>
      <c r="B22" s="66">
        <v>156726</v>
      </c>
      <c r="C22" s="66">
        <v>3327329</v>
      </c>
      <c r="D22" s="338"/>
      <c r="E22" s="55">
        <v>2014</v>
      </c>
      <c r="F22" s="339" t="s">
        <v>6382</v>
      </c>
      <c r="G22" s="56">
        <v>107826519.8</v>
      </c>
      <c r="H22" s="56">
        <v>0</v>
      </c>
      <c r="I22" s="56">
        <v>107826519.8</v>
      </c>
      <c r="J22" s="70">
        <v>12000000</v>
      </c>
      <c r="K22" s="70">
        <v>0</v>
      </c>
      <c r="L22" s="70">
        <v>0</v>
      </c>
      <c r="M22" s="70">
        <v>95826519.799999997</v>
      </c>
      <c r="N22" s="296">
        <f>J22/I22%</f>
        <v>11.128987583256862</v>
      </c>
      <c r="O22" s="297">
        <f>Q22+R22+S22+T22+U22+V22+W22+X22</f>
        <v>24380529.420000002</v>
      </c>
      <c r="P22" s="52" t="s">
        <v>6380</v>
      </c>
      <c r="Q22" s="301">
        <f>25730529.42-1350000</f>
        <v>24380529.420000002</v>
      </c>
      <c r="R22" s="297"/>
      <c r="S22" s="297"/>
      <c r="T22" s="297"/>
      <c r="U22" s="294"/>
      <c r="V22" s="294"/>
      <c r="W22" s="294"/>
      <c r="X22" s="322"/>
    </row>
    <row r="23" spans="1:24" s="71" customFormat="1" ht="22.5" x14ac:dyDescent="0.25">
      <c r="A23" s="54" t="s">
        <v>6383</v>
      </c>
      <c r="B23" s="66">
        <v>154999</v>
      </c>
      <c r="C23" s="66">
        <v>3307344</v>
      </c>
      <c r="D23" s="338"/>
      <c r="E23" s="55">
        <v>2014</v>
      </c>
      <c r="F23" s="339" t="s">
        <v>6384</v>
      </c>
      <c r="G23" s="56">
        <v>29999641.859999999</v>
      </c>
      <c r="H23" s="56">
        <v>0</v>
      </c>
      <c r="I23" s="56">
        <v>29999641.859999999</v>
      </c>
      <c r="J23" s="70">
        <v>3000000</v>
      </c>
      <c r="K23" s="70">
        <v>0</v>
      </c>
      <c r="L23" s="70">
        <v>0</v>
      </c>
      <c r="M23" s="70">
        <v>26999641.859999999</v>
      </c>
      <c r="N23" s="296">
        <f>J23/I23%</f>
        <v>10.000119381425176</v>
      </c>
      <c r="O23" s="297">
        <f>Q23+R23+S23+T23+U23+V23+W23+X23</f>
        <v>23997136.560000002</v>
      </c>
      <c r="P23" s="52" t="s">
        <v>6385</v>
      </c>
      <c r="Q23" s="301">
        <v>12425095.09</v>
      </c>
      <c r="R23" s="297">
        <v>11572041.470000001</v>
      </c>
      <c r="S23" s="297"/>
      <c r="T23" s="297"/>
      <c r="U23" s="294"/>
      <c r="V23" s="294"/>
      <c r="W23" s="294"/>
      <c r="X23" s="322"/>
    </row>
    <row r="24" spans="1:24" s="71" customFormat="1" ht="33.75" x14ac:dyDescent="0.25">
      <c r="A24" s="54" t="s">
        <v>6386</v>
      </c>
      <c r="B24" s="66"/>
      <c r="C24" s="340"/>
      <c r="D24" s="338"/>
      <c r="E24" s="55">
        <v>2014</v>
      </c>
      <c r="F24" s="339" t="s">
        <v>6387</v>
      </c>
      <c r="G24" s="56">
        <v>700000</v>
      </c>
      <c r="H24" s="56">
        <v>0</v>
      </c>
      <c r="I24" s="56">
        <v>700000</v>
      </c>
      <c r="J24" s="70">
        <v>140000</v>
      </c>
      <c r="K24" s="70">
        <v>0</v>
      </c>
      <c r="L24" s="70">
        <v>0</v>
      </c>
      <c r="M24" s="70">
        <v>560000</v>
      </c>
      <c r="N24" s="296">
        <f>J24/I24%</f>
        <v>20</v>
      </c>
      <c r="O24" s="297">
        <f>Q24+R24+S24+T24+U24+V24+W24+X24</f>
        <v>0</v>
      </c>
      <c r="P24" s="52" t="s">
        <v>6385</v>
      </c>
      <c r="Q24" s="301"/>
      <c r="R24" s="297"/>
      <c r="S24" s="297"/>
      <c r="T24" s="297"/>
      <c r="U24" s="294"/>
      <c r="V24" s="294"/>
      <c r="W24" s="294"/>
      <c r="X24" s="322"/>
    </row>
    <row r="25" spans="1:24" s="71" customFormat="1" ht="22.5" x14ac:dyDescent="0.25">
      <c r="A25" s="54" t="s">
        <v>6388</v>
      </c>
      <c r="B25" s="66">
        <v>154992</v>
      </c>
      <c r="C25" s="66">
        <v>3323250</v>
      </c>
      <c r="D25" s="338"/>
      <c r="E25" s="55">
        <v>2014</v>
      </c>
      <c r="F25" s="339" t="s">
        <v>6389</v>
      </c>
      <c r="G25" s="56">
        <v>34999426.5</v>
      </c>
      <c r="H25" s="56">
        <v>0</v>
      </c>
      <c r="I25" s="56">
        <v>34999426.5</v>
      </c>
      <c r="J25" s="70">
        <v>2500000</v>
      </c>
      <c r="K25" s="70">
        <v>0</v>
      </c>
      <c r="L25" s="70">
        <v>0</v>
      </c>
      <c r="M25" s="70">
        <v>32499426.5</v>
      </c>
      <c r="N25" s="296">
        <f>J25/I25%</f>
        <v>7.1429741855912976</v>
      </c>
      <c r="O25" s="297">
        <f>Q25+R25+S25+T25+U25+V25+W25+X25</f>
        <v>28998785.899999999</v>
      </c>
      <c r="P25" s="52" t="s">
        <v>6390</v>
      </c>
      <c r="Q25" s="301">
        <v>17829927.629999999</v>
      </c>
      <c r="R25" s="297">
        <v>11168858.27</v>
      </c>
      <c r="S25" s="297"/>
      <c r="T25" s="297"/>
      <c r="U25" s="294"/>
      <c r="V25" s="294"/>
      <c r="W25" s="294"/>
      <c r="X25" s="322"/>
    </row>
    <row r="26" spans="1:24" s="71" customFormat="1" ht="33.75" x14ac:dyDescent="0.25">
      <c r="A26" s="54" t="s">
        <v>6391</v>
      </c>
      <c r="B26" s="66">
        <v>154985</v>
      </c>
      <c r="C26" s="66">
        <v>3227030</v>
      </c>
      <c r="D26" s="338"/>
      <c r="E26" s="55">
        <v>2014</v>
      </c>
      <c r="F26" s="339" t="s">
        <v>6392</v>
      </c>
      <c r="G26" s="56">
        <v>44849917.890000001</v>
      </c>
      <c r="H26" s="56">
        <v>0</v>
      </c>
      <c r="I26" s="56">
        <v>44849917.890000001</v>
      </c>
      <c r="J26" s="70">
        <v>23043863.469999999</v>
      </c>
      <c r="K26" s="70">
        <v>0</v>
      </c>
      <c r="L26" s="70">
        <v>0</v>
      </c>
      <c r="M26" s="70">
        <v>21806054.420000002</v>
      </c>
      <c r="N26" s="296">
        <f>J26/I26%</f>
        <v>51.379945725916244</v>
      </c>
      <c r="O26" s="297">
        <f>Q26+R26+S26+T26+U26+V26+W26+X26</f>
        <v>21806054.420000002</v>
      </c>
      <c r="P26" s="52" t="s">
        <v>6393</v>
      </c>
      <c r="Q26" s="301">
        <f>2943511+14355125.31+4507418.11</f>
        <v>21806054.420000002</v>
      </c>
      <c r="R26" s="297"/>
      <c r="S26" s="297"/>
      <c r="T26" s="297"/>
      <c r="U26" s="294"/>
      <c r="V26" s="294"/>
      <c r="W26" s="294"/>
      <c r="X26" s="322"/>
    </row>
    <row r="27" spans="1:24" s="71" customFormat="1" x14ac:dyDescent="0.25">
      <c r="A27" s="54" t="s">
        <v>6394</v>
      </c>
      <c r="B27" s="66">
        <v>154993</v>
      </c>
      <c r="C27" s="66">
        <v>3324354</v>
      </c>
      <c r="D27" s="338"/>
      <c r="E27" s="55">
        <v>2014</v>
      </c>
      <c r="F27" s="339" t="s">
        <v>6395</v>
      </c>
      <c r="G27" s="56">
        <v>9998117.6500000004</v>
      </c>
      <c r="H27" s="56">
        <v>0</v>
      </c>
      <c r="I27" s="56">
        <v>9998117.6500000004</v>
      </c>
      <c r="J27" s="70">
        <v>1500000</v>
      </c>
      <c r="K27" s="70">
        <v>0</v>
      </c>
      <c r="L27" s="70">
        <v>0</v>
      </c>
      <c r="M27" s="70">
        <v>8498117.6500000004</v>
      </c>
      <c r="N27" s="296">
        <f>J27/I27%</f>
        <v>15.002824056586292</v>
      </c>
      <c r="O27" s="297">
        <f>Q27+R27+S27+T27+U27+V27+W27+X27</f>
        <v>7498757.9500000002</v>
      </c>
      <c r="P27" s="52" t="s">
        <v>6396</v>
      </c>
      <c r="Q27" s="301">
        <v>5671716.9500000002</v>
      </c>
      <c r="R27" s="297">
        <v>1827041</v>
      </c>
      <c r="S27" s="297"/>
      <c r="T27" s="297"/>
      <c r="U27" s="294"/>
      <c r="V27" s="294"/>
      <c r="W27" s="294"/>
      <c r="X27" s="322"/>
    </row>
    <row r="28" spans="1:24" s="71" customFormat="1" ht="22.5" x14ac:dyDescent="0.25">
      <c r="A28" s="54" t="s">
        <v>6397</v>
      </c>
      <c r="B28" s="66">
        <v>154994</v>
      </c>
      <c r="C28" s="66">
        <v>3324354</v>
      </c>
      <c r="D28" s="338"/>
      <c r="E28" s="55">
        <v>2014</v>
      </c>
      <c r="F28" s="339" t="s">
        <v>6398</v>
      </c>
      <c r="G28" s="56">
        <v>19990436.719999999</v>
      </c>
      <c r="H28" s="56">
        <v>0</v>
      </c>
      <c r="I28" s="56">
        <v>19990436.719999999</v>
      </c>
      <c r="J28" s="70">
        <v>3000000</v>
      </c>
      <c r="K28" s="70">
        <v>0</v>
      </c>
      <c r="L28" s="70">
        <v>0</v>
      </c>
      <c r="M28" s="70">
        <v>16990436.719999999</v>
      </c>
      <c r="N28" s="296">
        <f>J28/I28%</f>
        <v>15.007175891252867</v>
      </c>
      <c r="O28" s="297">
        <f>Q28+R28+S28+T28+U28+V28+W28+X28</f>
        <v>14991634.66</v>
      </c>
      <c r="P28" s="52" t="s">
        <v>6396</v>
      </c>
      <c r="Q28" s="301">
        <v>8416027.8100000005</v>
      </c>
      <c r="R28" s="297">
        <v>6575606.8499999996</v>
      </c>
      <c r="S28" s="297"/>
      <c r="T28" s="297"/>
      <c r="U28" s="294"/>
      <c r="V28" s="294"/>
      <c r="W28" s="294"/>
      <c r="X28" s="322"/>
    </row>
    <row r="29" spans="1:24" s="71" customFormat="1" x14ac:dyDescent="0.25">
      <c r="A29" s="54" t="s">
        <v>6399</v>
      </c>
      <c r="B29" s="66"/>
      <c r="C29" s="66">
        <v>3343944</v>
      </c>
      <c r="D29" s="338"/>
      <c r="E29" s="55">
        <v>2014</v>
      </c>
      <c r="F29" s="339" t="s">
        <v>6400</v>
      </c>
      <c r="G29" s="56">
        <v>54996005.799999997</v>
      </c>
      <c r="H29" s="56">
        <v>0</v>
      </c>
      <c r="I29" s="56">
        <v>54996005.799999997</v>
      </c>
      <c r="J29" s="70">
        <v>4000000</v>
      </c>
      <c r="K29" s="70">
        <v>0</v>
      </c>
      <c r="L29" s="70">
        <v>0</v>
      </c>
      <c r="M29" s="70">
        <v>50996005.799999997</v>
      </c>
      <c r="N29" s="296">
        <f>J29/I29%</f>
        <v>7.2732554697635887</v>
      </c>
      <c r="O29" s="297">
        <f>Q29+R29+S29+T29+U29+V29+W29+X29</f>
        <v>45494395</v>
      </c>
      <c r="P29" s="52" t="s">
        <v>6401</v>
      </c>
      <c r="Q29" s="301">
        <v>17722475.879999999</v>
      </c>
      <c r="R29" s="297">
        <v>27771919.120000001</v>
      </c>
      <c r="S29" s="297"/>
      <c r="T29" s="297"/>
      <c r="U29" s="294"/>
      <c r="V29" s="294"/>
      <c r="W29" s="294"/>
      <c r="X29" s="322"/>
    </row>
    <row r="30" spans="1:24" s="71" customFormat="1" ht="22.5" x14ac:dyDescent="0.25">
      <c r="A30" s="54" t="s">
        <v>6402</v>
      </c>
      <c r="B30" s="66">
        <v>153133</v>
      </c>
      <c r="C30" s="66">
        <v>3216349</v>
      </c>
      <c r="D30" s="338"/>
      <c r="E30" s="55">
        <v>2014</v>
      </c>
      <c r="F30" s="339" t="s">
        <v>6403</v>
      </c>
      <c r="G30" s="56">
        <v>48828653.82</v>
      </c>
      <c r="H30" s="56">
        <v>0</v>
      </c>
      <c r="I30" s="56">
        <v>48828653.82</v>
      </c>
      <c r="J30" s="70">
        <v>15000000</v>
      </c>
      <c r="K30" s="70">
        <v>0</v>
      </c>
      <c r="L30" s="70">
        <v>0</v>
      </c>
      <c r="M30" s="70">
        <v>33828653.82</v>
      </c>
      <c r="N30" s="296">
        <f>J30/I30%</f>
        <v>30.719667298827037</v>
      </c>
      <c r="O30" s="297">
        <f>Q30+R30+S30+T30+U30+V30+W30+X30</f>
        <v>2318840.17</v>
      </c>
      <c r="P30" s="52" t="s">
        <v>6401</v>
      </c>
      <c r="Q30" s="301">
        <v>2318840.17</v>
      </c>
      <c r="R30" s="297"/>
      <c r="S30" s="297"/>
      <c r="T30" s="297"/>
      <c r="U30" s="294"/>
      <c r="V30" s="294"/>
      <c r="W30" s="294"/>
      <c r="X30" s="322"/>
    </row>
    <row r="31" spans="1:24" s="71" customFormat="1" ht="33.75" x14ac:dyDescent="0.25">
      <c r="A31" s="54" t="s">
        <v>6404</v>
      </c>
      <c r="B31" s="66"/>
      <c r="C31" s="66">
        <v>3364453</v>
      </c>
      <c r="D31" s="338"/>
      <c r="E31" s="55">
        <v>2014</v>
      </c>
      <c r="F31" s="339" t="s">
        <v>6405</v>
      </c>
      <c r="G31" s="56">
        <v>39527313</v>
      </c>
      <c r="H31" s="56">
        <v>0</v>
      </c>
      <c r="I31" s="56">
        <v>39527313</v>
      </c>
      <c r="J31" s="70">
        <v>0</v>
      </c>
      <c r="K31" s="70">
        <v>0</v>
      </c>
      <c r="L31" s="70">
        <v>0</v>
      </c>
      <c r="M31" s="70">
        <v>39527313</v>
      </c>
      <c r="N31" s="296">
        <f>J31/I31%</f>
        <v>0</v>
      </c>
      <c r="O31" s="297">
        <f>Q31+R31+S31+T31+U31+V31+W31+X31</f>
        <v>0</v>
      </c>
      <c r="P31" s="52" t="s">
        <v>6406</v>
      </c>
      <c r="Q31" s="301"/>
      <c r="R31" s="297"/>
      <c r="S31" s="297"/>
      <c r="T31" s="297"/>
      <c r="U31" s="294"/>
      <c r="V31" s="294"/>
      <c r="W31" s="294"/>
      <c r="X31" s="322"/>
    </row>
    <row r="32" spans="1:24" s="71" customFormat="1" x14ac:dyDescent="0.25">
      <c r="A32" s="54" t="s">
        <v>6407</v>
      </c>
      <c r="B32" s="66">
        <v>154991</v>
      </c>
      <c r="C32" s="66">
        <v>3333914</v>
      </c>
      <c r="D32" s="338"/>
      <c r="E32" s="55">
        <v>2014</v>
      </c>
      <c r="F32" s="339" t="s">
        <v>6408</v>
      </c>
      <c r="G32" s="56">
        <v>29996114.199999999</v>
      </c>
      <c r="H32" s="56">
        <v>0</v>
      </c>
      <c r="I32" s="56">
        <v>29996114.199999999</v>
      </c>
      <c r="J32" s="70">
        <v>2500000</v>
      </c>
      <c r="K32" s="70">
        <v>0</v>
      </c>
      <c r="L32" s="70">
        <v>0</v>
      </c>
      <c r="M32" s="70">
        <v>27496114.199999999</v>
      </c>
      <c r="N32" s="296">
        <f>J32/I32%</f>
        <v>8.3344128620499784</v>
      </c>
      <c r="O32" s="297">
        <f>Q32+R32+S32+T32+U32+V32+W32+X32</f>
        <v>24496502.780000001</v>
      </c>
      <c r="P32" s="52" t="s">
        <v>6409</v>
      </c>
      <c r="Q32" s="301">
        <v>13005770.07</v>
      </c>
      <c r="R32" s="297">
        <v>11490732.710000001</v>
      </c>
      <c r="S32" s="297"/>
      <c r="T32" s="297"/>
      <c r="U32" s="294"/>
      <c r="V32" s="294"/>
      <c r="W32" s="294"/>
      <c r="X32" s="322"/>
    </row>
    <row r="33" spans="1:24" s="71" customFormat="1" ht="22.5" x14ac:dyDescent="0.25">
      <c r="A33" s="54" t="s">
        <v>6402</v>
      </c>
      <c r="B33" s="66">
        <v>153131</v>
      </c>
      <c r="C33" s="66">
        <v>3256944</v>
      </c>
      <c r="D33" s="338"/>
      <c r="E33" s="55">
        <v>2014</v>
      </c>
      <c r="F33" s="339" t="s">
        <v>6410</v>
      </c>
      <c r="G33" s="56">
        <v>20186289.84</v>
      </c>
      <c r="H33" s="56">
        <v>0</v>
      </c>
      <c r="I33" s="56">
        <v>20186289.84</v>
      </c>
      <c r="J33" s="70">
        <v>5337257.9700000007</v>
      </c>
      <c r="K33" s="70">
        <v>0</v>
      </c>
      <c r="L33" s="70">
        <v>0</v>
      </c>
      <c r="M33" s="70">
        <v>14849031.869999999</v>
      </c>
      <c r="N33" s="296">
        <f>J33/I33%</f>
        <v>26.440014546031112</v>
      </c>
      <c r="O33" s="297">
        <f>Q33+R33+S33+T33+U33+V33+W33+X33</f>
        <v>3544166.54</v>
      </c>
      <c r="P33" s="52" t="s">
        <v>6411</v>
      </c>
      <c r="Q33" s="301">
        <v>3544166.54</v>
      </c>
      <c r="R33" s="297"/>
      <c r="S33" s="297"/>
      <c r="T33" s="297"/>
      <c r="U33" s="294"/>
      <c r="V33" s="294"/>
      <c r="W33" s="294"/>
      <c r="X33" s="322"/>
    </row>
    <row r="34" spans="1:24" s="71" customFormat="1" ht="22.5" x14ac:dyDescent="0.25">
      <c r="A34" s="54" t="s">
        <v>6412</v>
      </c>
      <c r="B34" s="66"/>
      <c r="C34" s="66">
        <v>3223086</v>
      </c>
      <c r="D34" s="338"/>
      <c r="E34" s="55">
        <v>2014</v>
      </c>
      <c r="F34" s="339" t="s">
        <v>6413</v>
      </c>
      <c r="G34" s="56">
        <v>25493210</v>
      </c>
      <c r="H34" s="56">
        <v>0</v>
      </c>
      <c r="I34" s="56">
        <v>25493210</v>
      </c>
      <c r="J34" s="70">
        <v>2500000</v>
      </c>
      <c r="K34" s="70">
        <v>0</v>
      </c>
      <c r="L34" s="70">
        <v>0</v>
      </c>
      <c r="M34" s="70">
        <v>22993210</v>
      </c>
      <c r="N34" s="296">
        <f>J34/I34%</f>
        <v>9.8065327983412054</v>
      </c>
      <c r="O34" s="297">
        <f>Q34+R34+S34+T34+U34+V34+W34+X34</f>
        <v>13400000</v>
      </c>
      <c r="P34" s="52" t="s">
        <v>6414</v>
      </c>
      <c r="Q34" s="301">
        <f>14000000-600000</f>
        <v>13400000</v>
      </c>
      <c r="R34" s="297"/>
      <c r="S34" s="297"/>
      <c r="T34" s="297"/>
      <c r="U34" s="294"/>
      <c r="V34" s="294"/>
      <c r="W34" s="294"/>
      <c r="X34" s="322"/>
    </row>
    <row r="35" spans="1:24" s="71" customFormat="1" ht="56.25" x14ac:dyDescent="0.25">
      <c r="A35" s="54" t="s">
        <v>6415</v>
      </c>
      <c r="B35" s="66"/>
      <c r="C35" s="66">
        <v>3316580</v>
      </c>
      <c r="D35" s="338"/>
      <c r="E35" s="55">
        <v>2014</v>
      </c>
      <c r="F35" s="339" t="s">
        <v>6416</v>
      </c>
      <c r="G35" s="56">
        <v>9990000</v>
      </c>
      <c r="H35" s="56">
        <v>0</v>
      </c>
      <c r="I35" s="56">
        <v>9990000</v>
      </c>
      <c r="J35" s="70">
        <v>2000000</v>
      </c>
      <c r="K35" s="70">
        <v>0</v>
      </c>
      <c r="L35" s="70">
        <v>0</v>
      </c>
      <c r="M35" s="70">
        <v>7990000</v>
      </c>
      <c r="N35" s="296">
        <f>J35/I35%</f>
        <v>20.02002002002002</v>
      </c>
      <c r="O35" s="297">
        <f>Q35+R35+S35+T35+U35+V35+W35+X35</f>
        <v>3998632.7199999997</v>
      </c>
      <c r="P35" s="52" t="s">
        <v>6417</v>
      </c>
      <c r="Q35" s="301">
        <f>2104917.88+1893714.84</f>
        <v>3998632.7199999997</v>
      </c>
      <c r="R35" s="297"/>
      <c r="S35" s="297"/>
      <c r="T35" s="297"/>
      <c r="U35" s="294"/>
      <c r="V35" s="294"/>
      <c r="W35" s="294"/>
      <c r="X35" s="322"/>
    </row>
    <row r="36" spans="1:24" s="71" customFormat="1" ht="22.5" x14ac:dyDescent="0.25">
      <c r="A36" s="54" t="s">
        <v>6415</v>
      </c>
      <c r="B36" s="66"/>
      <c r="C36" s="66">
        <v>3313611</v>
      </c>
      <c r="D36" s="338"/>
      <c r="E36" s="55">
        <v>2014</v>
      </c>
      <c r="F36" s="339" t="s">
        <v>6418</v>
      </c>
      <c r="G36" s="56">
        <v>19989000</v>
      </c>
      <c r="H36" s="56">
        <v>0</v>
      </c>
      <c r="I36" s="56">
        <v>19989000</v>
      </c>
      <c r="J36" s="70">
        <v>4000000</v>
      </c>
      <c r="K36" s="70">
        <v>0</v>
      </c>
      <c r="L36" s="70">
        <v>0</v>
      </c>
      <c r="M36" s="70">
        <v>15989000</v>
      </c>
      <c r="N36" s="296">
        <f>J36/I36%</f>
        <v>20.011006053329332</v>
      </c>
      <c r="O36" s="297">
        <f>Q36+R36+S36+T36+U36+V36+W36+X36</f>
        <v>2595756.7000000002</v>
      </c>
      <c r="P36" s="52" t="s">
        <v>6419</v>
      </c>
      <c r="Q36" s="301">
        <v>2595756.7000000002</v>
      </c>
      <c r="R36" s="297"/>
      <c r="S36" s="297"/>
      <c r="T36" s="297"/>
      <c r="U36" s="294"/>
      <c r="V36" s="294"/>
      <c r="W36" s="294"/>
      <c r="X36" s="322"/>
    </row>
    <row r="37" spans="1:24" s="71" customFormat="1" ht="22.5" x14ac:dyDescent="0.25">
      <c r="A37" s="54" t="s">
        <v>6420</v>
      </c>
      <c r="B37" s="66">
        <v>155007</v>
      </c>
      <c r="C37" s="66">
        <v>3341240</v>
      </c>
      <c r="D37" s="338"/>
      <c r="E37" s="55">
        <v>2014</v>
      </c>
      <c r="F37" s="339" t="s">
        <v>6421</v>
      </c>
      <c r="G37" s="56">
        <v>25127993.84</v>
      </c>
      <c r="H37" s="56">
        <v>0</v>
      </c>
      <c r="I37" s="56">
        <v>25127993.84</v>
      </c>
      <c r="J37" s="70">
        <v>12500000</v>
      </c>
      <c r="K37" s="70">
        <v>0</v>
      </c>
      <c r="L37" s="70">
        <v>0</v>
      </c>
      <c r="M37" s="70">
        <v>12627993.84</v>
      </c>
      <c r="N37" s="296">
        <f>J37/I37%</f>
        <v>49.745316238106817</v>
      </c>
      <c r="O37" s="297">
        <f>Q37+R37+S37+T37+U37+V37+W37+X37</f>
        <v>8803784.6400000025</v>
      </c>
      <c r="P37" s="52" t="s">
        <v>6422</v>
      </c>
      <c r="Q37" s="301">
        <f>10103784.64-1294975.13-5024.87</f>
        <v>8803784.6400000025</v>
      </c>
      <c r="R37" s="297"/>
      <c r="S37" s="297"/>
      <c r="T37" s="297"/>
      <c r="U37" s="294"/>
      <c r="V37" s="294"/>
      <c r="W37" s="294"/>
      <c r="X37" s="322"/>
    </row>
    <row r="38" spans="1:24" s="71" customFormat="1" ht="22.5" x14ac:dyDescent="0.25">
      <c r="A38" s="54" t="s">
        <v>6423</v>
      </c>
      <c r="B38" s="66">
        <v>155771</v>
      </c>
      <c r="C38" s="66">
        <v>3355756</v>
      </c>
      <c r="D38" s="338"/>
      <c r="E38" s="55">
        <v>2014</v>
      </c>
      <c r="F38" s="339" t="s">
        <v>6424</v>
      </c>
      <c r="G38" s="56">
        <v>59919671.939999998</v>
      </c>
      <c r="H38" s="56">
        <v>0</v>
      </c>
      <c r="I38" s="56">
        <v>59919671.939999998</v>
      </c>
      <c r="J38" s="70">
        <v>10500000</v>
      </c>
      <c r="K38" s="70">
        <v>0</v>
      </c>
      <c r="L38" s="70">
        <v>0</v>
      </c>
      <c r="M38" s="70">
        <v>49419671.939999998</v>
      </c>
      <c r="N38" s="296">
        <f>J38/I38%</f>
        <v>17.52346042634225</v>
      </c>
      <c r="O38" s="297">
        <f>Q38+R38+S38+T38+U38+V38+W38+X38</f>
        <v>0</v>
      </c>
      <c r="P38" s="52" t="s">
        <v>6425</v>
      </c>
      <c r="Q38" s="301"/>
      <c r="R38" s="297"/>
      <c r="S38" s="297"/>
      <c r="T38" s="297"/>
      <c r="U38" s="294"/>
      <c r="V38" s="294"/>
      <c r="W38" s="294"/>
      <c r="X38" s="322"/>
    </row>
    <row r="39" spans="1:24" s="71" customFormat="1" ht="22.5" x14ac:dyDescent="0.25">
      <c r="A39" s="54" t="s">
        <v>6426</v>
      </c>
      <c r="B39" s="66">
        <v>155004</v>
      </c>
      <c r="C39" s="66">
        <v>3423190</v>
      </c>
      <c r="D39" s="338"/>
      <c r="E39" s="55">
        <v>2014</v>
      </c>
      <c r="F39" s="339" t="s">
        <v>6427</v>
      </c>
      <c r="G39" s="56">
        <v>14410060.6</v>
      </c>
      <c r="H39" s="56">
        <v>0</v>
      </c>
      <c r="I39" s="56">
        <v>14410060.6</v>
      </c>
      <c r="J39" s="70">
        <v>2000000</v>
      </c>
      <c r="K39" s="70">
        <v>0</v>
      </c>
      <c r="L39" s="70">
        <v>0</v>
      </c>
      <c r="M39" s="70">
        <v>12410060.6</v>
      </c>
      <c r="N39" s="296">
        <f>J39/I39%</f>
        <v>13.879192152738067</v>
      </c>
      <c r="O39" s="297">
        <f>Q39+R39+S39+T39+U39+V39+W39+X39</f>
        <v>6214534.21</v>
      </c>
      <c r="P39" s="52" t="s">
        <v>6428</v>
      </c>
      <c r="Q39" s="301">
        <f>2479722.68</f>
        <v>2479722.6800000002</v>
      </c>
      <c r="R39" s="297">
        <v>3734811.53</v>
      </c>
      <c r="S39" s="297"/>
      <c r="T39" s="297"/>
      <c r="U39" s="294"/>
      <c r="V39" s="294"/>
      <c r="W39" s="294"/>
      <c r="X39" s="322"/>
    </row>
    <row r="40" spans="1:24" s="71" customFormat="1" ht="56.25" x14ac:dyDescent="0.25">
      <c r="A40" s="54" t="s">
        <v>6429</v>
      </c>
      <c r="B40" s="66"/>
      <c r="C40" s="66">
        <v>3317730</v>
      </c>
      <c r="D40" s="338"/>
      <c r="E40" s="55">
        <v>2014</v>
      </c>
      <c r="F40" s="339" t="s">
        <v>6430</v>
      </c>
      <c r="G40" s="56">
        <v>9987950</v>
      </c>
      <c r="H40" s="56">
        <v>0</v>
      </c>
      <c r="I40" s="56">
        <v>9987950</v>
      </c>
      <c r="J40" s="70">
        <v>2000000</v>
      </c>
      <c r="K40" s="70">
        <v>0</v>
      </c>
      <c r="L40" s="70">
        <v>0</v>
      </c>
      <c r="M40" s="70">
        <v>7987950</v>
      </c>
      <c r="N40" s="296">
        <f>J40/I40%</f>
        <v>20.02412907553602</v>
      </c>
      <c r="O40" s="297">
        <f>Q40+R40+S40+T40+U40+V40+W40+X40</f>
        <v>0</v>
      </c>
      <c r="P40" s="52" t="s">
        <v>6431</v>
      </c>
      <c r="Q40" s="301"/>
      <c r="R40" s="297"/>
      <c r="S40" s="297"/>
      <c r="T40" s="297"/>
      <c r="U40" s="294"/>
      <c r="V40" s="294"/>
      <c r="W40" s="294"/>
      <c r="X40" s="322"/>
    </row>
    <row r="41" spans="1:24" s="71" customFormat="1" x14ac:dyDescent="0.25">
      <c r="A41" s="54" t="s">
        <v>6432</v>
      </c>
      <c r="B41" s="66"/>
      <c r="C41" s="66">
        <v>3365964</v>
      </c>
      <c r="D41" s="338"/>
      <c r="E41" s="55">
        <v>2014</v>
      </c>
      <c r="F41" s="339" t="s">
        <v>6433</v>
      </c>
      <c r="G41" s="56">
        <v>10000000</v>
      </c>
      <c r="H41" s="56">
        <v>4000000</v>
      </c>
      <c r="I41" s="56">
        <v>14000000</v>
      </c>
      <c r="J41" s="70">
        <v>10000000</v>
      </c>
      <c r="K41" s="70">
        <v>0</v>
      </c>
      <c r="L41" s="70">
        <v>0</v>
      </c>
      <c r="M41" s="70">
        <v>4000000</v>
      </c>
      <c r="N41" s="296">
        <f>J41/I41%</f>
        <v>71.428571428571431</v>
      </c>
      <c r="O41" s="297">
        <f>Q41+R41+S41+T41+U41+V41+W41+X41</f>
        <v>0</v>
      </c>
      <c r="P41" s="52" t="s">
        <v>6434</v>
      </c>
      <c r="Q41" s="301"/>
      <c r="R41" s="297"/>
      <c r="S41" s="297"/>
      <c r="T41" s="297"/>
      <c r="U41" s="294"/>
      <c r="V41" s="294"/>
      <c r="W41" s="294"/>
      <c r="X41" s="322"/>
    </row>
    <row r="42" spans="1:24" s="71" customFormat="1" ht="22.5" x14ac:dyDescent="0.25">
      <c r="A42" s="54" t="s">
        <v>6397</v>
      </c>
      <c r="B42" s="66">
        <v>154969</v>
      </c>
      <c r="C42" s="66">
        <v>3218589</v>
      </c>
      <c r="D42" s="338"/>
      <c r="E42" s="55">
        <v>2014</v>
      </c>
      <c r="F42" s="339" t="s">
        <v>6435</v>
      </c>
      <c r="G42" s="56">
        <v>115048540</v>
      </c>
      <c r="H42" s="56">
        <v>0</v>
      </c>
      <c r="I42" s="56">
        <v>115048540</v>
      </c>
      <c r="J42" s="70">
        <v>11504854</v>
      </c>
      <c r="K42" s="70">
        <v>0</v>
      </c>
      <c r="L42" s="70">
        <v>0</v>
      </c>
      <c r="M42" s="70">
        <v>103543686</v>
      </c>
      <c r="N42" s="296">
        <f>J42/I42%</f>
        <v>10</v>
      </c>
      <c r="O42" s="297">
        <f>Q42+R42+S42+T42+U42+V42+W42+X42</f>
        <v>10810494</v>
      </c>
      <c r="P42" s="52" t="s">
        <v>6436</v>
      </c>
      <c r="Q42" s="301"/>
      <c r="R42" s="297">
        <v>10810494</v>
      </c>
      <c r="S42" s="297"/>
      <c r="T42" s="297"/>
      <c r="U42" s="294"/>
      <c r="V42" s="294"/>
      <c r="W42" s="294"/>
      <c r="X42" s="322"/>
    </row>
    <row r="43" spans="1:24" s="71" customFormat="1" ht="33.75" x14ac:dyDescent="0.25">
      <c r="A43" s="54" t="s">
        <v>6437</v>
      </c>
      <c r="B43" s="66" t="s">
        <v>6376</v>
      </c>
      <c r="C43" s="66">
        <v>3218570</v>
      </c>
      <c r="D43" s="338"/>
      <c r="E43" s="55">
        <v>2014</v>
      </c>
      <c r="F43" s="339" t="s">
        <v>6438</v>
      </c>
      <c r="G43" s="56">
        <v>229983480.94999999</v>
      </c>
      <c r="H43" s="56">
        <v>0</v>
      </c>
      <c r="I43" s="56">
        <v>229983480.94999999</v>
      </c>
      <c r="J43" s="70">
        <v>20000000</v>
      </c>
      <c r="K43" s="70">
        <v>0</v>
      </c>
      <c r="L43" s="70">
        <v>0</v>
      </c>
      <c r="M43" s="70">
        <v>209983480.94999999</v>
      </c>
      <c r="N43" s="296">
        <f>J43/I43%</f>
        <v>8.6962767575242239</v>
      </c>
      <c r="O43" s="297">
        <f>Q43+R43+S43+T43+U43+V43+W43+X43</f>
        <v>85944076.409999996</v>
      </c>
      <c r="P43" s="52" t="s">
        <v>6439</v>
      </c>
      <c r="Q43" s="301">
        <v>41747807.109999999</v>
      </c>
      <c r="R43" s="297">
        <v>44196269.299999997</v>
      </c>
      <c r="S43" s="297"/>
      <c r="T43" s="297"/>
      <c r="U43" s="294"/>
      <c r="V43" s="294"/>
      <c r="W43" s="294"/>
      <c r="X43" s="322"/>
    </row>
    <row r="44" spans="1:24" s="71" customFormat="1" ht="22.5" x14ac:dyDescent="0.25">
      <c r="A44" s="54" t="s">
        <v>6440</v>
      </c>
      <c r="B44" s="66">
        <v>154979</v>
      </c>
      <c r="C44" s="66">
        <v>3272435</v>
      </c>
      <c r="D44" s="338"/>
      <c r="E44" s="55">
        <v>2014</v>
      </c>
      <c r="F44" s="339" t="s">
        <v>6441</v>
      </c>
      <c r="G44" s="56">
        <v>139998559.46000001</v>
      </c>
      <c r="H44" s="56">
        <v>0</v>
      </c>
      <c r="I44" s="56">
        <v>139998559.46000001</v>
      </c>
      <c r="J44" s="70">
        <v>21466722.149999999</v>
      </c>
      <c r="K44" s="70">
        <v>0</v>
      </c>
      <c r="L44" s="70">
        <v>0</v>
      </c>
      <c r="M44" s="70">
        <v>118531837.31</v>
      </c>
      <c r="N44" s="296">
        <f>J44/I44%</f>
        <v>15.333530739745511</v>
      </c>
      <c r="O44" s="297">
        <f>Q44+R44+S44+T44+U44+V44+W44+X44</f>
        <v>284468.96000000002</v>
      </c>
      <c r="P44" s="52" t="s">
        <v>6442</v>
      </c>
      <c r="Q44" s="301">
        <v>284468.96000000002</v>
      </c>
      <c r="R44" s="297"/>
      <c r="S44" s="297"/>
      <c r="T44" s="297"/>
      <c r="U44" s="294"/>
      <c r="V44" s="294"/>
      <c r="W44" s="294"/>
      <c r="X44" s="322"/>
    </row>
    <row r="45" spans="1:24" s="71" customFormat="1" ht="45" x14ac:dyDescent="0.25">
      <c r="A45" s="54" t="s">
        <v>6443</v>
      </c>
      <c r="B45" s="66">
        <v>154983</v>
      </c>
      <c r="C45" s="66">
        <v>3425274</v>
      </c>
      <c r="D45" s="338"/>
      <c r="E45" s="55">
        <v>2014</v>
      </c>
      <c r="F45" s="339" t="s">
        <v>6444</v>
      </c>
      <c r="G45" s="56">
        <v>173998937.15000001</v>
      </c>
      <c r="H45" s="56">
        <v>0</v>
      </c>
      <c r="I45" s="56">
        <v>173998937.15000001</v>
      </c>
      <c r="J45" s="70">
        <v>26000000</v>
      </c>
      <c r="K45" s="70">
        <v>0</v>
      </c>
      <c r="L45" s="70">
        <v>0</v>
      </c>
      <c r="M45" s="70">
        <v>147998937.15000001</v>
      </c>
      <c r="N45" s="296">
        <f>J45/I45%</f>
        <v>14.942620010136078</v>
      </c>
      <c r="O45" s="297">
        <f>Q45+R45+S45+T45+U45+V45+W45+X45</f>
        <v>15727393.059999999</v>
      </c>
      <c r="P45" s="52" t="s">
        <v>6445</v>
      </c>
      <c r="Q45" s="301"/>
      <c r="R45" s="297">
        <f>18227393.06-2500000</f>
        <v>15727393.059999999</v>
      </c>
      <c r="S45" s="297"/>
      <c r="T45" s="297"/>
      <c r="U45" s="294"/>
      <c r="V45" s="294"/>
      <c r="W45" s="294"/>
      <c r="X45" s="322"/>
    </row>
    <row r="46" spans="1:24" s="71" customFormat="1" ht="22.5" x14ac:dyDescent="0.25">
      <c r="A46" s="54" t="s">
        <v>6415</v>
      </c>
      <c r="B46" s="66"/>
      <c r="C46" s="66">
        <v>3588432</v>
      </c>
      <c r="D46" s="338"/>
      <c r="E46" s="55">
        <v>2014</v>
      </c>
      <c r="F46" s="339" t="s">
        <v>6446</v>
      </c>
      <c r="G46" s="56">
        <v>2100000</v>
      </c>
      <c r="H46" s="56">
        <v>0</v>
      </c>
      <c r="I46" s="56">
        <v>2100000</v>
      </c>
      <c r="J46" s="70">
        <v>1723397.9100000001</v>
      </c>
      <c r="K46" s="70">
        <v>0</v>
      </c>
      <c r="L46" s="70">
        <v>0</v>
      </c>
      <c r="M46" s="70">
        <v>376602.08999999985</v>
      </c>
      <c r="N46" s="296">
        <f>J46/I46%</f>
        <v>82.066567142857153</v>
      </c>
      <c r="O46" s="297">
        <f>Q46+R46+S46+T46+U46+V46+W46+X46</f>
        <v>0</v>
      </c>
      <c r="P46" s="52" t="s">
        <v>6447</v>
      </c>
      <c r="Q46" s="56"/>
      <c r="R46" s="297"/>
      <c r="S46" s="297"/>
      <c r="T46" s="297"/>
      <c r="U46" s="294"/>
      <c r="V46" s="294"/>
      <c r="W46" s="294"/>
      <c r="X46" s="322"/>
    </row>
    <row r="47" spans="1:24" s="71" customFormat="1" x14ac:dyDescent="0.25">
      <c r="A47" s="54"/>
      <c r="B47" s="66"/>
      <c r="C47" s="66"/>
      <c r="D47" s="338"/>
      <c r="E47" s="55"/>
      <c r="F47" s="339"/>
      <c r="G47" s="56"/>
      <c r="H47" s="56"/>
      <c r="I47" s="56"/>
      <c r="J47" s="70"/>
      <c r="K47" s="294"/>
      <c r="L47" s="294"/>
      <c r="M47" s="70"/>
      <c r="N47" s="296"/>
      <c r="O47" s="297">
        <f>Q47+R47+S47+T47+U47+V47+W47+X47</f>
        <v>0</v>
      </c>
      <c r="P47" s="52"/>
      <c r="Q47" s="301"/>
      <c r="R47" s="297"/>
      <c r="S47" s="297"/>
      <c r="T47" s="297"/>
      <c r="U47" s="294"/>
      <c r="V47" s="294"/>
      <c r="W47" s="294"/>
      <c r="X47" s="322"/>
    </row>
    <row r="48" spans="1:24" s="71" customFormat="1" ht="22.5" x14ac:dyDescent="0.25">
      <c r="A48" s="54" t="s">
        <v>6448</v>
      </c>
      <c r="B48" s="66" t="s">
        <v>6449</v>
      </c>
      <c r="C48" s="66">
        <v>3537935</v>
      </c>
      <c r="D48" s="338"/>
      <c r="E48" s="55">
        <v>2014</v>
      </c>
      <c r="F48" s="339" t="s">
        <v>6450</v>
      </c>
      <c r="G48" s="56">
        <v>3224121.66</v>
      </c>
      <c r="H48" s="56">
        <v>0</v>
      </c>
      <c r="I48" s="56">
        <v>3224121.66</v>
      </c>
      <c r="J48" s="70">
        <v>1370738.21</v>
      </c>
      <c r="K48" s="70">
        <v>0</v>
      </c>
      <c r="L48" s="70">
        <v>0</v>
      </c>
      <c r="M48" s="70">
        <v>1853383.4500000002</v>
      </c>
      <c r="N48" s="296">
        <f>J48/I48%</f>
        <v>42.515089520536272</v>
      </c>
      <c r="O48" s="297">
        <f>Q48+R48+S48+T48+U48+V48+W48+X48</f>
        <v>385118.45</v>
      </c>
      <c r="P48" s="52" t="s">
        <v>6451</v>
      </c>
      <c r="Q48" s="301"/>
      <c r="R48" s="297">
        <v>385118.45</v>
      </c>
      <c r="S48" s="297"/>
      <c r="T48" s="297"/>
      <c r="U48" s="294"/>
      <c r="V48" s="294"/>
      <c r="W48" s="294"/>
      <c r="X48" s="322"/>
    </row>
    <row r="49" spans="1:24" s="71" customFormat="1" ht="22.5" x14ac:dyDescent="0.25">
      <c r="A49" s="54" t="s">
        <v>6452</v>
      </c>
      <c r="B49" s="66">
        <v>135854</v>
      </c>
      <c r="C49" s="66">
        <v>3245349</v>
      </c>
      <c r="D49" s="338"/>
      <c r="E49" s="55">
        <v>2014</v>
      </c>
      <c r="F49" s="339" t="s">
        <v>6453</v>
      </c>
      <c r="G49" s="56">
        <v>299398.2</v>
      </c>
      <c r="H49" s="56">
        <v>0</v>
      </c>
      <c r="I49" s="56">
        <v>299398.2</v>
      </c>
      <c r="J49" s="70">
        <v>200000</v>
      </c>
      <c r="K49" s="70">
        <v>0</v>
      </c>
      <c r="L49" s="70">
        <v>0</v>
      </c>
      <c r="M49" s="70">
        <v>99398.200000000012</v>
      </c>
      <c r="N49" s="296">
        <f>J49/I49%</f>
        <v>66.800668808296109</v>
      </c>
      <c r="O49" s="297">
        <f>Q49+R49+S49+T49+U49+V49+W49+X49</f>
        <v>69470.890000000014</v>
      </c>
      <c r="P49" s="52" t="s">
        <v>6454</v>
      </c>
      <c r="Q49" s="301"/>
      <c r="R49" s="297">
        <v>69470.890000000014</v>
      </c>
      <c r="S49" s="297"/>
      <c r="T49" s="297"/>
      <c r="U49" s="294"/>
      <c r="V49" s="294"/>
      <c r="W49" s="294"/>
      <c r="X49" s="322"/>
    </row>
    <row r="50" spans="1:24" s="71" customFormat="1" ht="22.5" x14ac:dyDescent="0.25">
      <c r="A50" s="54" t="s">
        <v>6455</v>
      </c>
      <c r="B50" s="66"/>
      <c r="C50" s="66">
        <v>3535770</v>
      </c>
      <c r="D50" s="338"/>
      <c r="E50" s="55">
        <v>2014</v>
      </c>
      <c r="F50" s="339" t="s">
        <v>6456</v>
      </c>
      <c r="G50" s="56">
        <v>1789294</v>
      </c>
      <c r="H50" s="56">
        <v>0</v>
      </c>
      <c r="I50" s="56">
        <v>1789294</v>
      </c>
      <c r="J50" s="70">
        <v>747752.9</v>
      </c>
      <c r="K50" s="70">
        <v>0</v>
      </c>
      <c r="L50" s="70">
        <v>0</v>
      </c>
      <c r="M50" s="70">
        <v>1041541.1</v>
      </c>
      <c r="N50" s="296">
        <f>J50/I50%</f>
        <v>41.790387717166666</v>
      </c>
      <c r="O50" s="297">
        <f>Q50+R50+S50+T50+U50+V50+W50+X50</f>
        <v>862611.68</v>
      </c>
      <c r="P50" s="52" t="s">
        <v>6454</v>
      </c>
      <c r="Q50" s="301">
        <v>862611.68</v>
      </c>
      <c r="R50" s="297"/>
      <c r="S50" s="297"/>
      <c r="T50" s="297"/>
      <c r="U50" s="294"/>
      <c r="V50" s="294"/>
      <c r="W50" s="294"/>
      <c r="X50" s="322"/>
    </row>
    <row r="51" spans="1:24" s="71" customFormat="1" ht="22.5" x14ac:dyDescent="0.25">
      <c r="A51" s="54" t="s">
        <v>6457</v>
      </c>
      <c r="B51" s="66">
        <v>137342</v>
      </c>
      <c r="C51" s="66">
        <v>3225615</v>
      </c>
      <c r="D51" s="338"/>
      <c r="E51" s="55">
        <v>2014</v>
      </c>
      <c r="F51" s="341" t="s">
        <v>6458</v>
      </c>
      <c r="G51" s="56">
        <v>7197814.7999999998</v>
      </c>
      <c r="H51" s="56">
        <v>0</v>
      </c>
      <c r="I51" s="56">
        <v>7197814.7999999998</v>
      </c>
      <c r="J51" s="70">
        <v>3250000</v>
      </c>
      <c r="K51" s="70">
        <v>0</v>
      </c>
      <c r="L51" s="70">
        <v>0</v>
      </c>
      <c r="M51" s="70">
        <v>3947814.8</v>
      </c>
      <c r="N51" s="296">
        <f>J51/I51%</f>
        <v>45.152592700773575</v>
      </c>
      <c r="O51" s="297">
        <f>Q51+R51+S51+T51+U51+V51+W51+X51</f>
        <v>579957.25</v>
      </c>
      <c r="P51" s="52" t="s">
        <v>6459</v>
      </c>
      <c r="Q51" s="301"/>
      <c r="R51" s="297">
        <v>579957.25</v>
      </c>
      <c r="S51" s="297"/>
      <c r="T51" s="297"/>
      <c r="U51" s="294"/>
      <c r="V51" s="294"/>
      <c r="W51" s="294"/>
      <c r="X51" s="322"/>
    </row>
    <row r="52" spans="1:24" s="71" customFormat="1" ht="56.25" x14ac:dyDescent="0.25">
      <c r="A52" s="54" t="s">
        <v>6460</v>
      </c>
      <c r="B52" s="66"/>
      <c r="C52" s="66">
        <v>3544648</v>
      </c>
      <c r="D52" s="338"/>
      <c r="E52" s="55">
        <v>2014</v>
      </c>
      <c r="F52" s="339" t="s">
        <v>6461</v>
      </c>
      <c r="G52" s="56">
        <v>3711893.07</v>
      </c>
      <c r="H52" s="56">
        <v>0</v>
      </c>
      <c r="I52" s="56">
        <v>3711893.07</v>
      </c>
      <c r="J52" s="70">
        <f>250000+500000</f>
        <v>750000</v>
      </c>
      <c r="K52" s="70">
        <v>0</v>
      </c>
      <c r="L52" s="70">
        <v>0</v>
      </c>
      <c r="M52" s="70">
        <f>3461893.07-500000</f>
        <v>2961893.07</v>
      </c>
      <c r="N52" s="296">
        <f>J52/I52%</f>
        <v>20.205323425440163</v>
      </c>
      <c r="O52" s="297">
        <f>Q52+R52+S52+T52+U52+V52+W52+X52</f>
        <v>335564.38</v>
      </c>
      <c r="P52" s="52" t="s">
        <v>6462</v>
      </c>
      <c r="Q52" s="301">
        <v>335564.38</v>
      </c>
      <c r="R52" s="297"/>
      <c r="S52" s="297"/>
      <c r="T52" s="297"/>
      <c r="U52" s="294"/>
      <c r="V52" s="294"/>
      <c r="W52" s="294"/>
      <c r="X52" s="322"/>
    </row>
    <row r="53" spans="1:24" s="71" customFormat="1" ht="22.5" x14ac:dyDescent="0.25">
      <c r="A53" s="54" t="s">
        <v>6463</v>
      </c>
      <c r="B53" s="66"/>
      <c r="C53" s="66">
        <v>3273474</v>
      </c>
      <c r="D53" s="338"/>
      <c r="E53" s="55">
        <v>2014</v>
      </c>
      <c r="F53" s="339" t="s">
        <v>6464</v>
      </c>
      <c r="G53" s="56">
        <v>3490200</v>
      </c>
      <c r="H53" s="56">
        <v>0</v>
      </c>
      <c r="I53" s="56">
        <v>3490200</v>
      </c>
      <c r="J53" s="70">
        <v>821961.58000000007</v>
      </c>
      <c r="K53" s="70">
        <v>0</v>
      </c>
      <c r="L53" s="70">
        <v>0</v>
      </c>
      <c r="M53" s="70">
        <v>2668238.42</v>
      </c>
      <c r="N53" s="296">
        <f>J53/I53%</f>
        <v>23.550558134204344</v>
      </c>
      <c r="O53" s="297">
        <f>Q53+R53+S53+T53+U53+V53+W53+X53</f>
        <v>0</v>
      </c>
      <c r="P53" s="52" t="s">
        <v>6359</v>
      </c>
      <c r="Q53" s="301"/>
      <c r="R53" s="297"/>
      <c r="S53" s="297"/>
      <c r="T53" s="297"/>
      <c r="U53" s="294"/>
      <c r="V53" s="294"/>
      <c r="W53" s="294"/>
      <c r="X53" s="322"/>
    </row>
    <row r="54" spans="1:24" s="71" customFormat="1" ht="22.5" x14ac:dyDescent="0.25">
      <c r="A54" s="54" t="s">
        <v>6465</v>
      </c>
      <c r="B54" s="66">
        <v>154992</v>
      </c>
      <c r="C54" s="66">
        <v>3538060</v>
      </c>
      <c r="D54" s="338"/>
      <c r="E54" s="55">
        <v>2014</v>
      </c>
      <c r="F54" s="339" t="s">
        <v>6466</v>
      </c>
      <c r="G54" s="56">
        <v>2019122</v>
      </c>
      <c r="H54" s="56">
        <v>0</v>
      </c>
      <c r="I54" s="56">
        <v>2019122</v>
      </c>
      <c r="J54" s="70">
        <v>693898.01</v>
      </c>
      <c r="K54" s="70">
        <v>0</v>
      </c>
      <c r="L54" s="70">
        <v>0</v>
      </c>
      <c r="M54" s="70">
        <v>1325223.99</v>
      </c>
      <c r="N54" s="296">
        <f>J54/I54%</f>
        <v>34.366324075514008</v>
      </c>
      <c r="O54" s="297">
        <f>Q54+R54+S54+T54+U54+V54+W54+X54</f>
        <v>1123271.52</v>
      </c>
      <c r="P54" s="52" t="s">
        <v>6359</v>
      </c>
      <c r="Q54" s="301">
        <v>1123271.52</v>
      </c>
      <c r="R54" s="297"/>
      <c r="S54" s="297"/>
      <c r="T54" s="297"/>
      <c r="U54" s="294"/>
      <c r="V54" s="294"/>
      <c r="W54" s="294"/>
      <c r="X54" s="322"/>
    </row>
    <row r="55" spans="1:24" s="71" customFormat="1" ht="45" x14ac:dyDescent="0.25">
      <c r="A55" s="54" t="s">
        <v>6467</v>
      </c>
      <c r="B55" s="66" t="s">
        <v>6468</v>
      </c>
      <c r="C55" s="66">
        <v>3441423</v>
      </c>
      <c r="D55" s="338"/>
      <c r="E55" s="55">
        <v>2014</v>
      </c>
      <c r="F55" s="339" t="s">
        <v>6469</v>
      </c>
      <c r="G55" s="56">
        <v>17223145.91</v>
      </c>
      <c r="H55" s="56">
        <v>0</v>
      </c>
      <c r="I55" s="56">
        <v>17223145.91</v>
      </c>
      <c r="J55" s="70">
        <v>0</v>
      </c>
      <c r="K55" s="70">
        <v>0</v>
      </c>
      <c r="L55" s="70">
        <v>0</v>
      </c>
      <c r="M55" s="70">
        <v>17223145.91</v>
      </c>
      <c r="N55" s="296">
        <f>J55/I55%</f>
        <v>0</v>
      </c>
      <c r="O55" s="297">
        <f>Q55+R55+S55+T55+U55+V55+W55+X55</f>
        <v>7051155.9299999997</v>
      </c>
      <c r="P55" s="52" t="s">
        <v>6364</v>
      </c>
      <c r="Q55" s="301">
        <v>3425683.72</v>
      </c>
      <c r="R55" s="297">
        <v>3625472.21</v>
      </c>
      <c r="S55" s="297"/>
      <c r="T55" s="297"/>
      <c r="U55" s="294"/>
      <c r="V55" s="294"/>
      <c r="W55" s="294"/>
      <c r="X55" s="322"/>
    </row>
    <row r="56" spans="1:24" s="71" customFormat="1" ht="33.75" x14ac:dyDescent="0.25">
      <c r="A56" s="54" t="s">
        <v>6470</v>
      </c>
      <c r="B56" s="66">
        <v>150863</v>
      </c>
      <c r="C56" s="66">
        <v>3281035</v>
      </c>
      <c r="D56" s="338"/>
      <c r="E56" s="55">
        <v>2014</v>
      </c>
      <c r="F56" s="339" t="s">
        <v>6471</v>
      </c>
      <c r="G56" s="56">
        <v>2383167.36</v>
      </c>
      <c r="H56" s="56">
        <v>0</v>
      </c>
      <c r="I56" s="56">
        <v>2383167.36</v>
      </c>
      <c r="J56" s="70">
        <v>0</v>
      </c>
      <c r="K56" s="70">
        <v>0</v>
      </c>
      <c r="L56" s="70">
        <v>0</v>
      </c>
      <c r="M56" s="70">
        <v>2383167.36</v>
      </c>
      <c r="N56" s="296">
        <f>J56/I56%</f>
        <v>0</v>
      </c>
      <c r="O56" s="297">
        <f>Q56+R56+S56+T56+U56+V56+W56+X56</f>
        <v>2383167.3600000003</v>
      </c>
      <c r="P56" s="52" t="s">
        <v>6472</v>
      </c>
      <c r="Q56" s="301">
        <f>(349727.5+238316.74)</f>
        <v>588044.24</v>
      </c>
      <c r="R56" s="297">
        <f>(1133423.37+661699.75)</f>
        <v>1795123.12</v>
      </c>
      <c r="S56" s="297"/>
      <c r="T56" s="297"/>
      <c r="U56" s="294"/>
      <c r="V56" s="294"/>
      <c r="W56" s="294"/>
      <c r="X56" s="322"/>
    </row>
    <row r="57" spans="1:24" s="71" customFormat="1" ht="22.5" x14ac:dyDescent="0.25">
      <c r="A57" s="54" t="s">
        <v>6473</v>
      </c>
      <c r="B57" s="66"/>
      <c r="C57" s="66">
        <v>3535037</v>
      </c>
      <c r="D57" s="338"/>
      <c r="E57" s="55">
        <v>2014</v>
      </c>
      <c r="F57" s="339" t="s">
        <v>6474</v>
      </c>
      <c r="G57" s="56">
        <v>1739634.62</v>
      </c>
      <c r="H57" s="56">
        <v>0</v>
      </c>
      <c r="I57" s="56">
        <v>1739634.62</v>
      </c>
      <c r="J57" s="70">
        <v>745606.07</v>
      </c>
      <c r="K57" s="70">
        <v>0</v>
      </c>
      <c r="L57" s="70">
        <v>0</v>
      </c>
      <c r="M57" s="70">
        <v>994028.55000000016</v>
      </c>
      <c r="N57" s="296">
        <f>J57/I57%</f>
        <v>42.859923654543039</v>
      </c>
      <c r="O57" s="297">
        <f>Q57+R57+S57+T57+U57+V57+W57+X57</f>
        <v>819917.72</v>
      </c>
      <c r="P57" s="52" t="s">
        <v>6475</v>
      </c>
      <c r="Q57" s="301">
        <v>819917.72</v>
      </c>
      <c r="R57" s="297"/>
      <c r="S57" s="297"/>
      <c r="T57" s="297"/>
      <c r="U57" s="294"/>
      <c r="V57" s="294"/>
      <c r="W57" s="294"/>
      <c r="X57" s="322"/>
    </row>
    <row r="58" spans="1:24" s="71" customFormat="1" ht="33.75" x14ac:dyDescent="0.25">
      <c r="A58" s="54" t="s">
        <v>6476</v>
      </c>
      <c r="B58" s="66"/>
      <c r="C58" s="66">
        <v>3580695</v>
      </c>
      <c r="D58" s="338"/>
      <c r="E58" s="55">
        <v>2014</v>
      </c>
      <c r="F58" s="339" t="s">
        <v>6477</v>
      </c>
      <c r="G58" s="56">
        <v>2445804.4300000002</v>
      </c>
      <c r="H58" s="56">
        <v>0</v>
      </c>
      <c r="I58" s="56">
        <v>2445804.4300000002</v>
      </c>
      <c r="J58" s="70">
        <v>0</v>
      </c>
      <c r="K58" s="70">
        <v>0</v>
      </c>
      <c r="L58" s="70">
        <v>0</v>
      </c>
      <c r="M58" s="70">
        <v>2445804.4300000002</v>
      </c>
      <c r="N58" s="296">
        <f>J58/I58%</f>
        <v>0</v>
      </c>
      <c r="O58" s="297">
        <f>Q58+R58+S58+T58+U58+V58+W58+X58</f>
        <v>2201223.9900000002</v>
      </c>
      <c r="P58" s="52" t="s">
        <v>6478</v>
      </c>
      <c r="Q58" s="301">
        <f>1602284.78+598939.21</f>
        <v>2201223.9900000002</v>
      </c>
      <c r="R58" s="297"/>
      <c r="S58" s="297"/>
      <c r="T58" s="297"/>
      <c r="U58" s="294"/>
      <c r="V58" s="294"/>
      <c r="W58" s="294"/>
      <c r="X58" s="322"/>
    </row>
    <row r="59" spans="1:24" s="71" customFormat="1" ht="22.5" x14ac:dyDescent="0.25">
      <c r="A59" s="54" t="s">
        <v>6479</v>
      </c>
      <c r="B59" s="66">
        <v>154994</v>
      </c>
      <c r="C59" s="66">
        <v>3580830</v>
      </c>
      <c r="D59" s="338"/>
      <c r="E59" s="55">
        <v>2014</v>
      </c>
      <c r="F59" s="339" t="s">
        <v>6480</v>
      </c>
      <c r="G59" s="56">
        <v>1198520</v>
      </c>
      <c r="H59" s="56">
        <v>0</v>
      </c>
      <c r="I59" s="56">
        <v>1198520</v>
      </c>
      <c r="J59" s="70">
        <v>463848.96000000002</v>
      </c>
      <c r="K59" s="70">
        <v>0</v>
      </c>
      <c r="L59" s="70">
        <v>0</v>
      </c>
      <c r="M59" s="70">
        <v>734671.04</v>
      </c>
      <c r="N59" s="296">
        <f>J59/I59%</f>
        <v>38.701812235089946</v>
      </c>
      <c r="O59" s="297">
        <f>Q59+R59+S59+T59+U59+V59+W59+X59</f>
        <v>614833.53</v>
      </c>
      <c r="P59" s="52" t="s">
        <v>6481</v>
      </c>
      <c r="Q59" s="301">
        <v>614833.53</v>
      </c>
      <c r="R59" s="297"/>
      <c r="S59" s="297"/>
      <c r="T59" s="297"/>
      <c r="U59" s="294"/>
      <c r="V59" s="294"/>
      <c r="W59" s="294"/>
      <c r="X59" s="322"/>
    </row>
    <row r="60" spans="1:24" s="71" customFormat="1" ht="22.5" x14ac:dyDescent="0.25">
      <c r="A60" s="54" t="s">
        <v>6482</v>
      </c>
      <c r="B60" s="66"/>
      <c r="C60" s="66">
        <v>3261557</v>
      </c>
      <c r="D60" s="338"/>
      <c r="E60" s="55">
        <v>2014</v>
      </c>
      <c r="F60" s="339" t="s">
        <v>6483</v>
      </c>
      <c r="G60" s="56">
        <v>8430552.4800000004</v>
      </c>
      <c r="H60" s="56">
        <v>0</v>
      </c>
      <c r="I60" s="56">
        <v>8430552.4800000004</v>
      </c>
      <c r="J60" s="70">
        <v>930193.09</v>
      </c>
      <c r="K60" s="70">
        <v>0</v>
      </c>
      <c r="L60" s="70">
        <v>0</v>
      </c>
      <c r="M60" s="70">
        <v>7500359.3900000006</v>
      </c>
      <c r="N60" s="296">
        <f>J60/I60%</f>
        <v>11.033595867017247</v>
      </c>
      <c r="O60" s="297">
        <f>Q60+R60+S60+T60+U60+V60+W60+X60</f>
        <v>0</v>
      </c>
      <c r="P60" s="52" t="s">
        <v>6484</v>
      </c>
      <c r="Q60" s="301"/>
      <c r="R60" s="297"/>
      <c r="S60" s="297"/>
      <c r="T60" s="297"/>
      <c r="U60" s="294"/>
      <c r="V60" s="294"/>
      <c r="W60" s="294"/>
      <c r="X60" s="322"/>
    </row>
    <row r="61" spans="1:24" s="71" customFormat="1" ht="22.5" x14ac:dyDescent="0.25">
      <c r="A61" s="54" t="s">
        <v>6485</v>
      </c>
      <c r="B61" s="66"/>
      <c r="C61" s="66">
        <v>3593444</v>
      </c>
      <c r="D61" s="338"/>
      <c r="E61" s="55">
        <v>2014</v>
      </c>
      <c r="F61" s="339" t="s">
        <v>6486</v>
      </c>
      <c r="G61" s="56">
        <v>1470000</v>
      </c>
      <c r="H61" s="56">
        <v>0</v>
      </c>
      <c r="I61" s="56">
        <v>1470000</v>
      </c>
      <c r="J61" s="70">
        <v>50000</v>
      </c>
      <c r="K61" s="70">
        <v>0</v>
      </c>
      <c r="L61" s="70">
        <v>0</v>
      </c>
      <c r="M61" s="70">
        <v>1420000</v>
      </c>
      <c r="N61" s="296">
        <f>J61/I61%</f>
        <v>3.4013605442176869</v>
      </c>
      <c r="O61" s="297">
        <f>Q61+R61+S61+T61+U61+V61+W61+X61</f>
        <v>0</v>
      </c>
      <c r="P61" s="52" t="s">
        <v>6378</v>
      </c>
      <c r="Q61" s="301"/>
      <c r="R61" s="297"/>
      <c r="S61" s="297"/>
      <c r="T61" s="297"/>
      <c r="U61" s="294"/>
      <c r="V61" s="294"/>
      <c r="W61" s="294"/>
      <c r="X61" s="322"/>
    </row>
    <row r="62" spans="1:24" s="71" customFormat="1" ht="22.5" x14ac:dyDescent="0.25">
      <c r="A62" s="54" t="s">
        <v>6487</v>
      </c>
      <c r="B62" s="66">
        <v>135770</v>
      </c>
      <c r="C62" s="66">
        <v>3249190</v>
      </c>
      <c r="D62" s="338"/>
      <c r="E62" s="55">
        <v>2014</v>
      </c>
      <c r="F62" s="339" t="s">
        <v>6488</v>
      </c>
      <c r="G62" s="56">
        <v>234071.04000000001</v>
      </c>
      <c r="H62" s="56">
        <v>0</v>
      </c>
      <c r="I62" s="56">
        <v>234071.04000000001</v>
      </c>
      <c r="J62" s="70">
        <v>125000</v>
      </c>
      <c r="K62" s="70">
        <v>0</v>
      </c>
      <c r="L62" s="70">
        <v>0</v>
      </c>
      <c r="M62" s="70">
        <v>109071.04000000001</v>
      </c>
      <c r="N62" s="296">
        <f>J62/I62%</f>
        <v>53.402590939912947</v>
      </c>
      <c r="O62" s="297">
        <f>Q62+R62+S62+T62+U62+V62+W62+X62</f>
        <v>85663.930000000008</v>
      </c>
      <c r="P62" s="52" t="s">
        <v>6489</v>
      </c>
      <c r="Q62" s="301"/>
      <c r="R62" s="297">
        <f>11884.74+73779.19</f>
        <v>85663.930000000008</v>
      </c>
      <c r="S62" s="297"/>
      <c r="T62" s="297"/>
      <c r="U62" s="294"/>
      <c r="V62" s="294"/>
      <c r="W62" s="294"/>
      <c r="X62" s="322"/>
    </row>
    <row r="63" spans="1:24" s="71" customFormat="1" ht="33.75" x14ac:dyDescent="0.25">
      <c r="A63" s="54" t="s">
        <v>6490</v>
      </c>
      <c r="B63" s="66">
        <v>155003</v>
      </c>
      <c r="C63" s="66">
        <v>3579271</v>
      </c>
      <c r="D63" s="338"/>
      <c r="E63" s="55">
        <v>2014</v>
      </c>
      <c r="F63" s="339" t="s">
        <v>6491</v>
      </c>
      <c r="G63" s="56">
        <v>7560174.7199999997</v>
      </c>
      <c r="H63" s="56">
        <v>0</v>
      </c>
      <c r="I63" s="56">
        <v>7560174.7199999997</v>
      </c>
      <c r="J63" s="70">
        <v>997351.2</v>
      </c>
      <c r="K63" s="70">
        <v>0</v>
      </c>
      <c r="L63" s="70">
        <v>0</v>
      </c>
      <c r="M63" s="70">
        <v>6562823.5199999996</v>
      </c>
      <c r="N63" s="296">
        <f>J63/I63%</f>
        <v>13.19217130473937</v>
      </c>
      <c r="O63" s="297">
        <f>Q63+R63+S63+T63+U63+V63+W63+X63</f>
        <v>1145238.58</v>
      </c>
      <c r="P63" s="52" t="s">
        <v>6489</v>
      </c>
      <c r="Q63" s="301">
        <v>1145238.58</v>
      </c>
      <c r="R63" s="297"/>
      <c r="S63" s="297"/>
      <c r="T63" s="297"/>
      <c r="U63" s="294"/>
      <c r="V63" s="294"/>
      <c r="W63" s="294"/>
      <c r="X63" s="322"/>
    </row>
    <row r="64" spans="1:24" s="71" customFormat="1" ht="22.5" x14ac:dyDescent="0.25">
      <c r="A64" s="54" t="s">
        <v>6492</v>
      </c>
      <c r="B64" s="66"/>
      <c r="C64" s="66">
        <v>3588890</v>
      </c>
      <c r="D64" s="338"/>
      <c r="E64" s="55">
        <v>2014</v>
      </c>
      <c r="F64" s="339" t="s">
        <v>6493</v>
      </c>
      <c r="G64" s="56">
        <v>1857891.84</v>
      </c>
      <c r="H64" s="56">
        <v>0</v>
      </c>
      <c r="I64" s="56">
        <v>1857891.84</v>
      </c>
      <c r="J64" s="70">
        <v>821559.77</v>
      </c>
      <c r="K64" s="70">
        <v>0</v>
      </c>
      <c r="L64" s="70">
        <v>0</v>
      </c>
      <c r="M64" s="70">
        <v>1036332.0700000001</v>
      </c>
      <c r="N64" s="296">
        <f>J64/I64%</f>
        <v>44.219999911297307</v>
      </c>
      <c r="O64" s="297">
        <f>Q64+R64+S64+T64+U64+V64+W64+X64</f>
        <v>849613.94</v>
      </c>
      <c r="P64" s="52" t="s">
        <v>6489</v>
      </c>
      <c r="Q64" s="301">
        <v>849613.94</v>
      </c>
      <c r="R64" s="297"/>
      <c r="S64" s="297"/>
      <c r="T64" s="297"/>
      <c r="U64" s="294"/>
      <c r="V64" s="294"/>
      <c r="W64" s="294"/>
      <c r="X64" s="322"/>
    </row>
    <row r="65" spans="1:24" s="71" customFormat="1" ht="22.5" x14ac:dyDescent="0.25">
      <c r="A65" s="54" t="s">
        <v>6494</v>
      </c>
      <c r="B65" s="66"/>
      <c r="C65" s="66">
        <v>3222136</v>
      </c>
      <c r="D65" s="338"/>
      <c r="E65" s="55">
        <v>2014</v>
      </c>
      <c r="F65" s="339" t="s">
        <v>6495</v>
      </c>
      <c r="G65" s="56">
        <v>354760</v>
      </c>
      <c r="H65" s="56">
        <v>0</v>
      </c>
      <c r="I65" s="56">
        <v>354760</v>
      </c>
      <c r="J65" s="70">
        <v>150000</v>
      </c>
      <c r="K65" s="70">
        <v>0</v>
      </c>
      <c r="L65" s="70">
        <v>0</v>
      </c>
      <c r="M65" s="70">
        <v>204760</v>
      </c>
      <c r="N65" s="296">
        <f>J65/I65%</f>
        <v>42.28210621265081</v>
      </c>
      <c r="O65" s="297">
        <f>Q65+R65+S65+T65+U65+V65+W65+X65</f>
        <v>178471.3</v>
      </c>
      <c r="P65" s="52" t="s">
        <v>6496</v>
      </c>
      <c r="Q65" s="301"/>
      <c r="R65" s="297">
        <v>178471.3</v>
      </c>
      <c r="S65" s="297"/>
      <c r="T65" s="297"/>
      <c r="U65" s="294"/>
      <c r="V65" s="294"/>
      <c r="W65" s="294"/>
      <c r="X65" s="322"/>
    </row>
    <row r="66" spans="1:24" s="71" customFormat="1" ht="22.5" x14ac:dyDescent="0.25">
      <c r="A66" s="54" t="s">
        <v>6487</v>
      </c>
      <c r="B66" s="66">
        <v>135690</v>
      </c>
      <c r="C66" s="66">
        <v>3252183</v>
      </c>
      <c r="D66" s="338"/>
      <c r="E66" s="55">
        <v>2014</v>
      </c>
      <c r="F66" s="339" t="s">
        <v>6497</v>
      </c>
      <c r="G66" s="56">
        <v>219102.91</v>
      </c>
      <c r="H66" s="56">
        <v>0</v>
      </c>
      <c r="I66" s="56">
        <v>219102.91</v>
      </c>
      <c r="J66" s="70">
        <v>125000</v>
      </c>
      <c r="K66" s="70">
        <v>0</v>
      </c>
      <c r="L66" s="70">
        <v>0</v>
      </c>
      <c r="M66" s="70">
        <v>94102.91</v>
      </c>
      <c r="N66" s="296">
        <f>J66/I66%</f>
        <v>57.050816896954949</v>
      </c>
      <c r="O66" s="297">
        <f>Q66+R66+S66+T66+U66+V66+W66+X66</f>
        <v>72192.62</v>
      </c>
      <c r="P66" s="52" t="s">
        <v>6390</v>
      </c>
      <c r="Q66" s="301"/>
      <c r="R66" s="297">
        <f>502.15+71690.47</f>
        <v>72192.62</v>
      </c>
      <c r="S66" s="297"/>
      <c r="T66" s="297"/>
      <c r="U66" s="294"/>
      <c r="V66" s="294"/>
      <c r="W66" s="294"/>
      <c r="X66" s="322"/>
    </row>
    <row r="67" spans="1:24" s="71" customFormat="1" ht="33.75" x14ac:dyDescent="0.25">
      <c r="A67" s="54" t="s">
        <v>6498</v>
      </c>
      <c r="B67" s="66"/>
      <c r="C67" s="66">
        <v>3572242</v>
      </c>
      <c r="D67" s="338"/>
      <c r="E67" s="55">
        <v>2014</v>
      </c>
      <c r="F67" s="339" t="s">
        <v>6499</v>
      </c>
      <c r="G67" s="56">
        <v>2655115.2000000002</v>
      </c>
      <c r="H67" s="56">
        <v>0</v>
      </c>
      <c r="I67" s="56">
        <v>2655115.2000000002</v>
      </c>
      <c r="J67" s="70">
        <v>350000</v>
      </c>
      <c r="K67" s="70">
        <v>0</v>
      </c>
      <c r="L67" s="70">
        <v>0</v>
      </c>
      <c r="M67" s="70">
        <v>2305115.2000000002</v>
      </c>
      <c r="N67" s="296">
        <f>J67/I67%</f>
        <v>13.182102230441828</v>
      </c>
      <c r="O67" s="297">
        <f>Q67+R67+S67+T67+U67+V67+W67+X67</f>
        <v>1079248.51</v>
      </c>
      <c r="P67" s="52" t="s">
        <v>6390</v>
      </c>
      <c r="Q67" s="301">
        <v>1079248.51</v>
      </c>
      <c r="R67" s="297"/>
      <c r="S67" s="297"/>
      <c r="T67" s="297"/>
      <c r="U67" s="294"/>
      <c r="V67" s="294"/>
      <c r="W67" s="294"/>
      <c r="X67" s="322"/>
    </row>
    <row r="68" spans="1:24" s="71" customFormat="1" ht="22.5" x14ac:dyDescent="0.25">
      <c r="A68" s="54" t="s">
        <v>6500</v>
      </c>
      <c r="B68" s="66"/>
      <c r="C68" s="66">
        <v>3580512</v>
      </c>
      <c r="D68" s="338"/>
      <c r="E68" s="55">
        <v>2014</v>
      </c>
      <c r="F68" s="339" t="s">
        <v>6501</v>
      </c>
      <c r="G68" s="56">
        <v>1068318.72</v>
      </c>
      <c r="H68" s="56">
        <v>0</v>
      </c>
      <c r="I68" s="56">
        <v>1068318.72</v>
      </c>
      <c r="J68" s="70">
        <v>0</v>
      </c>
      <c r="K68" s="70">
        <v>0</v>
      </c>
      <c r="L68" s="70">
        <v>0</v>
      </c>
      <c r="M68" s="70">
        <v>1068318.72</v>
      </c>
      <c r="N68" s="296">
        <f>J68/I68%</f>
        <v>0</v>
      </c>
      <c r="O68" s="297">
        <f>Q68+R68+S68+T68+U68+V68+W68+X68</f>
        <v>0</v>
      </c>
      <c r="P68" s="52" t="s">
        <v>6393</v>
      </c>
      <c r="Q68" s="301"/>
      <c r="R68" s="297"/>
      <c r="S68" s="297"/>
      <c r="T68" s="297"/>
      <c r="U68" s="294"/>
      <c r="V68" s="294"/>
      <c r="W68" s="294"/>
      <c r="X68" s="322"/>
    </row>
    <row r="69" spans="1:24" s="71" customFormat="1" ht="22.5" x14ac:dyDescent="0.25">
      <c r="A69" s="54" t="s">
        <v>6502</v>
      </c>
      <c r="B69" s="66">
        <v>155771</v>
      </c>
      <c r="C69" s="66">
        <v>3588777</v>
      </c>
      <c r="D69" s="338"/>
      <c r="E69" s="55">
        <v>2014</v>
      </c>
      <c r="F69" s="339" t="s">
        <v>6503</v>
      </c>
      <c r="G69" s="56">
        <v>10289329</v>
      </c>
      <c r="H69" s="56">
        <v>0</v>
      </c>
      <c r="I69" s="56">
        <v>10289329</v>
      </c>
      <c r="J69" s="70">
        <v>615714.16</v>
      </c>
      <c r="K69" s="70">
        <v>0</v>
      </c>
      <c r="L69" s="70">
        <v>0</v>
      </c>
      <c r="M69" s="70">
        <v>9673614.8399999999</v>
      </c>
      <c r="N69" s="296">
        <f>J69/I69%</f>
        <v>5.9840069260104336</v>
      </c>
      <c r="O69" s="297">
        <f>Q69+R69+S69+T69+U69+V69+W69+X69</f>
        <v>0</v>
      </c>
      <c r="P69" s="52" t="s">
        <v>6504</v>
      </c>
      <c r="Q69" s="301">
        <v>0</v>
      </c>
      <c r="R69" s="297"/>
      <c r="S69" s="297"/>
      <c r="T69" s="297"/>
      <c r="U69" s="294"/>
      <c r="V69" s="294"/>
      <c r="W69" s="294"/>
      <c r="X69" s="322"/>
    </row>
    <row r="70" spans="1:24" s="71" customFormat="1" ht="22.5" x14ac:dyDescent="0.25">
      <c r="A70" s="54" t="s">
        <v>6494</v>
      </c>
      <c r="B70" s="66"/>
      <c r="C70" s="66">
        <v>3222063</v>
      </c>
      <c r="D70" s="338"/>
      <c r="E70" s="55">
        <v>2014</v>
      </c>
      <c r="F70" s="339" t="s">
        <v>6505</v>
      </c>
      <c r="G70" s="56">
        <v>373548</v>
      </c>
      <c r="H70" s="56">
        <v>0</v>
      </c>
      <c r="I70" s="56">
        <v>373548</v>
      </c>
      <c r="J70" s="70">
        <v>150000</v>
      </c>
      <c r="K70" s="70">
        <v>0</v>
      </c>
      <c r="L70" s="70">
        <v>0</v>
      </c>
      <c r="M70" s="70">
        <v>223548</v>
      </c>
      <c r="N70" s="296">
        <f>J70/I70%</f>
        <v>40.155482026406247</v>
      </c>
      <c r="O70" s="297">
        <f>Q70+R70+S70+T70+U70+V70+W70+X70</f>
        <v>185193.19999999998</v>
      </c>
      <c r="P70" s="52" t="s">
        <v>6506</v>
      </c>
      <c r="Q70" s="301"/>
      <c r="R70" s="297">
        <f>32228.52+152964.68</f>
        <v>185193.19999999998</v>
      </c>
      <c r="S70" s="297"/>
      <c r="T70" s="297"/>
      <c r="U70" s="294"/>
      <c r="V70" s="294"/>
      <c r="W70" s="294"/>
      <c r="X70" s="322"/>
    </row>
    <row r="71" spans="1:24" s="71" customFormat="1" ht="22.5" x14ac:dyDescent="0.25">
      <c r="A71" s="54" t="s">
        <v>6507</v>
      </c>
      <c r="B71" s="66"/>
      <c r="C71" s="66">
        <v>3541010</v>
      </c>
      <c r="D71" s="338"/>
      <c r="E71" s="55">
        <v>2014</v>
      </c>
      <c r="F71" s="339" t="s">
        <v>6508</v>
      </c>
      <c r="G71" s="56">
        <v>4480834.38</v>
      </c>
      <c r="H71" s="56">
        <v>0</v>
      </c>
      <c r="I71" s="56">
        <v>4480834.38</v>
      </c>
      <c r="J71" s="70">
        <v>0</v>
      </c>
      <c r="K71" s="70">
        <v>0</v>
      </c>
      <c r="L71" s="70">
        <v>0</v>
      </c>
      <c r="M71" s="70">
        <v>4480834.38</v>
      </c>
      <c r="N71" s="296">
        <f>J71/I71%</f>
        <v>0</v>
      </c>
      <c r="O71" s="297">
        <f>Q71+R71+S71+T71+U71+V71+W71+X71</f>
        <v>0</v>
      </c>
      <c r="P71" s="52" t="s">
        <v>6509</v>
      </c>
      <c r="Q71" s="301"/>
      <c r="R71" s="297"/>
      <c r="S71" s="297"/>
      <c r="T71" s="297"/>
      <c r="U71" s="294"/>
      <c r="V71" s="294"/>
      <c r="W71" s="294"/>
      <c r="X71" s="322"/>
    </row>
    <row r="72" spans="1:24" s="71" customFormat="1" ht="22.5" x14ac:dyDescent="0.25">
      <c r="A72" s="54" t="s">
        <v>6510</v>
      </c>
      <c r="B72" s="66"/>
      <c r="C72" s="66">
        <v>3520250</v>
      </c>
      <c r="D72" s="338"/>
      <c r="E72" s="55">
        <v>2014</v>
      </c>
      <c r="F72" s="339" t="s">
        <v>6511</v>
      </c>
      <c r="G72" s="56">
        <v>1498014</v>
      </c>
      <c r="H72" s="56">
        <v>0</v>
      </c>
      <c r="I72" s="56">
        <v>1498014</v>
      </c>
      <c r="J72" s="70">
        <v>100000</v>
      </c>
      <c r="K72" s="70">
        <v>0</v>
      </c>
      <c r="L72" s="70">
        <v>0</v>
      </c>
      <c r="M72" s="70">
        <v>1398014</v>
      </c>
      <c r="N72" s="296">
        <f>J72/I72%</f>
        <v>6.6755050353334484</v>
      </c>
      <c r="O72" s="297">
        <f>Q72+R72+S72+T72+U72+V72+W72+X72</f>
        <v>282742.58</v>
      </c>
      <c r="P72" s="52" t="s">
        <v>6512</v>
      </c>
      <c r="Q72" s="301">
        <v>282742.58</v>
      </c>
      <c r="R72" s="297"/>
      <c r="S72" s="297"/>
      <c r="T72" s="297"/>
      <c r="U72" s="294"/>
      <c r="V72" s="294"/>
      <c r="W72" s="294"/>
      <c r="X72" s="322"/>
    </row>
    <row r="73" spans="1:24" s="71" customFormat="1" ht="56.25" x14ac:dyDescent="0.25">
      <c r="A73" s="57" t="s">
        <v>6513</v>
      </c>
      <c r="B73" s="342"/>
      <c r="C73" s="342">
        <v>3493229</v>
      </c>
      <c r="D73" s="338"/>
      <c r="E73" s="55">
        <v>2014</v>
      </c>
      <c r="F73" s="343" t="s">
        <v>6514</v>
      </c>
      <c r="G73" s="56">
        <v>749996.19</v>
      </c>
      <c r="H73" s="56">
        <v>0</v>
      </c>
      <c r="I73" s="56">
        <v>749996.19</v>
      </c>
      <c r="J73" s="70">
        <v>50000</v>
      </c>
      <c r="K73" s="70">
        <v>0</v>
      </c>
      <c r="L73" s="70">
        <v>0</v>
      </c>
      <c r="M73" s="70">
        <v>699996.19</v>
      </c>
      <c r="N73" s="296">
        <f>J73/I73%</f>
        <v>6.6667005335053773</v>
      </c>
      <c r="O73" s="297">
        <f>Q73+R73+S73+T73+U73+V73+W73+X73</f>
        <v>366997.88</v>
      </c>
      <c r="P73" s="52" t="s">
        <v>6515</v>
      </c>
      <c r="Q73" s="302">
        <f>209048.68+157949.2</f>
        <v>366997.88</v>
      </c>
      <c r="R73" s="297"/>
      <c r="S73" s="297"/>
      <c r="T73" s="297"/>
      <c r="U73" s="294"/>
      <c r="V73" s="294"/>
      <c r="W73" s="294"/>
      <c r="X73" s="322"/>
    </row>
    <row r="74" spans="1:24" s="71" customFormat="1" ht="22.5" x14ac:dyDescent="0.25">
      <c r="A74" s="54" t="s">
        <v>6516</v>
      </c>
      <c r="B74" s="66"/>
      <c r="C74" s="66">
        <v>3520242</v>
      </c>
      <c r="D74" s="344"/>
      <c r="E74" s="55">
        <v>2014</v>
      </c>
      <c r="F74" s="339" t="s">
        <v>6517</v>
      </c>
      <c r="G74" s="56">
        <v>4398100</v>
      </c>
      <c r="H74" s="56">
        <v>0</v>
      </c>
      <c r="I74" s="56">
        <v>4398100</v>
      </c>
      <c r="J74" s="70">
        <f>621961.58+400000</f>
        <v>1021961.58</v>
      </c>
      <c r="K74" s="70">
        <v>0</v>
      </c>
      <c r="L74" s="70">
        <v>0</v>
      </c>
      <c r="M74" s="70">
        <f>3776138.42-400000</f>
        <v>3376138.42</v>
      </c>
      <c r="N74" s="296">
        <f>J74/I74%</f>
        <v>23.236433459903139</v>
      </c>
      <c r="O74" s="297">
        <f>Q74+R74+S74+T74+U74+V74+W74+X74</f>
        <v>1013902.3200000001</v>
      </c>
      <c r="P74" s="52" t="s">
        <v>6518</v>
      </c>
      <c r="Q74" s="301">
        <f>180865.42+607090.28</f>
        <v>787955.70000000007</v>
      </c>
      <c r="R74" s="297">
        <f>725946.62-500000</f>
        <v>225946.62</v>
      </c>
      <c r="S74" s="297"/>
      <c r="T74" s="297"/>
      <c r="U74" s="294"/>
      <c r="V74" s="294"/>
      <c r="W74" s="294"/>
      <c r="X74" s="322"/>
    </row>
    <row r="75" spans="1:24" s="71" customFormat="1" ht="56.25" x14ac:dyDescent="0.25">
      <c r="A75" s="54" t="s">
        <v>6494</v>
      </c>
      <c r="B75" s="66"/>
      <c r="C75" s="66">
        <v>3520188</v>
      </c>
      <c r="D75" s="344"/>
      <c r="E75" s="55">
        <v>2014</v>
      </c>
      <c r="F75" s="339" t="s">
        <v>6519</v>
      </c>
      <c r="G75" s="56">
        <v>748062</v>
      </c>
      <c r="H75" s="56">
        <v>0</v>
      </c>
      <c r="I75" s="56">
        <v>748062</v>
      </c>
      <c r="J75" s="70">
        <v>50000</v>
      </c>
      <c r="K75" s="70">
        <v>0</v>
      </c>
      <c r="L75" s="70">
        <v>0</v>
      </c>
      <c r="M75" s="70">
        <v>698062</v>
      </c>
      <c r="N75" s="296">
        <f>J75/I75%</f>
        <v>6.6839379623614086</v>
      </c>
      <c r="O75" s="297">
        <f>Q75+R75+S75+T75+U75+V75+W75+X75</f>
        <v>241893.79</v>
      </c>
      <c r="P75" s="52" t="s">
        <v>6520</v>
      </c>
      <c r="Q75" s="301">
        <v>241893.79</v>
      </c>
      <c r="R75" s="297"/>
      <c r="S75" s="297"/>
      <c r="T75" s="297"/>
      <c r="U75" s="294"/>
      <c r="V75" s="294"/>
      <c r="W75" s="294"/>
      <c r="X75" s="322"/>
    </row>
    <row r="76" spans="1:24" s="71" customFormat="1" ht="22.5" x14ac:dyDescent="0.25">
      <c r="A76" s="54" t="s">
        <v>6521</v>
      </c>
      <c r="B76" s="66">
        <v>130814</v>
      </c>
      <c r="C76" s="66">
        <v>2536943</v>
      </c>
      <c r="D76" s="344"/>
      <c r="E76" s="55">
        <v>2013</v>
      </c>
      <c r="F76" s="339" t="s">
        <v>6522</v>
      </c>
      <c r="G76" s="56">
        <v>51289747</v>
      </c>
      <c r="H76" s="56">
        <v>0</v>
      </c>
      <c r="I76" s="56">
        <v>51289747</v>
      </c>
      <c r="J76" s="70">
        <v>34455389.269999996</v>
      </c>
      <c r="K76" s="70">
        <v>0</v>
      </c>
      <c r="L76" s="70">
        <v>0</v>
      </c>
      <c r="M76" s="70">
        <v>16834357.730000004</v>
      </c>
      <c r="N76" s="296">
        <f>J76/I76%</f>
        <v>67.177927919979794</v>
      </c>
      <c r="O76" s="297">
        <f>Q76+R76+S76+T76+U76+V76+W76+X76</f>
        <v>3182638.45</v>
      </c>
      <c r="P76" s="52" t="s">
        <v>6523</v>
      </c>
      <c r="Q76" s="301">
        <v>3182638.45</v>
      </c>
      <c r="R76" s="297"/>
      <c r="S76" s="297"/>
      <c r="T76" s="297"/>
      <c r="U76" s="294"/>
      <c r="V76" s="294"/>
      <c r="W76" s="294"/>
      <c r="X76" s="322"/>
    </row>
    <row r="77" spans="1:24" s="71" customFormat="1" ht="22.5" x14ac:dyDescent="0.25">
      <c r="A77" s="336" t="s">
        <v>6524</v>
      </c>
      <c r="B77" s="337">
        <v>130902</v>
      </c>
      <c r="C77" s="337">
        <v>2429438</v>
      </c>
      <c r="D77" s="338"/>
      <c r="E77" s="55">
        <v>2013</v>
      </c>
      <c r="F77" s="345" t="s">
        <v>6525</v>
      </c>
      <c r="G77" s="56">
        <v>148154769.96000001</v>
      </c>
      <c r="H77" s="56">
        <v>0</v>
      </c>
      <c r="I77" s="56">
        <v>148154769.96000001</v>
      </c>
      <c r="J77" s="70">
        <v>46000000</v>
      </c>
      <c r="K77" s="70">
        <v>0</v>
      </c>
      <c r="L77" s="70">
        <v>0</v>
      </c>
      <c r="M77" s="70">
        <v>102154769.96000001</v>
      </c>
      <c r="N77" s="296">
        <f>J77/I77%</f>
        <v>31.04861221303873</v>
      </c>
      <c r="O77" s="297">
        <f>Q77+R77+S77+T77+U77+V77+W77+X77</f>
        <v>3333610.5</v>
      </c>
      <c r="P77" s="52" t="s">
        <v>6523</v>
      </c>
      <c r="Q77" s="303"/>
      <c r="R77" s="304">
        <v>3333610.5</v>
      </c>
      <c r="S77" s="304"/>
      <c r="T77" s="297"/>
      <c r="U77" s="294"/>
      <c r="V77" s="294"/>
      <c r="W77" s="294"/>
      <c r="X77" s="322"/>
    </row>
    <row r="78" spans="1:24" s="71" customFormat="1" ht="22.5" x14ac:dyDescent="0.25">
      <c r="A78" s="54" t="s">
        <v>6526</v>
      </c>
      <c r="B78" s="66">
        <v>129427</v>
      </c>
      <c r="C78" s="66">
        <v>2398567</v>
      </c>
      <c r="D78" s="338"/>
      <c r="E78" s="55">
        <v>2013</v>
      </c>
      <c r="F78" s="339" t="s">
        <v>6527</v>
      </c>
      <c r="G78" s="56">
        <v>98294389.769999996</v>
      </c>
      <c r="H78" s="56">
        <v>0</v>
      </c>
      <c r="I78" s="56">
        <v>98294389.769999996</v>
      </c>
      <c r="J78" s="70">
        <v>49428155.850000001</v>
      </c>
      <c r="K78" s="70">
        <v>0</v>
      </c>
      <c r="L78" s="70">
        <v>0</v>
      </c>
      <c r="M78" s="70">
        <v>48866233.919999994</v>
      </c>
      <c r="N78" s="296">
        <f>J78/I78%</f>
        <v>50.285836216754007</v>
      </c>
      <c r="O78" s="297">
        <f>Q78+R78+S78+T78+U78+V78+W78+X78</f>
        <v>0</v>
      </c>
      <c r="P78" s="52" t="s">
        <v>6528</v>
      </c>
      <c r="Q78" s="301"/>
      <c r="R78" s="297"/>
      <c r="S78" s="297"/>
      <c r="T78" s="297"/>
      <c r="U78" s="294"/>
      <c r="V78" s="294"/>
      <c r="W78" s="294"/>
      <c r="X78" s="322"/>
    </row>
    <row r="79" spans="1:24" s="71" customFormat="1" ht="22.5" x14ac:dyDescent="0.25">
      <c r="A79" s="54" t="s">
        <v>6529</v>
      </c>
      <c r="B79" s="66">
        <v>129342</v>
      </c>
      <c r="C79" s="66">
        <v>2429403</v>
      </c>
      <c r="D79" s="338"/>
      <c r="E79" s="55">
        <v>2013</v>
      </c>
      <c r="F79" s="339" t="s">
        <v>6530</v>
      </c>
      <c r="G79" s="56">
        <v>14424222</v>
      </c>
      <c r="H79" s="56">
        <v>0</v>
      </c>
      <c r="I79" s="56">
        <v>14424222</v>
      </c>
      <c r="J79" s="70">
        <v>7884844.4000000004</v>
      </c>
      <c r="K79" s="70">
        <v>0</v>
      </c>
      <c r="L79" s="70">
        <v>0</v>
      </c>
      <c r="M79" s="70">
        <v>6539377.5999999996</v>
      </c>
      <c r="N79" s="296">
        <f>J79/I79%</f>
        <v>54.66391462915643</v>
      </c>
      <c r="O79" s="297">
        <f>Q79+R79+S79+T79+U79+V79+W79+X79</f>
        <v>3972386.3100000005</v>
      </c>
      <c r="P79" s="52" t="s">
        <v>6528</v>
      </c>
      <c r="Q79" s="301"/>
      <c r="R79" s="297">
        <v>3260034.45</v>
      </c>
      <c r="S79" s="297">
        <f>1242351.86-530000</f>
        <v>712351.8600000001</v>
      </c>
      <c r="T79" s="297"/>
      <c r="U79" s="294"/>
      <c r="V79" s="294"/>
      <c r="W79" s="294"/>
      <c r="X79" s="322"/>
    </row>
    <row r="80" spans="1:24" s="71" customFormat="1" ht="22.5" x14ac:dyDescent="0.25">
      <c r="A80" s="54" t="s">
        <v>6531</v>
      </c>
      <c r="B80" s="66">
        <v>136358</v>
      </c>
      <c r="C80" s="66">
        <v>2589354</v>
      </c>
      <c r="D80" s="338"/>
      <c r="E80" s="55">
        <v>2013</v>
      </c>
      <c r="F80" s="339" t="s">
        <v>6532</v>
      </c>
      <c r="G80" s="56">
        <v>43846650.859999999</v>
      </c>
      <c r="H80" s="56">
        <v>17450967.039999999</v>
      </c>
      <c r="I80" s="56">
        <v>61297617.899999999</v>
      </c>
      <c r="J80" s="70">
        <v>56941078.530000001</v>
      </c>
      <c r="K80" s="70">
        <v>0</v>
      </c>
      <c r="L80" s="70">
        <v>0</v>
      </c>
      <c r="M80" s="70">
        <v>4356539.3699999973</v>
      </c>
      <c r="N80" s="296">
        <f>J80/I80%</f>
        <v>92.892808041729793</v>
      </c>
      <c r="O80" s="297">
        <f>Q80+R80+S80+T80+U80+V80+W80+X80</f>
        <v>4356539.3699999973</v>
      </c>
      <c r="P80" s="52" t="s">
        <v>6528</v>
      </c>
      <c r="Q80" s="301">
        <v>4356539.3699999973</v>
      </c>
      <c r="R80" s="297"/>
      <c r="S80" s="297"/>
      <c r="T80" s="297"/>
      <c r="U80" s="294"/>
      <c r="V80" s="294"/>
      <c r="W80" s="294"/>
      <c r="X80" s="322"/>
    </row>
    <row r="81" spans="1:24" s="71" customFormat="1" ht="22.5" x14ac:dyDescent="0.25">
      <c r="A81" s="54" t="s">
        <v>6533</v>
      </c>
      <c r="B81" s="66">
        <v>129914</v>
      </c>
      <c r="C81" s="66">
        <v>2427109</v>
      </c>
      <c r="D81" s="338"/>
      <c r="E81" s="55">
        <v>2013</v>
      </c>
      <c r="F81" s="339" t="s">
        <v>6534</v>
      </c>
      <c r="G81" s="56">
        <v>74997052</v>
      </c>
      <c r="H81" s="56">
        <v>0</v>
      </c>
      <c r="I81" s="56">
        <v>74997052</v>
      </c>
      <c r="J81" s="70">
        <v>47000000</v>
      </c>
      <c r="K81" s="70">
        <v>0</v>
      </c>
      <c r="L81" s="70">
        <v>0</v>
      </c>
      <c r="M81" s="70">
        <v>27997052</v>
      </c>
      <c r="N81" s="296">
        <f>J81/I81%</f>
        <v>62.66912998126913</v>
      </c>
      <c r="O81" s="297">
        <f>Q81+R81+S81+T81+U81+V81+W81+X81</f>
        <v>45344.3</v>
      </c>
      <c r="P81" s="52" t="s">
        <v>6535</v>
      </c>
      <c r="Q81" s="301"/>
      <c r="R81" s="297">
        <v>45344.3</v>
      </c>
      <c r="S81" s="297"/>
      <c r="T81" s="297"/>
      <c r="U81" s="294"/>
      <c r="V81" s="294"/>
      <c r="W81" s="294"/>
      <c r="X81" s="322"/>
    </row>
    <row r="82" spans="1:24" s="71" customFormat="1" ht="22.5" x14ac:dyDescent="0.25">
      <c r="A82" s="54" t="s">
        <v>6536</v>
      </c>
      <c r="B82" s="66">
        <v>122866</v>
      </c>
      <c r="C82" s="66">
        <v>2341816</v>
      </c>
      <c r="D82" s="338"/>
      <c r="E82" s="55">
        <v>2013</v>
      </c>
      <c r="F82" s="339" t="s">
        <v>6537</v>
      </c>
      <c r="G82" s="56">
        <v>37917297.32</v>
      </c>
      <c r="H82" s="56">
        <v>0</v>
      </c>
      <c r="I82" s="56">
        <v>37917297.32</v>
      </c>
      <c r="J82" s="70">
        <f>32550000+1000000</f>
        <v>33550000</v>
      </c>
      <c r="K82" s="70">
        <v>0</v>
      </c>
      <c r="L82" s="70">
        <v>0</v>
      </c>
      <c r="M82" s="70">
        <f>5367297.32-1000000</f>
        <v>4367297.32</v>
      </c>
      <c r="N82" s="296">
        <f>J82/I82%</f>
        <v>88.48204479569695</v>
      </c>
      <c r="O82" s="297">
        <f>Q82+R82+S82+T82+U82+V82+W82+X82</f>
        <v>574388.73</v>
      </c>
      <c r="P82" s="52" t="s">
        <v>6538</v>
      </c>
      <c r="Q82" s="301"/>
      <c r="R82" s="297">
        <v>574388.73</v>
      </c>
      <c r="S82" s="297"/>
      <c r="T82" s="297"/>
      <c r="U82" s="294"/>
      <c r="V82" s="294"/>
      <c r="W82" s="294"/>
      <c r="X82" s="322"/>
    </row>
    <row r="83" spans="1:24" s="71" customFormat="1" ht="22.5" x14ac:dyDescent="0.25">
      <c r="A83" s="54" t="s">
        <v>6539</v>
      </c>
      <c r="B83" s="66">
        <v>122699</v>
      </c>
      <c r="C83" s="66">
        <v>2412306</v>
      </c>
      <c r="D83" s="338"/>
      <c r="E83" s="55">
        <v>2013</v>
      </c>
      <c r="F83" s="339" t="s">
        <v>6540</v>
      </c>
      <c r="G83" s="56">
        <v>27924089.57</v>
      </c>
      <c r="H83" s="56">
        <v>0</v>
      </c>
      <c r="I83" s="56">
        <v>27924089.57</v>
      </c>
      <c r="J83" s="70">
        <v>17807976.899999999</v>
      </c>
      <c r="K83" s="70">
        <v>0</v>
      </c>
      <c r="L83" s="70">
        <v>0</v>
      </c>
      <c r="M83" s="70">
        <v>10116112.670000002</v>
      </c>
      <c r="N83" s="296">
        <f>J83/I83%</f>
        <v>63.772811125530275</v>
      </c>
      <c r="O83" s="297">
        <f>Q83+R83+S83+T83+U83+V83+W83+X83</f>
        <v>7323703.7200000007</v>
      </c>
      <c r="P83" s="52" t="s">
        <v>6541</v>
      </c>
      <c r="Q83" s="301"/>
      <c r="R83" s="297">
        <v>3578761.68</v>
      </c>
      <c r="S83" s="297">
        <v>3744942.04</v>
      </c>
      <c r="T83" s="297"/>
      <c r="U83" s="294"/>
      <c r="V83" s="294"/>
      <c r="W83" s="294"/>
      <c r="X83" s="322"/>
    </row>
    <row r="84" spans="1:24" s="71" customFormat="1" ht="22.5" x14ac:dyDescent="0.25">
      <c r="A84" s="54" t="s">
        <v>6542</v>
      </c>
      <c r="B84" s="66">
        <v>129920</v>
      </c>
      <c r="C84" s="66">
        <v>2375389</v>
      </c>
      <c r="D84" s="338"/>
      <c r="E84" s="55">
        <v>2013</v>
      </c>
      <c r="F84" s="339" t="s">
        <v>6543</v>
      </c>
      <c r="G84" s="56">
        <v>64521536.5</v>
      </c>
      <c r="H84" s="56">
        <v>0</v>
      </c>
      <c r="I84" s="56">
        <v>64521536.5</v>
      </c>
      <c r="J84" s="70">
        <v>54009771.230000004</v>
      </c>
      <c r="K84" s="70">
        <v>0</v>
      </c>
      <c r="L84" s="70">
        <v>0</v>
      </c>
      <c r="M84" s="70">
        <v>10511765.269999996</v>
      </c>
      <c r="N84" s="296">
        <f>J84/I84%</f>
        <v>83.708129346857703</v>
      </c>
      <c r="O84" s="297">
        <f>Q84+R84+S84+T84+U84+V84+W84+X84</f>
        <v>4059611.62</v>
      </c>
      <c r="P84" s="52" t="s">
        <v>6544</v>
      </c>
      <c r="Q84" s="301"/>
      <c r="R84" s="297"/>
      <c r="S84" s="297">
        <f>1603076.43+2456535.19</f>
        <v>4059611.62</v>
      </c>
      <c r="T84" s="297"/>
      <c r="U84" s="294"/>
      <c r="V84" s="294"/>
      <c r="W84" s="294"/>
      <c r="X84" s="322"/>
    </row>
    <row r="85" spans="1:24" s="71" customFormat="1" ht="22.5" x14ac:dyDescent="0.25">
      <c r="A85" s="54" t="s">
        <v>6545</v>
      </c>
      <c r="B85" s="66">
        <v>100734</v>
      </c>
      <c r="C85" s="66">
        <v>1770268</v>
      </c>
      <c r="D85" s="338"/>
      <c r="E85" s="55">
        <v>2013</v>
      </c>
      <c r="F85" s="339" t="s">
        <v>6546</v>
      </c>
      <c r="G85" s="56">
        <v>79954765.879999995</v>
      </c>
      <c r="H85" s="56">
        <v>0</v>
      </c>
      <c r="I85" s="56">
        <v>79954765.879999995</v>
      </c>
      <c r="J85" s="70">
        <v>71954636.579999998</v>
      </c>
      <c r="K85" s="70">
        <v>0</v>
      </c>
      <c r="L85" s="70">
        <v>0</v>
      </c>
      <c r="M85" s="70">
        <v>8000129.299999997</v>
      </c>
      <c r="N85" s="296">
        <f>J85/I85%</f>
        <v>89.994180819681233</v>
      </c>
      <c r="O85" s="297">
        <f>Q85+R85+S85+T85+U85+V85+W85+X85</f>
        <v>8000129.2999999998</v>
      </c>
      <c r="P85" s="52" t="s">
        <v>6547</v>
      </c>
      <c r="Q85" s="301"/>
      <c r="R85" s="297">
        <v>8000129.2999999998</v>
      </c>
      <c r="S85" s="297"/>
      <c r="T85" s="297"/>
      <c r="U85" s="294"/>
      <c r="V85" s="294"/>
      <c r="W85" s="294"/>
      <c r="X85" s="322"/>
    </row>
    <row r="86" spans="1:24" s="71" customFormat="1" ht="33.75" x14ac:dyDescent="0.25">
      <c r="A86" s="54" t="s">
        <v>6548</v>
      </c>
      <c r="B86" s="66">
        <v>134501</v>
      </c>
      <c r="C86" s="66">
        <v>2538784</v>
      </c>
      <c r="D86" s="338"/>
      <c r="E86" s="55">
        <v>2013</v>
      </c>
      <c r="F86" s="339" t="s">
        <v>6549</v>
      </c>
      <c r="G86" s="56">
        <v>198770122.47999999</v>
      </c>
      <c r="H86" s="56">
        <v>0</v>
      </c>
      <c r="I86" s="56">
        <v>198770122.47999999</v>
      </c>
      <c r="J86" s="70">
        <v>55000000</v>
      </c>
      <c r="K86" s="70">
        <v>0</v>
      </c>
      <c r="L86" s="70">
        <v>0</v>
      </c>
      <c r="M86" s="70">
        <v>143770122.47999999</v>
      </c>
      <c r="N86" s="296">
        <f>J86/I86%</f>
        <v>27.670154505003151</v>
      </c>
      <c r="O86" s="297">
        <f>Q86+R86+S86+T86+U86+V86+W86+X86</f>
        <v>44714701.710000001</v>
      </c>
      <c r="P86" s="52" t="s">
        <v>6550</v>
      </c>
      <c r="Q86" s="301"/>
      <c r="R86" s="297">
        <f>1999965.91+13868262.32+1314392.32+14949241.01+8341063.29+4241776.86</f>
        <v>44714701.710000001</v>
      </c>
      <c r="S86" s="297"/>
      <c r="T86" s="297"/>
      <c r="U86" s="294"/>
      <c r="V86" s="294"/>
      <c r="W86" s="294"/>
      <c r="X86" s="322"/>
    </row>
    <row r="87" spans="1:24" s="71" customFormat="1" ht="22.5" x14ac:dyDescent="0.25">
      <c r="A87" s="54" t="s">
        <v>6551</v>
      </c>
      <c r="B87" s="66" t="s">
        <v>6552</v>
      </c>
      <c r="C87" s="66"/>
      <c r="D87" s="338"/>
      <c r="E87" s="55">
        <v>2013</v>
      </c>
      <c r="F87" s="339" t="s">
        <v>6553</v>
      </c>
      <c r="G87" s="56">
        <v>59999576.799999997</v>
      </c>
      <c r="H87" s="56">
        <v>23986545.719999999</v>
      </c>
      <c r="I87" s="56">
        <v>83986122.519999996</v>
      </c>
      <c r="J87" s="70">
        <v>60520231.030000001</v>
      </c>
      <c r="K87" s="70">
        <v>0</v>
      </c>
      <c r="L87" s="70">
        <v>0</v>
      </c>
      <c r="M87" s="70">
        <v>23465891.489999995</v>
      </c>
      <c r="N87" s="296">
        <f>J87/I87%</f>
        <v>72.059798945460358</v>
      </c>
      <c r="O87" s="297">
        <f>Q87+R87+S87+T87+U87+V87+W87+X87</f>
        <v>0</v>
      </c>
      <c r="P87" s="52" t="s">
        <v>6554</v>
      </c>
      <c r="Q87" s="301"/>
      <c r="R87" s="297"/>
      <c r="S87" s="297"/>
      <c r="T87" s="297"/>
      <c r="U87" s="294"/>
      <c r="V87" s="294"/>
      <c r="W87" s="294"/>
      <c r="X87" s="322"/>
    </row>
    <row r="88" spans="1:24" s="71" customFormat="1" ht="22.5" x14ac:dyDescent="0.25">
      <c r="A88" s="54" t="s">
        <v>6555</v>
      </c>
      <c r="B88" s="66">
        <v>135690</v>
      </c>
      <c r="C88" s="66">
        <v>2897490</v>
      </c>
      <c r="D88" s="338"/>
      <c r="E88" s="55">
        <v>2013</v>
      </c>
      <c r="F88" s="339" t="s">
        <v>6556</v>
      </c>
      <c r="G88" s="56">
        <v>2990570</v>
      </c>
      <c r="H88" s="56">
        <v>0</v>
      </c>
      <c r="I88" s="56">
        <v>2990570</v>
      </c>
      <c r="J88" s="70">
        <v>2691513</v>
      </c>
      <c r="K88" s="70">
        <v>0</v>
      </c>
      <c r="L88" s="70">
        <v>0</v>
      </c>
      <c r="M88" s="70">
        <v>299057</v>
      </c>
      <c r="N88" s="296">
        <f>J88/I88%</f>
        <v>90</v>
      </c>
      <c r="O88" s="297">
        <f>Q88+R88+S88+T88+U88+V88+W88+X88</f>
        <v>299057</v>
      </c>
      <c r="P88" s="52" t="s">
        <v>6557</v>
      </c>
      <c r="Q88" s="301"/>
      <c r="R88" s="297">
        <f>299057</f>
        <v>299057</v>
      </c>
      <c r="S88" s="297"/>
      <c r="T88" s="297"/>
      <c r="U88" s="294"/>
      <c r="V88" s="294"/>
      <c r="W88" s="294"/>
      <c r="X88" s="322"/>
    </row>
    <row r="89" spans="1:24" s="71" customFormat="1" ht="22.5" x14ac:dyDescent="0.25">
      <c r="A89" s="54" t="s">
        <v>6558</v>
      </c>
      <c r="B89" s="66">
        <v>135770</v>
      </c>
      <c r="C89" s="66">
        <v>2897407</v>
      </c>
      <c r="D89" s="338"/>
      <c r="E89" s="55">
        <v>2013</v>
      </c>
      <c r="F89" s="339" t="s">
        <v>6559</v>
      </c>
      <c r="G89" s="56">
        <v>3210354</v>
      </c>
      <c r="H89" s="56">
        <v>0</v>
      </c>
      <c r="I89" s="56">
        <v>3210354</v>
      </c>
      <c r="J89" s="70">
        <v>2889318.6</v>
      </c>
      <c r="K89" s="70">
        <v>0</v>
      </c>
      <c r="L89" s="70">
        <v>0</v>
      </c>
      <c r="M89" s="70">
        <v>321035.39999999991</v>
      </c>
      <c r="N89" s="296">
        <f>J89/I89%</f>
        <v>90</v>
      </c>
      <c r="O89" s="297">
        <f>Q89+R89+S89+T89+U89+V89+W89+X89</f>
        <v>321035.40000000002</v>
      </c>
      <c r="P89" s="52" t="s">
        <v>6560</v>
      </c>
      <c r="Q89" s="301"/>
      <c r="R89" s="297">
        <f>321035.4</f>
        <v>321035.40000000002</v>
      </c>
      <c r="S89" s="297"/>
      <c r="T89" s="297"/>
      <c r="U89" s="294"/>
      <c r="V89" s="294"/>
      <c r="W89" s="294"/>
      <c r="X89" s="322"/>
    </row>
    <row r="90" spans="1:24" s="71" customFormat="1" ht="22.5" x14ac:dyDescent="0.25">
      <c r="A90" s="54" t="s">
        <v>6558</v>
      </c>
      <c r="B90" s="66">
        <v>136403</v>
      </c>
      <c r="C90" s="66">
        <v>2840979</v>
      </c>
      <c r="D90" s="338"/>
      <c r="E90" s="55">
        <v>2013</v>
      </c>
      <c r="F90" s="339" t="s">
        <v>6561</v>
      </c>
      <c r="G90" s="56">
        <v>4982000</v>
      </c>
      <c r="H90" s="56">
        <v>0</v>
      </c>
      <c r="I90" s="56">
        <v>4982000</v>
      </c>
      <c r="J90" s="70">
        <v>3402256.28</v>
      </c>
      <c r="K90" s="70">
        <v>0</v>
      </c>
      <c r="L90" s="70">
        <v>0</v>
      </c>
      <c r="M90" s="70">
        <v>1579743.7200000002</v>
      </c>
      <c r="N90" s="296">
        <f>J90/I90%</f>
        <v>68.29097310317141</v>
      </c>
      <c r="O90" s="297">
        <f>Q90+R90+S90+T90+U90+V90+W90+X90</f>
        <v>1579743.72</v>
      </c>
      <c r="P90" s="52" t="s">
        <v>6562</v>
      </c>
      <c r="Q90" s="301">
        <v>498200</v>
      </c>
      <c r="R90" s="297">
        <f>1081543.72</f>
        <v>1081543.72</v>
      </c>
      <c r="S90" s="297"/>
      <c r="T90" s="297"/>
      <c r="U90" s="294"/>
      <c r="V90" s="294"/>
      <c r="W90" s="294"/>
      <c r="X90" s="322"/>
    </row>
    <row r="91" spans="1:24" s="71" customFormat="1" ht="33.75" x14ac:dyDescent="0.25">
      <c r="A91" s="54" t="s">
        <v>6563</v>
      </c>
      <c r="B91" s="66">
        <v>139668</v>
      </c>
      <c r="C91" s="66">
        <v>2862018</v>
      </c>
      <c r="D91" s="338"/>
      <c r="E91" s="55">
        <v>2013</v>
      </c>
      <c r="F91" s="339" t="s">
        <v>6564</v>
      </c>
      <c r="G91" s="56">
        <v>48105200.200000003</v>
      </c>
      <c r="H91" s="56">
        <v>19227757.039999999</v>
      </c>
      <c r="I91" s="56">
        <v>67332957.24000001</v>
      </c>
      <c r="J91" s="70">
        <v>67304677.949999988</v>
      </c>
      <c r="K91" s="70">
        <v>0</v>
      </c>
      <c r="L91" s="70">
        <v>0</v>
      </c>
      <c r="M91" s="70">
        <v>28279.290000021458</v>
      </c>
      <c r="N91" s="296">
        <f>J91/I91%</f>
        <v>99.958000819867124</v>
      </c>
      <c r="O91" s="297">
        <f>Q91+R91+S91+T91+U91+V91+W91+X91</f>
        <v>28279.29</v>
      </c>
      <c r="P91" s="52" t="s">
        <v>6565</v>
      </c>
      <c r="Q91" s="301">
        <v>28279.29</v>
      </c>
      <c r="R91" s="297"/>
      <c r="S91" s="297"/>
      <c r="T91" s="297"/>
      <c r="U91" s="294"/>
      <c r="V91" s="294"/>
      <c r="W91" s="294"/>
      <c r="X91" s="322"/>
    </row>
    <row r="92" spans="1:24" s="71" customFormat="1" ht="33.75" x14ac:dyDescent="0.25">
      <c r="A92" s="54" t="s">
        <v>6566</v>
      </c>
      <c r="B92" s="66">
        <v>133500</v>
      </c>
      <c r="C92" s="66">
        <v>2751593</v>
      </c>
      <c r="D92" s="338"/>
      <c r="E92" s="55">
        <v>2013</v>
      </c>
      <c r="F92" s="339" t="s">
        <v>6567</v>
      </c>
      <c r="G92" s="56">
        <v>174508462.28</v>
      </c>
      <c r="H92" s="56">
        <v>0</v>
      </c>
      <c r="I92" s="56">
        <v>174508462.28</v>
      </c>
      <c r="J92" s="70">
        <v>59473602.880000003</v>
      </c>
      <c r="K92" s="70">
        <v>0</v>
      </c>
      <c r="L92" s="70">
        <v>0</v>
      </c>
      <c r="M92" s="70">
        <v>115034859.40000001</v>
      </c>
      <c r="N92" s="296">
        <f>J92/I92%</f>
        <v>34.080641192387681</v>
      </c>
      <c r="O92" s="297">
        <f>Q92+R92+S92+T92+U92+V92+W92+X92</f>
        <v>97577141.329999998</v>
      </c>
      <c r="P92" s="52" t="s">
        <v>6568</v>
      </c>
      <c r="Q92" s="301"/>
      <c r="R92" s="297">
        <v>97577141.329999998</v>
      </c>
      <c r="S92" s="297"/>
      <c r="T92" s="297"/>
      <c r="U92" s="294"/>
      <c r="V92" s="294"/>
      <c r="W92" s="294"/>
      <c r="X92" s="322"/>
    </row>
    <row r="93" spans="1:24" s="71" customFormat="1" ht="22.5" x14ac:dyDescent="0.25">
      <c r="A93" s="54" t="s">
        <v>6569</v>
      </c>
      <c r="B93" s="66">
        <v>135854</v>
      </c>
      <c r="C93" s="66">
        <v>2902613</v>
      </c>
      <c r="D93" s="338"/>
      <c r="E93" s="55">
        <v>2013</v>
      </c>
      <c r="F93" s="339" t="s">
        <v>6570</v>
      </c>
      <c r="G93" s="56">
        <v>4130000</v>
      </c>
      <c r="H93" s="56">
        <v>0</v>
      </c>
      <c r="I93" s="56">
        <v>4130000</v>
      </c>
      <c r="J93" s="70">
        <v>3717000</v>
      </c>
      <c r="K93" s="70">
        <v>0</v>
      </c>
      <c r="L93" s="70">
        <v>0</v>
      </c>
      <c r="M93" s="70">
        <v>413000</v>
      </c>
      <c r="N93" s="296">
        <f>J93/I93%</f>
        <v>90</v>
      </c>
      <c r="O93" s="297">
        <f>Q93+R93+S93+T93+U93+V93+W93+X93</f>
        <v>413000</v>
      </c>
      <c r="P93" s="52" t="s">
        <v>6571</v>
      </c>
      <c r="Q93" s="301">
        <v>413000</v>
      </c>
      <c r="R93" s="297"/>
      <c r="S93" s="297"/>
      <c r="T93" s="297"/>
      <c r="U93" s="294"/>
      <c r="V93" s="294"/>
      <c r="W93" s="294"/>
      <c r="X93" s="322"/>
    </row>
    <row r="94" spans="1:24" s="71" customFormat="1" ht="22.5" x14ac:dyDescent="0.25">
      <c r="A94" s="54" t="s">
        <v>6555</v>
      </c>
      <c r="B94" s="66">
        <v>135764</v>
      </c>
      <c r="C94" s="66">
        <v>2842009</v>
      </c>
      <c r="D94" s="338"/>
      <c r="E94" s="55">
        <v>2013</v>
      </c>
      <c r="F94" s="339" t="s">
        <v>6572</v>
      </c>
      <c r="G94" s="56">
        <v>4980500</v>
      </c>
      <c r="H94" s="56">
        <v>0</v>
      </c>
      <c r="I94" s="56">
        <v>4980500</v>
      </c>
      <c r="J94" s="70">
        <v>3264597.68</v>
      </c>
      <c r="K94" s="70">
        <v>0</v>
      </c>
      <c r="L94" s="70">
        <v>0</v>
      </c>
      <c r="M94" s="70">
        <v>1715902.3199999998</v>
      </c>
      <c r="N94" s="296">
        <f>J94/I94%</f>
        <v>65.547589197871702</v>
      </c>
      <c r="O94" s="297">
        <f>Q94+R94+S94+T94+U94+V94+W94+X94</f>
        <v>1715902.32</v>
      </c>
      <c r="P94" s="52" t="s">
        <v>6573</v>
      </c>
      <c r="Q94" s="301">
        <v>498050</v>
      </c>
      <c r="R94" s="297">
        <v>1217852.32</v>
      </c>
      <c r="S94" s="297"/>
      <c r="T94" s="297"/>
      <c r="U94" s="294"/>
      <c r="V94" s="294"/>
      <c r="W94" s="294"/>
      <c r="X94" s="322"/>
    </row>
    <row r="95" spans="1:24" s="71" customFormat="1" ht="33.75" x14ac:dyDescent="0.25">
      <c r="A95" s="58" t="s">
        <v>6574</v>
      </c>
      <c r="B95" s="66"/>
      <c r="C95" s="66">
        <v>2718227</v>
      </c>
      <c r="D95" s="338"/>
      <c r="E95" s="55">
        <v>2013</v>
      </c>
      <c r="F95" s="341" t="s">
        <v>6575</v>
      </c>
      <c r="G95" s="56">
        <v>93180403</v>
      </c>
      <c r="H95" s="56">
        <v>0</v>
      </c>
      <c r="I95" s="56">
        <v>93180403</v>
      </c>
      <c r="J95" s="70">
        <v>26600000</v>
      </c>
      <c r="K95" s="70">
        <v>0</v>
      </c>
      <c r="L95" s="70">
        <v>0</v>
      </c>
      <c r="M95" s="70">
        <v>66580403</v>
      </c>
      <c r="N95" s="296">
        <f>J95/I95%</f>
        <v>28.546775012338163</v>
      </c>
      <c r="O95" s="297">
        <f>Q95+R95+S95+T95+U95+V95+W95+X95</f>
        <v>31400773.630000003</v>
      </c>
      <c r="P95" s="52" t="s">
        <v>6576</v>
      </c>
      <c r="Q95" s="301"/>
      <c r="R95" s="297">
        <f>40000773.63-8000000-600000</f>
        <v>31400773.630000003</v>
      </c>
      <c r="S95" s="297"/>
      <c r="T95" s="297"/>
      <c r="U95" s="294"/>
      <c r="V95" s="294"/>
      <c r="W95" s="294"/>
      <c r="X95" s="322"/>
    </row>
    <row r="96" spans="1:24" s="71" customFormat="1" ht="22.5" x14ac:dyDescent="0.25">
      <c r="A96" s="54" t="s">
        <v>6577</v>
      </c>
      <c r="B96" s="66">
        <v>122477</v>
      </c>
      <c r="C96" s="66">
        <v>2408872</v>
      </c>
      <c r="D96" s="338"/>
      <c r="E96" s="55">
        <v>2013</v>
      </c>
      <c r="F96" s="339" t="s">
        <v>6578</v>
      </c>
      <c r="G96" s="56">
        <v>4889157</v>
      </c>
      <c r="H96" s="56">
        <v>0</v>
      </c>
      <c r="I96" s="56">
        <v>4889157</v>
      </c>
      <c r="J96" s="70">
        <v>4377261.42</v>
      </c>
      <c r="K96" s="70">
        <v>0</v>
      </c>
      <c r="L96" s="70">
        <v>0</v>
      </c>
      <c r="M96" s="70">
        <v>511895.58000000007</v>
      </c>
      <c r="N96" s="296">
        <f>J96/I96%</f>
        <v>89.529982776171849</v>
      </c>
      <c r="O96" s="297">
        <f>Q96+R96+S96+T96+U96+V96+W96+X96</f>
        <v>2207797.4700000002</v>
      </c>
      <c r="P96" s="52" t="s">
        <v>6535</v>
      </c>
      <c r="Q96" s="301"/>
      <c r="R96" s="297">
        <v>2207797.4700000002</v>
      </c>
      <c r="S96" s="297"/>
      <c r="T96" s="297"/>
      <c r="U96" s="294"/>
      <c r="V96" s="294"/>
      <c r="W96" s="294"/>
      <c r="X96" s="322"/>
    </row>
    <row r="97" spans="1:24" s="71" customFormat="1" ht="22.5" x14ac:dyDescent="0.25">
      <c r="A97" s="54" t="s">
        <v>6579</v>
      </c>
      <c r="B97" s="66"/>
      <c r="C97" s="66">
        <v>2629186</v>
      </c>
      <c r="D97" s="338"/>
      <c r="E97" s="55">
        <v>2013</v>
      </c>
      <c r="F97" s="339" t="s">
        <v>6580</v>
      </c>
      <c r="G97" s="56">
        <v>3833000</v>
      </c>
      <c r="H97" s="56">
        <v>0</v>
      </c>
      <c r="I97" s="56">
        <v>3833000</v>
      </c>
      <c r="J97" s="70">
        <v>2435104.9</v>
      </c>
      <c r="K97" s="70">
        <v>0</v>
      </c>
      <c r="L97" s="70">
        <v>0</v>
      </c>
      <c r="M97" s="70">
        <v>1397895.1</v>
      </c>
      <c r="N97" s="296">
        <f>J97/I97%</f>
        <v>63.529999999999994</v>
      </c>
      <c r="O97" s="297">
        <f>Q97+R97+S97+T97+U97+V97+W97+X97</f>
        <v>0</v>
      </c>
      <c r="P97" s="52" t="s">
        <v>6581</v>
      </c>
      <c r="Q97" s="301"/>
      <c r="R97" s="297"/>
      <c r="S97" s="297"/>
      <c r="T97" s="297"/>
      <c r="U97" s="294"/>
      <c r="V97" s="294"/>
      <c r="W97" s="294"/>
      <c r="X97" s="322"/>
    </row>
    <row r="98" spans="1:24" s="71" customFormat="1" ht="22.5" x14ac:dyDescent="0.25">
      <c r="A98" s="54" t="s">
        <v>6582</v>
      </c>
      <c r="B98" s="66"/>
      <c r="C98" s="66">
        <v>2640570</v>
      </c>
      <c r="D98" s="338"/>
      <c r="E98" s="55">
        <v>2013</v>
      </c>
      <c r="F98" s="339" t="s">
        <v>6583</v>
      </c>
      <c r="G98" s="56">
        <v>1060000</v>
      </c>
      <c r="H98" s="56">
        <v>0</v>
      </c>
      <c r="I98" s="56">
        <v>1060000</v>
      </c>
      <c r="J98" s="70">
        <v>573460</v>
      </c>
      <c r="K98" s="70">
        <v>0</v>
      </c>
      <c r="L98" s="70">
        <v>0</v>
      </c>
      <c r="M98" s="70">
        <v>486540</v>
      </c>
      <c r="N98" s="296">
        <f>J98/I98%</f>
        <v>54.1</v>
      </c>
      <c r="O98" s="297">
        <f>Q98+R98+S98+T98+U98+V98+W98+X98</f>
        <v>0</v>
      </c>
      <c r="P98" s="52" t="s">
        <v>6584</v>
      </c>
      <c r="Q98" s="301"/>
      <c r="R98" s="297"/>
      <c r="S98" s="297"/>
      <c r="T98" s="297"/>
      <c r="U98" s="294"/>
      <c r="V98" s="294"/>
      <c r="W98" s="294"/>
      <c r="X98" s="322"/>
    </row>
    <row r="99" spans="1:24" s="71" customFormat="1" ht="22.5" x14ac:dyDescent="0.25">
      <c r="A99" s="54" t="s">
        <v>6585</v>
      </c>
      <c r="B99" s="66">
        <v>121772</v>
      </c>
      <c r="C99" s="66">
        <v>2660679</v>
      </c>
      <c r="D99" s="338"/>
      <c r="E99" s="55">
        <v>2013</v>
      </c>
      <c r="F99" s="339" t="s">
        <v>6586</v>
      </c>
      <c r="G99" s="56">
        <v>1093472.93</v>
      </c>
      <c r="H99" s="56">
        <v>437388.99</v>
      </c>
      <c r="I99" s="56">
        <v>1530861.92</v>
      </c>
      <c r="J99" s="70">
        <v>1328027.93</v>
      </c>
      <c r="K99" s="70">
        <v>0</v>
      </c>
      <c r="L99" s="70">
        <v>0</v>
      </c>
      <c r="M99" s="70">
        <v>202833.99</v>
      </c>
      <c r="N99" s="296">
        <f>J99/I99%</f>
        <v>86.750340618571272</v>
      </c>
      <c r="O99" s="297">
        <f>Q99+R99+S99+T99+U99+V99+W99+X99</f>
        <v>0</v>
      </c>
      <c r="P99" s="52" t="s">
        <v>6587</v>
      </c>
      <c r="Q99" s="301"/>
      <c r="R99" s="297"/>
      <c r="S99" s="297"/>
      <c r="T99" s="297"/>
      <c r="U99" s="294"/>
      <c r="V99" s="294"/>
      <c r="W99" s="294"/>
      <c r="X99" s="322"/>
    </row>
    <row r="100" spans="1:24" s="71" customFormat="1" ht="22.5" x14ac:dyDescent="0.25">
      <c r="A100" s="54" t="s">
        <v>6588</v>
      </c>
      <c r="B100" s="66"/>
      <c r="C100" s="66">
        <v>2408856</v>
      </c>
      <c r="D100" s="338"/>
      <c r="E100" s="55">
        <v>2013</v>
      </c>
      <c r="F100" s="339" t="s">
        <v>6589</v>
      </c>
      <c r="G100" s="56">
        <v>1179939.6000000001</v>
      </c>
      <c r="H100" s="56">
        <v>183952.58</v>
      </c>
      <c r="I100" s="56">
        <v>1363892.1800000002</v>
      </c>
      <c r="J100" s="70">
        <v>1279939.5999999999</v>
      </c>
      <c r="K100" s="70">
        <v>0</v>
      </c>
      <c r="L100" s="70">
        <v>0</v>
      </c>
      <c r="M100" s="70">
        <v>83952.580000000307</v>
      </c>
      <c r="N100" s="296">
        <f>J100/I100%</f>
        <v>93.844632205457742</v>
      </c>
      <c r="O100" s="297">
        <f>Q100+R100+S100+T100+U100+V100+W100+X100</f>
        <v>0</v>
      </c>
      <c r="P100" s="52" t="s">
        <v>6590</v>
      </c>
      <c r="Q100" s="301"/>
      <c r="R100" s="297"/>
      <c r="S100" s="297"/>
      <c r="T100" s="297"/>
      <c r="U100" s="294"/>
      <c r="V100" s="294"/>
      <c r="W100" s="294"/>
      <c r="X100" s="322"/>
    </row>
    <row r="101" spans="1:24" s="71" customFormat="1" ht="22.5" x14ac:dyDescent="0.25">
      <c r="A101" s="54" t="s">
        <v>6591</v>
      </c>
      <c r="B101" s="66"/>
      <c r="C101" s="66">
        <v>2629496</v>
      </c>
      <c r="D101" s="338"/>
      <c r="E101" s="55">
        <v>2013</v>
      </c>
      <c r="F101" s="339" t="s">
        <v>6592</v>
      </c>
      <c r="G101" s="56">
        <v>11249804.16</v>
      </c>
      <c r="H101" s="56">
        <v>0</v>
      </c>
      <c r="I101" s="56">
        <v>11249804.16</v>
      </c>
      <c r="J101" s="70">
        <v>2928324.0300000003</v>
      </c>
      <c r="K101" s="70">
        <v>0</v>
      </c>
      <c r="L101" s="70">
        <v>0</v>
      </c>
      <c r="M101" s="70">
        <v>8321480.1299999999</v>
      </c>
      <c r="N101" s="296">
        <f>J101/I101%</f>
        <v>26.030000063574445</v>
      </c>
      <c r="O101" s="297">
        <f>Q101+R101+S101+T101+U101+V101+W101+X101</f>
        <v>389223.29</v>
      </c>
      <c r="P101" s="52" t="s">
        <v>6593</v>
      </c>
      <c r="Q101" s="301"/>
      <c r="R101" s="297">
        <v>389223.29</v>
      </c>
      <c r="S101" s="297"/>
      <c r="T101" s="297"/>
      <c r="U101" s="294"/>
      <c r="V101" s="294"/>
      <c r="W101" s="294"/>
      <c r="X101" s="322"/>
    </row>
    <row r="102" spans="1:24" s="71" customFormat="1" ht="22.5" x14ac:dyDescent="0.25">
      <c r="A102" s="54" t="s">
        <v>6594</v>
      </c>
      <c r="B102" s="66">
        <v>109053</v>
      </c>
      <c r="C102" s="66">
        <v>2270706</v>
      </c>
      <c r="D102" s="338"/>
      <c r="E102" s="55">
        <v>2013</v>
      </c>
      <c r="F102" s="339" t="s">
        <v>6595</v>
      </c>
      <c r="G102" s="56">
        <v>619220</v>
      </c>
      <c r="H102" s="56">
        <v>0</v>
      </c>
      <c r="I102" s="56">
        <v>619220</v>
      </c>
      <c r="J102" s="70">
        <v>0</v>
      </c>
      <c r="K102" s="70">
        <v>0</v>
      </c>
      <c r="L102" s="70">
        <v>0</v>
      </c>
      <c r="M102" s="70">
        <v>619220</v>
      </c>
      <c r="N102" s="296">
        <f>J102/I102%</f>
        <v>0</v>
      </c>
      <c r="O102" s="297">
        <f>Q102+R102+S102+T102+U102+V102+W102+X102</f>
        <v>183536.81</v>
      </c>
      <c r="P102" s="52" t="s">
        <v>6596</v>
      </c>
      <c r="Q102" s="301"/>
      <c r="R102" s="297"/>
      <c r="S102" s="297">
        <v>183536.81</v>
      </c>
      <c r="T102" s="297"/>
      <c r="U102" s="294"/>
      <c r="V102" s="294"/>
      <c r="W102" s="294"/>
      <c r="X102" s="322"/>
    </row>
    <row r="103" spans="1:24" s="71" customFormat="1" ht="33.75" x14ac:dyDescent="0.25">
      <c r="A103" s="54" t="s">
        <v>6597</v>
      </c>
      <c r="B103" s="66"/>
      <c r="C103" s="66">
        <v>2647303</v>
      </c>
      <c r="D103" s="338"/>
      <c r="E103" s="55">
        <v>2013</v>
      </c>
      <c r="F103" s="339" t="s">
        <v>6598</v>
      </c>
      <c r="G103" s="56">
        <v>5582142.7199999997</v>
      </c>
      <c r="H103" s="56">
        <v>0</v>
      </c>
      <c r="I103" s="56">
        <v>5582142.7199999997</v>
      </c>
      <c r="J103" s="70">
        <v>1700000</v>
      </c>
      <c r="K103" s="70">
        <v>0</v>
      </c>
      <c r="L103" s="70">
        <v>0</v>
      </c>
      <c r="M103" s="70">
        <v>3882142.7199999997</v>
      </c>
      <c r="N103" s="296">
        <f>J103/I103%</f>
        <v>30.454255386720032</v>
      </c>
      <c r="O103" s="297">
        <f>Q103+R103+S103+T103+U103+V103+W103+X103</f>
        <v>462441.05000000005</v>
      </c>
      <c r="P103" s="52" t="s">
        <v>6596</v>
      </c>
      <c r="Q103" s="301">
        <f>862441.05-400000</f>
        <v>462441.05000000005</v>
      </c>
      <c r="R103" s="297"/>
      <c r="S103" s="297"/>
      <c r="T103" s="297"/>
      <c r="U103" s="294"/>
      <c r="V103" s="294"/>
      <c r="W103" s="294"/>
      <c r="X103" s="322"/>
    </row>
    <row r="104" spans="1:24" s="71" customFormat="1" ht="22.5" x14ac:dyDescent="0.25">
      <c r="A104" s="54" t="s">
        <v>6599</v>
      </c>
      <c r="B104" s="66"/>
      <c r="C104" s="66">
        <v>2661020</v>
      </c>
      <c r="D104" s="338"/>
      <c r="E104" s="55">
        <v>2013</v>
      </c>
      <c r="F104" s="339" t="s">
        <v>6600</v>
      </c>
      <c r="G104" s="56">
        <v>3899420.08</v>
      </c>
      <c r="H104" s="56">
        <v>0</v>
      </c>
      <c r="I104" s="56">
        <v>3899420.08</v>
      </c>
      <c r="J104" s="70">
        <v>1706776.17</v>
      </c>
      <c r="K104" s="70">
        <v>0</v>
      </c>
      <c r="L104" s="70">
        <v>0</v>
      </c>
      <c r="M104" s="70">
        <v>2192643.91</v>
      </c>
      <c r="N104" s="296">
        <f>J104/I104%</f>
        <v>43.770000025234523</v>
      </c>
      <c r="O104" s="297">
        <f>Q104+R104+S104+T104+U104+V104+W104+X104</f>
        <v>390331.95</v>
      </c>
      <c r="P104" s="52" t="s">
        <v>6601</v>
      </c>
      <c r="Q104" s="301"/>
      <c r="R104" s="297">
        <v>390331.95</v>
      </c>
      <c r="S104" s="297"/>
      <c r="T104" s="297"/>
      <c r="U104" s="294"/>
      <c r="V104" s="294"/>
      <c r="W104" s="294"/>
      <c r="X104" s="322"/>
    </row>
    <row r="105" spans="1:24" s="71" customFormat="1" ht="22.5" x14ac:dyDescent="0.25">
      <c r="A105" s="54" t="s">
        <v>6602</v>
      </c>
      <c r="B105" s="66">
        <v>122866</v>
      </c>
      <c r="C105" s="66">
        <v>2404060</v>
      </c>
      <c r="D105" s="338"/>
      <c r="E105" s="55">
        <v>2013</v>
      </c>
      <c r="F105" s="339" t="s">
        <v>6603</v>
      </c>
      <c r="G105" s="56">
        <v>2751000</v>
      </c>
      <c r="H105" s="56">
        <v>0</v>
      </c>
      <c r="I105" s="56">
        <v>2751000</v>
      </c>
      <c r="J105" s="70">
        <v>2475900</v>
      </c>
      <c r="K105" s="70">
        <v>0</v>
      </c>
      <c r="L105" s="70">
        <v>0</v>
      </c>
      <c r="M105" s="70">
        <v>275100</v>
      </c>
      <c r="N105" s="296">
        <f>J105/I105%</f>
        <v>90</v>
      </c>
      <c r="O105" s="297">
        <f>Q105+R105+S105+T105+U105+V105+W105+X105</f>
        <v>0</v>
      </c>
      <c r="P105" s="52" t="s">
        <v>6604</v>
      </c>
      <c r="Q105" s="301"/>
      <c r="R105" s="297"/>
      <c r="S105" s="297"/>
      <c r="T105" s="297"/>
      <c r="U105" s="294"/>
      <c r="V105" s="294"/>
      <c r="W105" s="294"/>
      <c r="X105" s="322"/>
    </row>
    <row r="106" spans="1:24" s="71" customFormat="1" ht="22.5" x14ac:dyDescent="0.25">
      <c r="A106" s="54" t="s">
        <v>6605</v>
      </c>
      <c r="B106" s="66">
        <v>123776</v>
      </c>
      <c r="C106" s="66">
        <v>2394960</v>
      </c>
      <c r="D106" s="338"/>
      <c r="E106" s="55">
        <v>2013</v>
      </c>
      <c r="F106" s="339" t="s">
        <v>6606</v>
      </c>
      <c r="G106" s="56">
        <v>1349373.77</v>
      </c>
      <c r="H106" s="56">
        <v>0</v>
      </c>
      <c r="I106" s="56">
        <v>1349373.77</v>
      </c>
      <c r="J106" s="70">
        <v>1214436.3900000001</v>
      </c>
      <c r="K106" s="70">
        <v>0</v>
      </c>
      <c r="L106" s="70">
        <v>0</v>
      </c>
      <c r="M106" s="70">
        <v>134937.37999999989</v>
      </c>
      <c r="N106" s="296">
        <f>J106/I106%</f>
        <v>89.99999977767466</v>
      </c>
      <c r="O106" s="297">
        <f>Q106+R106+S106+T106+U106+V106+W106+X106</f>
        <v>0</v>
      </c>
      <c r="P106" s="52" t="s">
        <v>6607</v>
      </c>
      <c r="Q106" s="301"/>
      <c r="R106" s="297"/>
      <c r="S106" s="297"/>
      <c r="T106" s="297"/>
      <c r="U106" s="294"/>
      <c r="V106" s="294"/>
      <c r="W106" s="294"/>
      <c r="X106" s="322"/>
    </row>
    <row r="107" spans="1:24" s="71" customFormat="1" ht="22.5" x14ac:dyDescent="0.25">
      <c r="A107" s="54" t="s">
        <v>6608</v>
      </c>
      <c r="B107" s="66">
        <v>122412</v>
      </c>
      <c r="C107" s="66">
        <v>2412675</v>
      </c>
      <c r="D107" s="338"/>
      <c r="E107" s="55">
        <v>2013</v>
      </c>
      <c r="F107" s="339" t="s">
        <v>6609</v>
      </c>
      <c r="G107" s="56">
        <v>6208091.4000000004</v>
      </c>
      <c r="H107" s="56">
        <v>2476407.66</v>
      </c>
      <c r="I107" s="56">
        <v>8684499.0600000005</v>
      </c>
      <c r="J107" s="70">
        <v>8153382.169999999</v>
      </c>
      <c r="K107" s="70">
        <v>0</v>
      </c>
      <c r="L107" s="70">
        <v>0</v>
      </c>
      <c r="M107" s="70">
        <v>531116.89000000153</v>
      </c>
      <c r="N107" s="296">
        <f>J107/I107%</f>
        <v>93.884311733692542</v>
      </c>
      <c r="O107" s="297">
        <f>Q107+R107+S107+T107+U107+V107+W107+X107</f>
        <v>531116.89</v>
      </c>
      <c r="P107" s="52" t="s">
        <v>6610</v>
      </c>
      <c r="Q107" s="305">
        <v>531116.89</v>
      </c>
      <c r="R107" s="297"/>
      <c r="S107" s="297"/>
      <c r="T107" s="297"/>
      <c r="U107" s="294"/>
      <c r="V107" s="294"/>
      <c r="W107" s="294"/>
      <c r="X107" s="322"/>
    </row>
    <row r="108" spans="1:24" s="71" customFormat="1" ht="22.5" x14ac:dyDescent="0.25">
      <c r="A108" s="54" t="s">
        <v>6611</v>
      </c>
      <c r="B108" s="66">
        <v>122576</v>
      </c>
      <c r="C108" s="66">
        <v>2566494</v>
      </c>
      <c r="D108" s="338"/>
      <c r="E108" s="55">
        <v>2013</v>
      </c>
      <c r="F108" s="339" t="s">
        <v>6612</v>
      </c>
      <c r="G108" s="56">
        <v>6603475.2000000002</v>
      </c>
      <c r="H108" s="56">
        <v>0</v>
      </c>
      <c r="I108" s="56">
        <v>6603475.2000000002</v>
      </c>
      <c r="J108" s="70">
        <v>1354606.62</v>
      </c>
      <c r="K108" s="70">
        <v>0</v>
      </c>
      <c r="L108" s="70">
        <v>0</v>
      </c>
      <c r="M108" s="70">
        <v>5248868.58</v>
      </c>
      <c r="N108" s="296">
        <f>J108/I108%</f>
        <v>20.513541415283878</v>
      </c>
      <c r="O108" s="297">
        <f>Q108+R108+S108+T108+U108+V108+W108+X108</f>
        <v>4588521.0599999996</v>
      </c>
      <c r="P108" s="52" t="s">
        <v>6613</v>
      </c>
      <c r="Q108" s="301"/>
      <c r="R108" s="297">
        <f>143955.76+2276878.25+1681905.13</f>
        <v>4102739.1399999997</v>
      </c>
      <c r="S108" s="297">
        <v>485781.92</v>
      </c>
      <c r="T108" s="297"/>
      <c r="U108" s="294"/>
      <c r="V108" s="294"/>
      <c r="W108" s="294"/>
      <c r="X108" s="322"/>
    </row>
    <row r="109" spans="1:24" s="71" customFormat="1" ht="33.75" x14ac:dyDescent="0.25">
      <c r="A109" s="54" t="s">
        <v>6614</v>
      </c>
      <c r="B109" s="66">
        <v>129920</v>
      </c>
      <c r="C109" s="66">
        <v>2568527</v>
      </c>
      <c r="D109" s="338"/>
      <c r="E109" s="55">
        <v>2013</v>
      </c>
      <c r="F109" s="339" t="s">
        <v>6615</v>
      </c>
      <c r="G109" s="56">
        <v>4784908.8</v>
      </c>
      <c r="H109" s="56">
        <v>0</v>
      </c>
      <c r="I109" s="56">
        <v>4784908.8</v>
      </c>
      <c r="J109" s="70">
        <v>3930756.64</v>
      </c>
      <c r="K109" s="70">
        <v>0</v>
      </c>
      <c r="L109" s="70">
        <v>0</v>
      </c>
      <c r="M109" s="70">
        <v>854152.15999999968</v>
      </c>
      <c r="N109" s="296">
        <f>J109/I109%</f>
        <v>82.149039914825551</v>
      </c>
      <c r="O109" s="297">
        <f>Q109+R109+S109+T109+U109+V109+W109+X109</f>
        <v>375661.28</v>
      </c>
      <c r="P109" s="52" t="s">
        <v>6547</v>
      </c>
      <c r="Q109" s="301"/>
      <c r="R109" s="297"/>
      <c r="S109" s="297">
        <f>106270.91+269390.37</f>
        <v>375661.28</v>
      </c>
      <c r="T109" s="297"/>
      <c r="U109" s="294"/>
      <c r="V109" s="294"/>
      <c r="W109" s="294"/>
      <c r="X109" s="322"/>
    </row>
    <row r="110" spans="1:24" s="71" customFormat="1" ht="45" x14ac:dyDescent="0.25">
      <c r="A110" s="58" t="s">
        <v>6338</v>
      </c>
      <c r="B110" s="66">
        <v>135296</v>
      </c>
      <c r="C110" s="66">
        <v>2728508</v>
      </c>
      <c r="D110" s="338"/>
      <c r="E110" s="55">
        <v>2013</v>
      </c>
      <c r="F110" s="339" t="s">
        <v>6616</v>
      </c>
      <c r="G110" s="56">
        <v>2575020</v>
      </c>
      <c r="H110" s="56">
        <v>1030008</v>
      </c>
      <c r="I110" s="56">
        <v>3605028</v>
      </c>
      <c r="J110" s="70">
        <v>2625020.0000000005</v>
      </c>
      <c r="K110" s="70">
        <v>0</v>
      </c>
      <c r="L110" s="70">
        <v>0</v>
      </c>
      <c r="M110" s="70">
        <v>980007.99999999953</v>
      </c>
      <c r="N110" s="296">
        <f>J110/I110%</f>
        <v>72.815523208141528</v>
      </c>
      <c r="O110" s="297">
        <f>Q110+R110+S110+T110+U110+V110+W110+X110</f>
        <v>980008</v>
      </c>
      <c r="P110" s="52" t="s">
        <v>6617</v>
      </c>
      <c r="Q110" s="301">
        <v>821485.66</v>
      </c>
      <c r="R110" s="297">
        <v>158522.34000000003</v>
      </c>
      <c r="S110" s="297"/>
      <c r="T110" s="297"/>
      <c r="U110" s="294"/>
      <c r="V110" s="294"/>
      <c r="W110" s="294"/>
      <c r="X110" s="322"/>
    </row>
    <row r="111" spans="1:24" s="71" customFormat="1" ht="22.5" x14ac:dyDescent="0.25">
      <c r="A111" s="54" t="s">
        <v>6618</v>
      </c>
      <c r="B111" s="66"/>
      <c r="C111" s="66">
        <v>2423219</v>
      </c>
      <c r="D111" s="338"/>
      <c r="E111" s="55">
        <v>2013</v>
      </c>
      <c r="F111" s="339" t="s">
        <v>6619</v>
      </c>
      <c r="G111" s="56">
        <v>7345000.0800000001</v>
      </c>
      <c r="H111" s="56">
        <v>0</v>
      </c>
      <c r="I111" s="56">
        <v>7345000.0800000001</v>
      </c>
      <c r="J111" s="70">
        <v>1702908.9699999997</v>
      </c>
      <c r="K111" s="70">
        <v>0</v>
      </c>
      <c r="L111" s="70">
        <v>0</v>
      </c>
      <c r="M111" s="70">
        <v>5642091.1100000003</v>
      </c>
      <c r="N111" s="296">
        <f>J111/I111%</f>
        <v>23.184601108949202</v>
      </c>
      <c r="O111" s="297">
        <f>Q111+R111+S111+T111+U111+V111+W111+X111</f>
        <v>1670835.22</v>
      </c>
      <c r="P111" s="52" t="s">
        <v>6620</v>
      </c>
      <c r="Q111" s="301">
        <v>1670835.22</v>
      </c>
      <c r="R111" s="297"/>
      <c r="S111" s="297"/>
      <c r="T111" s="297"/>
      <c r="U111" s="294"/>
      <c r="V111" s="294"/>
      <c r="W111" s="294"/>
      <c r="X111" s="322"/>
    </row>
    <row r="112" spans="1:24" s="71" customFormat="1" ht="33.75" x14ac:dyDescent="0.25">
      <c r="A112" s="54" t="s">
        <v>6621</v>
      </c>
      <c r="B112" s="66">
        <v>121807</v>
      </c>
      <c r="C112" s="66">
        <v>2399202</v>
      </c>
      <c r="D112" s="338"/>
      <c r="E112" s="55">
        <v>2013</v>
      </c>
      <c r="F112" s="339" t="s">
        <v>6622</v>
      </c>
      <c r="G112" s="56">
        <v>1795368.96</v>
      </c>
      <c r="H112" s="56">
        <v>718147.58</v>
      </c>
      <c r="I112" s="56">
        <v>2513516.54</v>
      </c>
      <c r="J112" s="70">
        <v>2262074.4300000002</v>
      </c>
      <c r="K112" s="70">
        <v>0</v>
      </c>
      <c r="L112" s="70">
        <v>0</v>
      </c>
      <c r="M112" s="70">
        <v>251442.10999999987</v>
      </c>
      <c r="N112" s="296">
        <f>J112/I112%</f>
        <v>89.996401217236468</v>
      </c>
      <c r="O112" s="297">
        <f>Q112+R112+S112+T112+U112+V112+W112+X112</f>
        <v>251442.11</v>
      </c>
      <c r="P112" s="52" t="s">
        <v>6623</v>
      </c>
      <c r="Q112" s="301">
        <v>251442.11</v>
      </c>
      <c r="R112" s="297"/>
      <c r="S112" s="297"/>
      <c r="T112" s="297"/>
      <c r="U112" s="294"/>
      <c r="V112" s="294"/>
      <c r="W112" s="294"/>
      <c r="X112" s="322"/>
    </row>
    <row r="113" spans="1:24" s="71" customFormat="1" ht="22.5" x14ac:dyDescent="0.25">
      <c r="A113" s="54" t="s">
        <v>6624</v>
      </c>
      <c r="B113" s="66">
        <v>122025</v>
      </c>
      <c r="C113" s="66">
        <v>2391651</v>
      </c>
      <c r="D113" s="338"/>
      <c r="E113" s="55">
        <v>2013</v>
      </c>
      <c r="F113" s="339" t="s">
        <v>6625</v>
      </c>
      <c r="G113" s="56">
        <v>1929836.16</v>
      </c>
      <c r="H113" s="56">
        <v>771934.46</v>
      </c>
      <c r="I113" s="56">
        <v>2701770.62</v>
      </c>
      <c r="J113" s="70">
        <v>2431593.5499999998</v>
      </c>
      <c r="K113" s="70">
        <v>0</v>
      </c>
      <c r="L113" s="70">
        <v>0</v>
      </c>
      <c r="M113" s="70">
        <v>270177.0700000003</v>
      </c>
      <c r="N113" s="296">
        <f>J113/I113%</f>
        <v>89.999999703897871</v>
      </c>
      <c r="O113" s="297">
        <f>Q113+R113+S113+T113+U113+V113+W113+X113</f>
        <v>270177.0700000003</v>
      </c>
      <c r="P113" s="52" t="s">
        <v>6550</v>
      </c>
      <c r="Q113" s="301">
        <v>270177.0700000003</v>
      </c>
      <c r="R113" s="297"/>
      <c r="S113" s="297"/>
      <c r="T113" s="297"/>
      <c r="U113" s="294"/>
      <c r="V113" s="294"/>
      <c r="W113" s="294"/>
      <c r="X113" s="322"/>
    </row>
    <row r="114" spans="1:24" s="71" customFormat="1" ht="33.75" x14ac:dyDescent="0.25">
      <c r="A114" s="54" t="s">
        <v>6626</v>
      </c>
      <c r="B114" s="66">
        <v>122699</v>
      </c>
      <c r="C114" s="66">
        <v>2520869</v>
      </c>
      <c r="D114" s="338"/>
      <c r="E114" s="55">
        <v>2013</v>
      </c>
      <c r="F114" s="339" t="s">
        <v>6627</v>
      </c>
      <c r="G114" s="56">
        <v>1950000</v>
      </c>
      <c r="H114" s="56">
        <v>0</v>
      </c>
      <c r="I114" s="56">
        <v>1950000</v>
      </c>
      <c r="J114" s="70">
        <v>1677465</v>
      </c>
      <c r="K114" s="70">
        <v>0</v>
      </c>
      <c r="L114" s="70">
        <v>0</v>
      </c>
      <c r="M114" s="70">
        <v>272535</v>
      </c>
      <c r="N114" s="296">
        <f>J114/I114%</f>
        <v>86.023846153846151</v>
      </c>
      <c r="O114" s="297">
        <f>Q114+R114+S114+T114+U114+V114+W114+X114</f>
        <v>77535</v>
      </c>
      <c r="P114" s="52" t="s">
        <v>6628</v>
      </c>
      <c r="Q114" s="301"/>
      <c r="R114" s="297">
        <v>77535</v>
      </c>
      <c r="S114" s="297"/>
      <c r="T114" s="297"/>
      <c r="U114" s="294"/>
      <c r="V114" s="294"/>
      <c r="W114" s="294"/>
      <c r="X114" s="322"/>
    </row>
    <row r="115" spans="1:24" s="71" customFormat="1" ht="33.75" x14ac:dyDescent="0.25">
      <c r="A115" s="54" t="s">
        <v>6629</v>
      </c>
      <c r="B115" s="66">
        <v>134501</v>
      </c>
      <c r="C115" s="66">
        <v>2724693</v>
      </c>
      <c r="D115" s="338"/>
      <c r="E115" s="55">
        <v>2013</v>
      </c>
      <c r="F115" s="339" t="s">
        <v>6630</v>
      </c>
      <c r="G115" s="56">
        <v>14867298</v>
      </c>
      <c r="H115" s="56">
        <v>0</v>
      </c>
      <c r="I115" s="56">
        <v>14867298</v>
      </c>
      <c r="J115" s="70">
        <v>5640192.0899999999</v>
      </c>
      <c r="K115" s="70">
        <v>0</v>
      </c>
      <c r="L115" s="70">
        <v>0</v>
      </c>
      <c r="M115" s="70">
        <v>9227105.9100000001</v>
      </c>
      <c r="N115" s="296">
        <f>J115/I115%</f>
        <v>37.936900773765345</v>
      </c>
      <c r="O115" s="297">
        <f>Q115+R115+S115+T115+U115+V115+W115+X115</f>
        <v>1046443.5</v>
      </c>
      <c r="P115" s="52" t="s">
        <v>6631</v>
      </c>
      <c r="Q115" s="301"/>
      <c r="R115" s="297">
        <f>693678.96+352764.54</f>
        <v>1046443.5</v>
      </c>
      <c r="S115" s="297"/>
      <c r="T115" s="297"/>
      <c r="U115" s="294"/>
      <c r="V115" s="294"/>
      <c r="W115" s="294"/>
      <c r="X115" s="322"/>
    </row>
    <row r="116" spans="1:24" s="71" customFormat="1" ht="33.75" x14ac:dyDescent="0.25">
      <c r="A116" s="57" t="s">
        <v>6632</v>
      </c>
      <c r="B116" s="342">
        <v>133500</v>
      </c>
      <c r="C116" s="342">
        <v>2858797</v>
      </c>
      <c r="D116" s="338"/>
      <c r="E116" s="55">
        <v>2013</v>
      </c>
      <c r="F116" s="343" t="s">
        <v>6633</v>
      </c>
      <c r="G116" s="56">
        <v>12129828.48</v>
      </c>
      <c r="H116" s="56">
        <v>0</v>
      </c>
      <c r="I116" s="56">
        <v>12129828.48</v>
      </c>
      <c r="J116" s="70">
        <v>10916535.34</v>
      </c>
      <c r="K116" s="70">
        <v>0</v>
      </c>
      <c r="L116" s="70">
        <v>0</v>
      </c>
      <c r="M116" s="70">
        <v>1213293.1400000006</v>
      </c>
      <c r="N116" s="296">
        <f>J116/I116%</f>
        <v>89.99744190941766</v>
      </c>
      <c r="O116" s="297">
        <f>Q116+R116+S116+T116+U116+V116+W116+X116</f>
        <v>0</v>
      </c>
      <c r="P116" s="52" t="s">
        <v>6634</v>
      </c>
      <c r="Q116" s="302"/>
      <c r="R116" s="299"/>
      <c r="S116" s="299"/>
      <c r="T116" s="299"/>
      <c r="U116" s="300"/>
      <c r="V116" s="300"/>
      <c r="W116" s="300"/>
      <c r="X116" s="324"/>
    </row>
    <row r="117" spans="1:24" s="71" customFormat="1" ht="33.75" x14ac:dyDescent="0.25">
      <c r="A117" s="58" t="s">
        <v>6635</v>
      </c>
      <c r="B117" s="66">
        <v>135281</v>
      </c>
      <c r="C117" s="66">
        <v>2739453</v>
      </c>
      <c r="D117" s="344"/>
      <c r="E117" s="55">
        <v>2013</v>
      </c>
      <c r="F117" s="339" t="s">
        <v>6636</v>
      </c>
      <c r="G117" s="56">
        <v>2545830</v>
      </c>
      <c r="H117" s="56">
        <v>0</v>
      </c>
      <c r="I117" s="56">
        <v>2545830</v>
      </c>
      <c r="J117" s="70">
        <v>500000</v>
      </c>
      <c r="K117" s="70">
        <v>0</v>
      </c>
      <c r="L117" s="70">
        <v>0</v>
      </c>
      <c r="M117" s="70">
        <v>2045830</v>
      </c>
      <c r="N117" s="296">
        <f>J117/I117%</f>
        <v>19.639960248720456</v>
      </c>
      <c r="O117" s="297">
        <f>Q117+R117+S117+T117+U117+V117+W117+X117</f>
        <v>1791290.1099999999</v>
      </c>
      <c r="P117" s="52" t="s">
        <v>6637</v>
      </c>
      <c r="Q117" s="301"/>
      <c r="R117" s="297"/>
      <c r="S117" s="297">
        <v>1791290.1099999999</v>
      </c>
      <c r="T117" s="297"/>
      <c r="U117" s="294"/>
      <c r="V117" s="294"/>
      <c r="W117" s="294"/>
      <c r="X117" s="322"/>
    </row>
    <row r="118" spans="1:24" s="71" customFormat="1" ht="22.5" x14ac:dyDescent="0.25">
      <c r="A118" s="58" t="s">
        <v>6638</v>
      </c>
      <c r="B118" s="66" t="s">
        <v>6552</v>
      </c>
      <c r="C118" s="66">
        <v>2874636</v>
      </c>
      <c r="D118" s="344"/>
      <c r="E118" s="55">
        <v>2013</v>
      </c>
      <c r="F118" s="346" t="s">
        <v>6639</v>
      </c>
      <c r="G118" s="56">
        <v>3590239.74</v>
      </c>
      <c r="H118" s="56">
        <v>1435377.85</v>
      </c>
      <c r="I118" s="56">
        <v>5025617.59</v>
      </c>
      <c r="J118" s="70">
        <v>3671215.77</v>
      </c>
      <c r="K118" s="70">
        <v>0</v>
      </c>
      <c r="L118" s="70">
        <v>0</v>
      </c>
      <c r="M118" s="70">
        <v>1354401.8199999998</v>
      </c>
      <c r="N118" s="296">
        <f>J118/I118%</f>
        <v>73.050042193918699</v>
      </c>
      <c r="O118" s="297">
        <f>Q118+R118+S118+T118+U118+V118+W118+X118</f>
        <v>0</v>
      </c>
      <c r="P118" s="52" t="s">
        <v>6640</v>
      </c>
      <c r="Q118" s="301"/>
      <c r="R118" s="297"/>
      <c r="S118" s="297"/>
      <c r="T118" s="297"/>
      <c r="U118" s="294"/>
      <c r="V118" s="294"/>
      <c r="W118" s="294"/>
      <c r="X118" s="322"/>
    </row>
    <row r="119" spans="1:24" s="71" customFormat="1" ht="22.5" x14ac:dyDescent="0.25">
      <c r="A119" s="54" t="s">
        <v>6641</v>
      </c>
      <c r="B119" s="66">
        <v>118388</v>
      </c>
      <c r="C119" s="66">
        <v>2182831</v>
      </c>
      <c r="D119" s="344"/>
      <c r="E119" s="55">
        <v>2012</v>
      </c>
      <c r="F119" s="347" t="s">
        <v>6642</v>
      </c>
      <c r="G119" s="56">
        <v>32013335</v>
      </c>
      <c r="H119" s="56">
        <v>12801666</v>
      </c>
      <c r="I119" s="56">
        <v>44815001</v>
      </c>
      <c r="J119" s="70">
        <v>44737165.839999996</v>
      </c>
      <c r="K119" s="70">
        <v>0</v>
      </c>
      <c r="L119" s="70">
        <v>0</v>
      </c>
      <c r="M119" s="70">
        <v>77835.160000003874</v>
      </c>
      <c r="N119" s="296">
        <f>J119/I119%</f>
        <v>99.826318959582295</v>
      </c>
      <c r="O119" s="297">
        <f>Q119+R119+S119+T119+U119+V119+W119+X119</f>
        <v>0</v>
      </c>
      <c r="P119" s="52" t="s">
        <v>6643</v>
      </c>
      <c r="Q119" s="301"/>
      <c r="R119" s="297"/>
      <c r="S119" s="297"/>
      <c r="T119" s="297"/>
      <c r="U119" s="294"/>
      <c r="V119" s="294"/>
      <c r="W119" s="294"/>
      <c r="X119" s="322"/>
    </row>
    <row r="120" spans="1:24" s="71" customFormat="1" ht="22.5" x14ac:dyDescent="0.25">
      <c r="A120" s="336" t="s">
        <v>6644</v>
      </c>
      <c r="B120" s="337">
        <v>119816</v>
      </c>
      <c r="C120" s="337">
        <v>2002507</v>
      </c>
      <c r="D120" s="338"/>
      <c r="E120" s="55">
        <v>2012</v>
      </c>
      <c r="F120" s="348" t="s">
        <v>6645</v>
      </c>
      <c r="G120" s="56">
        <v>8854150.0800000001</v>
      </c>
      <c r="H120" s="56">
        <v>0</v>
      </c>
      <c r="I120" s="56">
        <v>8854150.0800000001</v>
      </c>
      <c r="J120" s="70">
        <v>1770830.02</v>
      </c>
      <c r="K120" s="70">
        <v>0</v>
      </c>
      <c r="L120" s="70">
        <v>0</v>
      </c>
      <c r="M120" s="70">
        <v>7083320.0600000005</v>
      </c>
      <c r="N120" s="296">
        <f>J120/I120%</f>
        <v>20.000000045176556</v>
      </c>
      <c r="O120" s="297">
        <f>Q120+R120+S120+T120+U120+V120+W120+X120</f>
        <v>853842.15</v>
      </c>
      <c r="P120" s="52" t="s">
        <v>6646</v>
      </c>
      <c r="Q120" s="303"/>
      <c r="R120" s="304"/>
      <c r="S120" s="304">
        <v>853842.15</v>
      </c>
      <c r="T120" s="304"/>
      <c r="U120" s="306"/>
      <c r="V120" s="294"/>
      <c r="W120" s="294"/>
      <c r="X120" s="322"/>
    </row>
    <row r="121" spans="1:24" s="71" customFormat="1" ht="22.5" x14ac:dyDescent="0.25">
      <c r="A121" s="54" t="s">
        <v>6647</v>
      </c>
      <c r="B121" s="66">
        <v>119174</v>
      </c>
      <c r="C121" s="66">
        <v>2228513</v>
      </c>
      <c r="D121" s="338"/>
      <c r="E121" s="55">
        <v>2012</v>
      </c>
      <c r="F121" s="347" t="s">
        <v>6648</v>
      </c>
      <c r="G121" s="56">
        <v>44229490.799999997</v>
      </c>
      <c r="H121" s="56">
        <v>11659137.189999999</v>
      </c>
      <c r="I121" s="56">
        <v>55888627.989999995</v>
      </c>
      <c r="J121" s="70">
        <v>44429490.799999997</v>
      </c>
      <c r="K121" s="70">
        <v>0</v>
      </c>
      <c r="L121" s="70">
        <v>0</v>
      </c>
      <c r="M121" s="70">
        <v>11459137.189999998</v>
      </c>
      <c r="N121" s="296">
        <f>J121/I121%</f>
        <v>79.496477902355466</v>
      </c>
      <c r="O121" s="297">
        <f>Q121+R121+S121+T121+U121+V121+W121+X121</f>
        <v>11459137.189999999</v>
      </c>
      <c r="P121" s="52" t="s">
        <v>6649</v>
      </c>
      <c r="Q121" s="301"/>
      <c r="R121" s="297">
        <f>5870120.64+5589016.55</f>
        <v>11459137.189999999</v>
      </c>
      <c r="S121" s="297"/>
      <c r="T121" s="297"/>
      <c r="U121" s="294"/>
      <c r="V121" s="294"/>
      <c r="W121" s="294"/>
      <c r="X121" s="322"/>
    </row>
    <row r="122" spans="1:24" s="71" customFormat="1" ht="38.25" customHeight="1" x14ac:dyDescent="0.25">
      <c r="A122" s="54" t="s">
        <v>6650</v>
      </c>
      <c r="B122" s="66">
        <v>119226</v>
      </c>
      <c r="C122" s="66">
        <v>2228645</v>
      </c>
      <c r="D122" s="338"/>
      <c r="E122" s="55">
        <v>2012</v>
      </c>
      <c r="F122" s="347" t="s">
        <v>6651</v>
      </c>
      <c r="G122" s="56">
        <v>49980040.649999999</v>
      </c>
      <c r="H122" s="56">
        <v>19977245.489999998</v>
      </c>
      <c r="I122" s="56">
        <v>69957286.140000001</v>
      </c>
      <c r="J122" s="70">
        <v>62180040.650000006</v>
      </c>
      <c r="K122" s="70">
        <v>0</v>
      </c>
      <c r="L122" s="70">
        <v>0</v>
      </c>
      <c r="M122" s="70">
        <v>7777245.4899999946</v>
      </c>
      <c r="N122" s="296">
        <f>J122/I122%</f>
        <v>88.882865646851982</v>
      </c>
      <c r="O122" s="297">
        <f>Q122+R122+S122+T122+U122+V122+W122+X122</f>
        <v>60174.646000000066</v>
      </c>
      <c r="P122" s="52" t="s">
        <v>6652</v>
      </c>
      <c r="Q122" s="301"/>
      <c r="R122" s="297">
        <f>781516.876-721342.23</f>
        <v>60174.646000000066</v>
      </c>
      <c r="S122" s="297"/>
      <c r="T122" s="297"/>
      <c r="U122" s="294"/>
      <c r="V122" s="294"/>
      <c r="W122" s="294"/>
      <c r="X122" s="322"/>
    </row>
    <row r="123" spans="1:24" s="71" customFormat="1" ht="22.5" x14ac:dyDescent="0.25">
      <c r="A123" s="54" t="s">
        <v>6653</v>
      </c>
      <c r="B123" s="66">
        <v>109081</v>
      </c>
      <c r="C123" s="66">
        <v>1998633</v>
      </c>
      <c r="D123" s="338"/>
      <c r="E123" s="55">
        <v>2012</v>
      </c>
      <c r="F123" s="347" t="s">
        <v>6654</v>
      </c>
      <c r="G123" s="56">
        <v>27999861.5</v>
      </c>
      <c r="H123" s="56">
        <v>11199874.129999999</v>
      </c>
      <c r="I123" s="56">
        <v>39199735.629999995</v>
      </c>
      <c r="J123" s="70">
        <v>28324861.500000004</v>
      </c>
      <c r="K123" s="70">
        <v>0</v>
      </c>
      <c r="L123" s="70">
        <v>0</v>
      </c>
      <c r="M123" s="70">
        <v>10874874.129999992</v>
      </c>
      <c r="N123" s="296">
        <f>J123/I123%</f>
        <v>72.257787060999135</v>
      </c>
      <c r="O123" s="297">
        <f>Q123+R123+S123+T123+U123+V123+W123+X123</f>
        <v>10874874.129999995</v>
      </c>
      <c r="P123" s="52" t="s">
        <v>6655</v>
      </c>
      <c r="Q123" s="301"/>
      <c r="R123" s="297"/>
      <c r="S123" s="297">
        <v>10874874.129999995</v>
      </c>
      <c r="T123" s="297"/>
      <c r="U123" s="294"/>
      <c r="V123" s="294"/>
      <c r="W123" s="294"/>
      <c r="X123" s="322"/>
    </row>
    <row r="124" spans="1:24" s="71" customFormat="1" ht="22.5" x14ac:dyDescent="0.25">
      <c r="A124" s="54" t="s">
        <v>6566</v>
      </c>
      <c r="B124" s="66">
        <v>109643</v>
      </c>
      <c r="C124" s="66">
        <v>1998994</v>
      </c>
      <c r="D124" s="349"/>
      <c r="E124" s="307">
        <v>2012</v>
      </c>
      <c r="F124" s="347" t="s">
        <v>6656</v>
      </c>
      <c r="G124" s="56">
        <v>12761547.48</v>
      </c>
      <c r="H124" s="56">
        <v>3480268.0500000003</v>
      </c>
      <c r="I124" s="56">
        <v>16241815.530000001</v>
      </c>
      <c r="J124" s="70">
        <v>14319077.91</v>
      </c>
      <c r="K124" s="70">
        <v>0</v>
      </c>
      <c r="L124" s="70">
        <v>0</v>
      </c>
      <c r="M124" s="70">
        <v>1922737.620000001</v>
      </c>
      <c r="N124" s="296">
        <f>J124/I124%</f>
        <v>88.161806071196025</v>
      </c>
      <c r="O124" s="297">
        <f>Q124+R124+S124+T124+U124+V124+W124+X124</f>
        <v>0</v>
      </c>
      <c r="P124" s="52" t="s">
        <v>6657</v>
      </c>
      <c r="Q124" s="301">
        <v>0</v>
      </c>
      <c r="R124" s="297">
        <v>0</v>
      </c>
      <c r="S124" s="297">
        <v>0</v>
      </c>
      <c r="T124" s="297"/>
      <c r="U124" s="294"/>
      <c r="V124" s="294"/>
      <c r="W124" s="294"/>
      <c r="X124" s="322"/>
    </row>
    <row r="125" spans="1:24" s="71" customFormat="1" ht="33.75" x14ac:dyDescent="0.25">
      <c r="A125" s="54" t="s">
        <v>6566</v>
      </c>
      <c r="B125" s="66">
        <v>109644</v>
      </c>
      <c r="C125" s="66">
        <v>1998994</v>
      </c>
      <c r="D125" s="349"/>
      <c r="E125" s="307">
        <v>2012</v>
      </c>
      <c r="F125" s="347" t="s">
        <v>6658</v>
      </c>
      <c r="G125" s="56">
        <v>97147020.150000006</v>
      </c>
      <c r="H125" s="56">
        <v>-1219244.46</v>
      </c>
      <c r="I125" s="56">
        <v>95927775.690000013</v>
      </c>
      <c r="J125" s="70">
        <v>72190524.109999999</v>
      </c>
      <c r="K125" s="70">
        <v>0</v>
      </c>
      <c r="L125" s="70">
        <v>0</v>
      </c>
      <c r="M125" s="70">
        <v>23737251.580000013</v>
      </c>
      <c r="N125" s="296">
        <f>J125/I125%</f>
        <v>75.255079762602577</v>
      </c>
      <c r="O125" s="297">
        <f>Q125+R125+S125+T125+U125+V125+W125+X125</f>
        <v>16050783.85</v>
      </c>
      <c r="P125" s="52" t="s">
        <v>6657</v>
      </c>
      <c r="Q125" s="301">
        <v>0</v>
      </c>
      <c r="R125" s="297">
        <v>14087349.25</v>
      </c>
      <c r="S125" s="297">
        <v>1963434.6</v>
      </c>
      <c r="T125" s="297"/>
      <c r="U125" s="294"/>
      <c r="V125" s="294"/>
      <c r="W125" s="294"/>
      <c r="X125" s="322"/>
    </row>
    <row r="126" spans="1:24" s="71" customFormat="1" ht="22.5" x14ac:dyDescent="0.25">
      <c r="A126" s="54" t="s">
        <v>6566</v>
      </c>
      <c r="B126" s="66">
        <v>109646</v>
      </c>
      <c r="C126" s="66">
        <v>1998994</v>
      </c>
      <c r="D126" s="349"/>
      <c r="E126" s="307">
        <v>2012</v>
      </c>
      <c r="F126" s="347" t="s">
        <v>6659</v>
      </c>
      <c r="G126" s="56">
        <v>64047420.259999998</v>
      </c>
      <c r="H126" s="56">
        <v>-189158.72999999969</v>
      </c>
      <c r="I126" s="56">
        <v>63858261.530000001</v>
      </c>
      <c r="J126" s="70">
        <v>58192390.140000008</v>
      </c>
      <c r="K126" s="70">
        <v>0</v>
      </c>
      <c r="L126" s="70">
        <v>0</v>
      </c>
      <c r="M126" s="70">
        <v>5665871.3899999931</v>
      </c>
      <c r="N126" s="296">
        <f>J126/I126%</f>
        <v>91.127426186918314</v>
      </c>
      <c r="O126" s="297">
        <f>Q126+R126+S126+T126+U126+V126+W126+X126</f>
        <v>0</v>
      </c>
      <c r="P126" s="52" t="s">
        <v>6657</v>
      </c>
      <c r="Q126" s="301">
        <v>0</v>
      </c>
      <c r="R126" s="297">
        <v>0</v>
      </c>
      <c r="S126" s="297">
        <v>0</v>
      </c>
      <c r="T126" s="297"/>
      <c r="U126" s="294"/>
      <c r="V126" s="294"/>
      <c r="W126" s="294"/>
      <c r="X126" s="322"/>
    </row>
    <row r="127" spans="1:24" s="71" customFormat="1" ht="33.75" x14ac:dyDescent="0.25">
      <c r="A127" s="54" t="s">
        <v>6566</v>
      </c>
      <c r="B127" s="66">
        <v>109650</v>
      </c>
      <c r="C127" s="66">
        <v>1998994</v>
      </c>
      <c r="D127" s="349"/>
      <c r="E127" s="307">
        <v>2012</v>
      </c>
      <c r="F127" s="347" t="s">
        <v>6660</v>
      </c>
      <c r="G127" s="56">
        <v>26031860.210000001</v>
      </c>
      <c r="H127" s="56">
        <v>-2071864.86</v>
      </c>
      <c r="I127" s="56">
        <v>23959995.350000001</v>
      </c>
      <c r="J127" s="70">
        <v>23346526.030000001</v>
      </c>
      <c r="K127" s="70">
        <v>0</v>
      </c>
      <c r="L127" s="70">
        <v>0</v>
      </c>
      <c r="M127" s="70">
        <v>613469.3200000003</v>
      </c>
      <c r="N127" s="296">
        <f>J127/I127%</f>
        <v>97.439610020625494</v>
      </c>
      <c r="O127" s="297">
        <f>Q127+R127+S127+T127+U127+V127+W127+X127</f>
        <v>0</v>
      </c>
      <c r="P127" s="52" t="s">
        <v>6657</v>
      </c>
      <c r="Q127" s="301">
        <v>0</v>
      </c>
      <c r="R127" s="297">
        <v>0</v>
      </c>
      <c r="S127" s="297">
        <v>0</v>
      </c>
      <c r="T127" s="297"/>
      <c r="U127" s="294"/>
      <c r="V127" s="294"/>
      <c r="W127" s="294"/>
      <c r="X127" s="322"/>
    </row>
    <row r="128" spans="1:24" s="71" customFormat="1" ht="33.75" x14ac:dyDescent="0.25">
      <c r="A128" s="54" t="s">
        <v>6440</v>
      </c>
      <c r="B128" s="66">
        <v>119457</v>
      </c>
      <c r="C128" s="66">
        <v>2262398</v>
      </c>
      <c r="D128" s="338"/>
      <c r="E128" s="55">
        <v>2012</v>
      </c>
      <c r="F128" s="347" t="s">
        <v>6661</v>
      </c>
      <c r="G128" s="56">
        <v>79999942.730000004</v>
      </c>
      <c r="H128" s="56">
        <v>0</v>
      </c>
      <c r="I128" s="56">
        <v>79999942.730000004</v>
      </c>
      <c r="J128" s="70">
        <v>63566472.579999998</v>
      </c>
      <c r="K128" s="70">
        <v>0</v>
      </c>
      <c r="L128" s="70">
        <v>0</v>
      </c>
      <c r="M128" s="70">
        <v>16433470.150000006</v>
      </c>
      <c r="N128" s="296">
        <f>J128/I128%</f>
        <v>79.458147607101409</v>
      </c>
      <c r="O128" s="297">
        <f>Q128+R128+S128+T128+U128+V128+W128+X128</f>
        <v>8426234.0999999996</v>
      </c>
      <c r="P128" s="52" t="s">
        <v>6662</v>
      </c>
      <c r="Q128" s="301"/>
      <c r="R128" s="297">
        <v>8426234.0999999996</v>
      </c>
      <c r="S128" s="297"/>
      <c r="T128" s="297"/>
      <c r="U128" s="294"/>
      <c r="V128" s="294"/>
      <c r="W128" s="294"/>
      <c r="X128" s="322"/>
    </row>
    <row r="129" spans="1:24" s="71" customFormat="1" ht="33.75" x14ac:dyDescent="0.25">
      <c r="A129" s="54" t="s">
        <v>6663</v>
      </c>
      <c r="B129" s="66"/>
      <c r="C129" s="66">
        <v>2382482</v>
      </c>
      <c r="D129" s="338"/>
      <c r="E129" s="55">
        <v>2012</v>
      </c>
      <c r="F129" s="347" t="s">
        <v>6664</v>
      </c>
      <c r="G129" s="56">
        <v>30939419.57</v>
      </c>
      <c r="H129" s="56">
        <v>12375767.23</v>
      </c>
      <c r="I129" s="56">
        <v>43315186.799999997</v>
      </c>
      <c r="J129" s="70">
        <v>38983575.289999999</v>
      </c>
      <c r="K129" s="70">
        <v>0</v>
      </c>
      <c r="L129" s="70">
        <v>0</v>
      </c>
      <c r="M129" s="70">
        <v>4331611.5099999979</v>
      </c>
      <c r="N129" s="296">
        <f>J129/I129%</f>
        <v>89.999785687176129</v>
      </c>
      <c r="O129" s="297">
        <f>Q129+R129+S129+T129+U129+V129+W129+X129</f>
        <v>4331611.51</v>
      </c>
      <c r="P129" s="52" t="s">
        <v>6665</v>
      </c>
      <c r="Q129" s="301">
        <v>4331611.51</v>
      </c>
      <c r="R129" s="297"/>
      <c r="S129" s="297"/>
      <c r="T129" s="297"/>
      <c r="U129" s="294"/>
      <c r="V129" s="294"/>
      <c r="W129" s="294"/>
      <c r="X129" s="322"/>
    </row>
    <row r="130" spans="1:24" s="71" customFormat="1" ht="22.5" x14ac:dyDescent="0.25">
      <c r="A130" s="54" t="s">
        <v>6666</v>
      </c>
      <c r="B130" s="66"/>
      <c r="C130" s="66">
        <v>2383462</v>
      </c>
      <c r="D130" s="338"/>
      <c r="E130" s="55">
        <v>2012</v>
      </c>
      <c r="F130" s="347" t="s">
        <v>6667</v>
      </c>
      <c r="G130" s="56">
        <v>32744129.760000002</v>
      </c>
      <c r="H130" s="56">
        <v>13097651.9</v>
      </c>
      <c r="I130" s="56">
        <v>45841781.660000004</v>
      </c>
      <c r="J130" s="70">
        <v>41257603.320000008</v>
      </c>
      <c r="K130" s="70">
        <v>0</v>
      </c>
      <c r="L130" s="70">
        <v>0</v>
      </c>
      <c r="M130" s="70">
        <v>4584178.3399999961</v>
      </c>
      <c r="N130" s="296">
        <f>J130/I130%</f>
        <v>89.999999620433613</v>
      </c>
      <c r="O130" s="297">
        <f>Q130+R130+S130+T130+U130+V130+W130+X130</f>
        <v>4584178.34</v>
      </c>
      <c r="P130" s="52" t="s">
        <v>6668</v>
      </c>
      <c r="Q130" s="301">
        <v>4584178.34</v>
      </c>
      <c r="R130" s="297"/>
      <c r="S130" s="297"/>
      <c r="T130" s="297"/>
      <c r="U130" s="294"/>
      <c r="V130" s="294"/>
      <c r="W130" s="294"/>
      <c r="X130" s="322"/>
    </row>
    <row r="131" spans="1:24" s="71" customFormat="1" ht="33.75" x14ac:dyDescent="0.25">
      <c r="A131" s="54" t="s">
        <v>6669</v>
      </c>
      <c r="B131" s="66" t="s">
        <v>6670</v>
      </c>
      <c r="C131" s="66">
        <v>1998560</v>
      </c>
      <c r="D131" s="338"/>
      <c r="E131" s="55">
        <v>2012</v>
      </c>
      <c r="F131" s="347" t="s">
        <v>6671</v>
      </c>
      <c r="G131" s="56">
        <v>35850000</v>
      </c>
      <c r="H131" s="56">
        <v>0</v>
      </c>
      <c r="I131" s="56">
        <v>35850000</v>
      </c>
      <c r="J131" s="70">
        <v>14500000</v>
      </c>
      <c r="K131" s="70">
        <v>0</v>
      </c>
      <c r="L131" s="70">
        <v>0</v>
      </c>
      <c r="M131" s="70">
        <v>21350000</v>
      </c>
      <c r="N131" s="296">
        <f>J131/I131%</f>
        <v>40.446304044630402</v>
      </c>
      <c r="O131" s="297">
        <f>Q131+R131+S131+T131+U131+V131+W131+X131</f>
        <v>0</v>
      </c>
      <c r="P131" s="52" t="s">
        <v>6672</v>
      </c>
      <c r="Q131" s="301">
        <v>0</v>
      </c>
      <c r="R131" s="297"/>
      <c r="S131" s="297"/>
      <c r="T131" s="297"/>
      <c r="U131" s="294"/>
      <c r="V131" s="294"/>
      <c r="W131" s="294"/>
      <c r="X131" s="322"/>
    </row>
    <row r="132" spans="1:24" s="71" customFormat="1" ht="22.5" x14ac:dyDescent="0.25">
      <c r="A132" s="54" t="s">
        <v>6673</v>
      </c>
      <c r="B132" s="66">
        <v>122477</v>
      </c>
      <c r="C132" s="66">
        <v>2339706</v>
      </c>
      <c r="D132" s="338"/>
      <c r="E132" s="55">
        <v>2012</v>
      </c>
      <c r="F132" s="347" t="s">
        <v>6674</v>
      </c>
      <c r="G132" s="56">
        <v>65892729.509999998</v>
      </c>
      <c r="H132" s="56">
        <v>0</v>
      </c>
      <c r="I132" s="56">
        <v>65892729.509999998</v>
      </c>
      <c r="J132" s="70">
        <v>35986991.740000002</v>
      </c>
      <c r="K132" s="70">
        <v>0</v>
      </c>
      <c r="L132" s="70">
        <v>0</v>
      </c>
      <c r="M132" s="70">
        <v>29905737.769999996</v>
      </c>
      <c r="N132" s="296">
        <f>J132/I132%</f>
        <v>54.614510595647054</v>
      </c>
      <c r="O132" s="297">
        <f>Q132+R132+S132+T132+U132+V132+W132+X132</f>
        <v>26830651.52</v>
      </c>
      <c r="P132" s="52" t="s">
        <v>6675</v>
      </c>
      <c r="Q132" s="301"/>
      <c r="R132" s="297">
        <f>29130651.52-2162148.36-137851.64</f>
        <v>26830651.52</v>
      </c>
      <c r="S132" s="297"/>
      <c r="T132" s="297"/>
      <c r="U132" s="294"/>
      <c r="V132" s="294"/>
      <c r="W132" s="294"/>
      <c r="X132" s="322"/>
    </row>
    <row r="133" spans="1:24" s="71" customFormat="1" ht="22.5" x14ac:dyDescent="0.25">
      <c r="A133" s="54" t="s">
        <v>6673</v>
      </c>
      <c r="B133" s="66">
        <v>121155</v>
      </c>
      <c r="C133" s="66">
        <v>2356201</v>
      </c>
      <c r="D133" s="338"/>
      <c r="E133" s="55">
        <v>2012</v>
      </c>
      <c r="F133" s="347" t="s">
        <v>6676</v>
      </c>
      <c r="G133" s="56">
        <v>19799575.57</v>
      </c>
      <c r="H133" s="56">
        <v>6623432.7700000005</v>
      </c>
      <c r="I133" s="56">
        <v>26423008.34</v>
      </c>
      <c r="J133" s="70">
        <v>19999575.57</v>
      </c>
      <c r="K133" s="70">
        <v>0</v>
      </c>
      <c r="L133" s="70">
        <v>0</v>
      </c>
      <c r="M133" s="70">
        <v>6423432.7699999996</v>
      </c>
      <c r="N133" s="296">
        <f>J133/I133%</f>
        <v>75.690002109729491</v>
      </c>
      <c r="O133" s="297">
        <f>Q133+R133+S133+T133+U133+V133+W133+X133</f>
        <v>6423432.7699999996</v>
      </c>
      <c r="P133" s="52" t="s">
        <v>6677</v>
      </c>
      <c r="Q133" s="301"/>
      <c r="R133" s="297">
        <v>6423432.7699999996</v>
      </c>
      <c r="S133" s="297"/>
      <c r="T133" s="297"/>
      <c r="U133" s="294"/>
      <c r="V133" s="294"/>
      <c r="W133" s="294"/>
      <c r="X133" s="322"/>
    </row>
    <row r="134" spans="1:24" s="71" customFormat="1" ht="22.5" x14ac:dyDescent="0.25">
      <c r="A134" s="54" t="s">
        <v>6678</v>
      </c>
      <c r="B134" s="66"/>
      <c r="C134" s="66">
        <v>2341948</v>
      </c>
      <c r="D134" s="338"/>
      <c r="E134" s="55">
        <v>2012</v>
      </c>
      <c r="F134" s="347" t="s">
        <v>6679</v>
      </c>
      <c r="G134" s="56">
        <v>17994099.059999999</v>
      </c>
      <c r="H134" s="56">
        <v>0</v>
      </c>
      <c r="I134" s="56">
        <v>17994099.059999999</v>
      </c>
      <c r="J134" s="70">
        <v>17974099.060000002</v>
      </c>
      <c r="K134" s="70">
        <v>0</v>
      </c>
      <c r="L134" s="70">
        <v>0</v>
      </c>
      <c r="M134" s="70">
        <v>19999.999999996275</v>
      </c>
      <c r="N134" s="296">
        <f>J134/I134%</f>
        <v>99.888852451388047</v>
      </c>
      <c r="O134" s="297">
        <f>Q134+R134+S134+T134+U134+V134+W134+X134</f>
        <v>0</v>
      </c>
      <c r="P134" s="52" t="s">
        <v>6680</v>
      </c>
      <c r="Q134" s="301"/>
      <c r="R134" s="297"/>
      <c r="S134" s="297"/>
      <c r="T134" s="297"/>
      <c r="U134" s="294"/>
      <c r="V134" s="294"/>
      <c r="W134" s="294"/>
      <c r="X134" s="322"/>
    </row>
    <row r="135" spans="1:24" s="71" customFormat="1" ht="22.5" x14ac:dyDescent="0.25">
      <c r="A135" s="54" t="s">
        <v>6681</v>
      </c>
      <c r="B135" s="66"/>
      <c r="C135" s="66">
        <v>2351668</v>
      </c>
      <c r="D135" s="338"/>
      <c r="E135" s="55">
        <v>2012</v>
      </c>
      <c r="F135" s="347" t="s">
        <v>6682</v>
      </c>
      <c r="G135" s="56">
        <v>89171015.790000007</v>
      </c>
      <c r="H135" s="56">
        <v>0</v>
      </c>
      <c r="I135" s="56">
        <v>89171015.790000007</v>
      </c>
      <c r="J135" s="70">
        <v>42443966.789999999</v>
      </c>
      <c r="K135" s="70">
        <v>0</v>
      </c>
      <c r="L135" s="70">
        <v>0</v>
      </c>
      <c r="M135" s="70">
        <v>46727049.000000007</v>
      </c>
      <c r="N135" s="296">
        <f>J135/I135%</f>
        <v>47.598388797046574</v>
      </c>
      <c r="O135" s="297">
        <f>Q135+R135+S135+T135+U135+V135+W135+X135</f>
        <v>37810768.049999997</v>
      </c>
      <c r="P135" s="52" t="s">
        <v>6683</v>
      </c>
      <c r="Q135" s="301"/>
      <c r="R135" s="297">
        <f>17970514.35+19840253.7</f>
        <v>37810768.049999997</v>
      </c>
      <c r="S135" s="297"/>
      <c r="T135" s="297"/>
      <c r="U135" s="294"/>
      <c r="V135" s="294"/>
      <c r="W135" s="294"/>
      <c r="X135" s="322"/>
    </row>
    <row r="136" spans="1:24" s="71" customFormat="1" ht="22.5" x14ac:dyDescent="0.25">
      <c r="A136" s="54" t="s">
        <v>6684</v>
      </c>
      <c r="B136" s="66">
        <v>118776</v>
      </c>
      <c r="C136" s="66">
        <v>2098903</v>
      </c>
      <c r="D136" s="338"/>
      <c r="E136" s="55">
        <v>2012</v>
      </c>
      <c r="F136" s="347" t="s">
        <v>6685</v>
      </c>
      <c r="G136" s="56">
        <v>29799477</v>
      </c>
      <c r="H136" s="56">
        <v>11853754</v>
      </c>
      <c r="I136" s="56">
        <v>41653231</v>
      </c>
      <c r="J136" s="70">
        <v>38443189.719999999</v>
      </c>
      <c r="K136" s="70">
        <v>0</v>
      </c>
      <c r="L136" s="70">
        <v>0</v>
      </c>
      <c r="M136" s="70">
        <v>3210041.2800000012</v>
      </c>
      <c r="N136" s="296">
        <f>J136/I136%</f>
        <v>92.293415893715419</v>
      </c>
      <c r="O136" s="297">
        <f>Q136+R136+S136+T136+U136+V136+W136+X136</f>
        <v>3210041.28</v>
      </c>
      <c r="P136" s="52" t="s">
        <v>6686</v>
      </c>
      <c r="Q136" s="301"/>
      <c r="R136" s="297">
        <v>3210041.28</v>
      </c>
      <c r="S136" s="297"/>
      <c r="T136" s="297"/>
      <c r="U136" s="294"/>
      <c r="V136" s="294"/>
      <c r="W136" s="294"/>
      <c r="X136" s="322"/>
    </row>
    <row r="137" spans="1:24" s="71" customFormat="1" ht="22.5" x14ac:dyDescent="0.25">
      <c r="A137" s="59" t="s">
        <v>6687</v>
      </c>
      <c r="B137" s="66">
        <v>122412</v>
      </c>
      <c r="C137" s="66">
        <v>2339129</v>
      </c>
      <c r="D137" s="338"/>
      <c r="E137" s="55">
        <v>2012</v>
      </c>
      <c r="F137" s="347" t="s">
        <v>6688</v>
      </c>
      <c r="G137" s="56">
        <v>83388137</v>
      </c>
      <c r="H137" s="56">
        <v>33267332.699999999</v>
      </c>
      <c r="I137" s="56">
        <v>116655469.7</v>
      </c>
      <c r="J137" s="70">
        <v>83395157.939999998</v>
      </c>
      <c r="K137" s="70">
        <v>0</v>
      </c>
      <c r="L137" s="70">
        <v>0</v>
      </c>
      <c r="M137" s="70">
        <v>33260311.760000005</v>
      </c>
      <c r="N137" s="296">
        <f>J137/I137%</f>
        <v>71.488424978670338</v>
      </c>
      <c r="O137" s="297">
        <f>Q137+R137+S137+T137+U137+V137+W137+X137</f>
        <v>33260311.759999998</v>
      </c>
      <c r="P137" s="52" t="s">
        <v>6689</v>
      </c>
      <c r="Q137" s="301">
        <v>11667999.67</v>
      </c>
      <c r="R137" s="297">
        <v>21592312.09</v>
      </c>
      <c r="S137" s="297"/>
      <c r="T137" s="297"/>
      <c r="U137" s="294"/>
      <c r="V137" s="294"/>
      <c r="W137" s="294"/>
      <c r="X137" s="322"/>
    </row>
    <row r="138" spans="1:24" s="71" customFormat="1" ht="22.5" x14ac:dyDescent="0.25">
      <c r="A138" s="54" t="s">
        <v>6487</v>
      </c>
      <c r="B138" s="66">
        <v>101174</v>
      </c>
      <c r="C138" s="66">
        <v>1786857</v>
      </c>
      <c r="D138" s="338"/>
      <c r="E138" s="55">
        <v>2012</v>
      </c>
      <c r="F138" s="347" t="s">
        <v>6690</v>
      </c>
      <c r="G138" s="56">
        <v>1051832.3200000001</v>
      </c>
      <c r="H138" s="56">
        <v>242026.62</v>
      </c>
      <c r="I138" s="56">
        <v>1293858.94</v>
      </c>
      <c r="J138" s="70">
        <v>1293367.02</v>
      </c>
      <c r="K138" s="70">
        <v>0</v>
      </c>
      <c r="L138" s="70">
        <v>0</v>
      </c>
      <c r="M138" s="70">
        <v>491.91999999992549</v>
      </c>
      <c r="N138" s="296">
        <f>J138/I138%</f>
        <v>99.96198039950167</v>
      </c>
      <c r="O138" s="297">
        <f>Q138+R138+S138+T138+U138+V138+W138+X138</f>
        <v>491.91999999992549</v>
      </c>
      <c r="P138" s="52" t="s">
        <v>6691</v>
      </c>
      <c r="Q138" s="301">
        <v>491.91999999992549</v>
      </c>
      <c r="R138" s="297"/>
      <c r="S138" s="297"/>
      <c r="T138" s="297"/>
      <c r="U138" s="294"/>
      <c r="V138" s="294"/>
      <c r="W138" s="294"/>
      <c r="X138" s="322"/>
    </row>
    <row r="139" spans="1:24" s="71" customFormat="1" ht="102.75" customHeight="1" x14ac:dyDescent="0.25">
      <c r="A139" s="59" t="s">
        <v>754</v>
      </c>
      <c r="B139" s="65" t="s">
        <v>6692</v>
      </c>
      <c r="C139" s="66">
        <v>2274590</v>
      </c>
      <c r="D139" s="338"/>
      <c r="E139" s="55">
        <v>2012</v>
      </c>
      <c r="F139" s="347" t="s">
        <v>6693</v>
      </c>
      <c r="G139" s="56">
        <v>14940592.130000001</v>
      </c>
      <c r="H139" s="56">
        <v>0</v>
      </c>
      <c r="I139" s="56">
        <v>14940592.130000001</v>
      </c>
      <c r="J139" s="70">
        <v>7607252.1099999994</v>
      </c>
      <c r="K139" s="70">
        <v>0</v>
      </c>
      <c r="L139" s="70">
        <v>0</v>
      </c>
      <c r="M139" s="70">
        <v>7333340.0200000014</v>
      </c>
      <c r="N139" s="296">
        <f>J139/I139%</f>
        <v>50.916670797303922</v>
      </c>
      <c r="O139" s="297">
        <f>Q139+R139+S139+T139+U139+V139+W139+X139</f>
        <v>6125275.3999999994</v>
      </c>
      <c r="P139" s="52" t="s">
        <v>6694</v>
      </c>
      <c r="Q139" s="301"/>
      <c r="R139" s="297">
        <v>1315538.3</v>
      </c>
      <c r="S139" s="297">
        <f>1309012.01+1995755.12+1504969.97</f>
        <v>4809737.0999999996</v>
      </c>
      <c r="T139" s="297"/>
      <c r="U139" s="294"/>
      <c r="V139" s="294"/>
      <c r="W139" s="294"/>
      <c r="X139" s="322"/>
    </row>
    <row r="140" spans="1:24" s="71" customFormat="1" ht="22.5" x14ac:dyDescent="0.25">
      <c r="A140" s="60" t="s">
        <v>6695</v>
      </c>
      <c r="B140" s="67"/>
      <c r="C140" s="66">
        <v>2262754</v>
      </c>
      <c r="D140" s="338"/>
      <c r="E140" s="55">
        <v>2012</v>
      </c>
      <c r="F140" s="347" t="s">
        <v>6696</v>
      </c>
      <c r="G140" s="56">
        <v>2093280</v>
      </c>
      <c r="H140" s="56">
        <v>832706.82000000007</v>
      </c>
      <c r="I140" s="56">
        <v>2925986.8200000003</v>
      </c>
      <c r="J140" s="70">
        <v>2855723.05</v>
      </c>
      <c r="K140" s="70">
        <v>0</v>
      </c>
      <c r="L140" s="70">
        <v>0</v>
      </c>
      <c r="M140" s="70">
        <v>70263.770000000484</v>
      </c>
      <c r="N140" s="296">
        <f>J140/I140%</f>
        <v>97.598629989727684</v>
      </c>
      <c r="O140" s="297">
        <f>Q140+R140+S140+T140+U140+V140+W140+X140</f>
        <v>70263.77</v>
      </c>
      <c r="P140" s="52" t="s">
        <v>6657</v>
      </c>
      <c r="Q140" s="301"/>
      <c r="R140" s="297">
        <v>70263.77</v>
      </c>
      <c r="S140" s="297"/>
      <c r="T140" s="297"/>
      <c r="U140" s="294"/>
      <c r="V140" s="294"/>
      <c r="W140" s="294"/>
      <c r="X140" s="322"/>
    </row>
    <row r="141" spans="1:24" s="71" customFormat="1" ht="81" customHeight="1" x14ac:dyDescent="0.25">
      <c r="A141" s="60" t="s">
        <v>6697</v>
      </c>
      <c r="B141" s="66">
        <v>119457</v>
      </c>
      <c r="C141" s="66">
        <v>2375338</v>
      </c>
      <c r="D141" s="338"/>
      <c r="E141" s="55">
        <v>2012</v>
      </c>
      <c r="F141" s="347" t="s">
        <v>6698</v>
      </c>
      <c r="G141" s="56">
        <v>5959981.4400000004</v>
      </c>
      <c r="H141" s="56">
        <v>0</v>
      </c>
      <c r="I141" s="56">
        <v>5959981.4400000004</v>
      </c>
      <c r="J141" s="70">
        <v>1921911.97</v>
      </c>
      <c r="K141" s="70">
        <v>0</v>
      </c>
      <c r="L141" s="70">
        <v>0</v>
      </c>
      <c r="M141" s="70">
        <v>4038069.4700000007</v>
      </c>
      <c r="N141" s="296">
        <f>J141/I141%</f>
        <v>32.246945554246558</v>
      </c>
      <c r="O141" s="297">
        <f>Q141+R141+S141+T141+U141+V141+W141+X141</f>
        <v>567037.53</v>
      </c>
      <c r="P141" s="52" t="s">
        <v>6699</v>
      </c>
      <c r="Q141" s="301"/>
      <c r="R141" s="297">
        <v>567037.53</v>
      </c>
      <c r="S141" s="297"/>
      <c r="T141" s="297"/>
      <c r="U141" s="294"/>
      <c r="V141" s="294"/>
      <c r="W141" s="294"/>
      <c r="X141" s="322"/>
    </row>
    <row r="142" spans="1:24" s="71" customFormat="1" ht="51.75" customHeight="1" x14ac:dyDescent="0.25">
      <c r="A142" s="60" t="s">
        <v>6700</v>
      </c>
      <c r="B142" s="66">
        <v>119174</v>
      </c>
      <c r="C142" s="66">
        <v>2358069</v>
      </c>
      <c r="D142" s="338"/>
      <c r="E142" s="55">
        <v>2012</v>
      </c>
      <c r="F142" s="350" t="s">
        <v>6701</v>
      </c>
      <c r="G142" s="56">
        <v>2944200</v>
      </c>
      <c r="H142" s="56">
        <v>296186.52</v>
      </c>
      <c r="I142" s="56">
        <v>3240386.52</v>
      </c>
      <c r="J142" s="70">
        <v>2754161.3899999997</v>
      </c>
      <c r="K142" s="70">
        <v>0</v>
      </c>
      <c r="L142" s="70">
        <v>0</v>
      </c>
      <c r="M142" s="70">
        <v>486225.13000000035</v>
      </c>
      <c r="N142" s="296">
        <f>J142/I142%</f>
        <v>84.994841603031958</v>
      </c>
      <c r="O142" s="297">
        <f>Q142+R142+S142+T142+U142+V142+W142+X142</f>
        <v>486225.13</v>
      </c>
      <c r="P142" s="52" t="s">
        <v>6702</v>
      </c>
      <c r="Q142" s="301"/>
      <c r="R142" s="297">
        <f>114078.25+372146.88</f>
        <v>486225.13</v>
      </c>
      <c r="S142" s="297"/>
      <c r="T142" s="297"/>
      <c r="U142" s="294"/>
      <c r="V142" s="294"/>
      <c r="W142" s="294"/>
      <c r="X142" s="322"/>
    </row>
    <row r="143" spans="1:24" s="71" customFormat="1" ht="63.75" customHeight="1" x14ac:dyDescent="0.25">
      <c r="A143" s="54" t="s">
        <v>6703</v>
      </c>
      <c r="B143" s="66">
        <v>119226</v>
      </c>
      <c r="C143" s="66">
        <v>2363968</v>
      </c>
      <c r="D143" s="338"/>
      <c r="E143" s="55">
        <v>2012</v>
      </c>
      <c r="F143" s="52" t="s">
        <v>6704</v>
      </c>
      <c r="G143" s="56">
        <v>3780618.8</v>
      </c>
      <c r="H143" s="56">
        <v>878470.44</v>
      </c>
      <c r="I143" s="56">
        <v>4659089.24</v>
      </c>
      <c r="J143" s="70">
        <v>3616414.59</v>
      </c>
      <c r="K143" s="70">
        <v>0</v>
      </c>
      <c r="L143" s="70">
        <v>0</v>
      </c>
      <c r="M143" s="70">
        <v>1042674.6500000004</v>
      </c>
      <c r="N143" s="296">
        <f>J143/I143%</f>
        <v>77.62063364126503</v>
      </c>
      <c r="O143" s="297">
        <f>Q143+R143+S143+T143+U143+V143+W143+X143</f>
        <v>0</v>
      </c>
      <c r="P143" s="52" t="s">
        <v>6705</v>
      </c>
      <c r="Q143" s="301"/>
      <c r="R143" s="297"/>
      <c r="S143" s="297"/>
      <c r="T143" s="297"/>
      <c r="U143" s="294"/>
      <c r="V143" s="294"/>
      <c r="W143" s="294"/>
      <c r="X143" s="322"/>
    </row>
    <row r="144" spans="1:24" s="71" customFormat="1" ht="33.75" x14ac:dyDescent="0.25">
      <c r="A144" s="60" t="s">
        <v>6706</v>
      </c>
      <c r="B144" s="66">
        <v>96880</v>
      </c>
      <c r="C144" s="66">
        <v>1641174</v>
      </c>
      <c r="D144" s="338"/>
      <c r="E144" s="55">
        <v>2012</v>
      </c>
      <c r="F144" s="347" t="s">
        <v>6707</v>
      </c>
      <c r="G144" s="56">
        <v>4189000.02</v>
      </c>
      <c r="H144" s="56">
        <v>0</v>
      </c>
      <c r="I144" s="56">
        <v>4189000.02</v>
      </c>
      <c r="J144" s="70">
        <v>3482315.71</v>
      </c>
      <c r="K144" s="70">
        <v>0</v>
      </c>
      <c r="L144" s="70">
        <v>0</v>
      </c>
      <c r="M144" s="70">
        <v>706684.31</v>
      </c>
      <c r="N144" s="296">
        <f>J144/I144%</f>
        <v>83.129999841823818</v>
      </c>
      <c r="O144" s="297">
        <f>Q144+R144+S144+T144+U144+V144+W144+X144</f>
        <v>706684.3</v>
      </c>
      <c r="P144" s="52" t="s">
        <v>6708</v>
      </c>
      <c r="Q144" s="301"/>
      <c r="R144" s="297">
        <v>706684.3</v>
      </c>
      <c r="S144" s="297"/>
      <c r="T144" s="297"/>
      <c r="U144" s="294"/>
      <c r="V144" s="294"/>
      <c r="W144" s="294"/>
      <c r="X144" s="322"/>
    </row>
    <row r="145" spans="1:24" s="71" customFormat="1" ht="33.75" x14ac:dyDescent="0.25">
      <c r="A145" s="59" t="s">
        <v>6709</v>
      </c>
      <c r="B145" s="66">
        <v>109081</v>
      </c>
      <c r="C145" s="66">
        <v>2257602</v>
      </c>
      <c r="D145" s="338"/>
      <c r="E145" s="55">
        <v>2012</v>
      </c>
      <c r="F145" s="351" t="s">
        <v>6710</v>
      </c>
      <c r="G145" s="56">
        <v>1661192.94</v>
      </c>
      <c r="H145" s="56">
        <v>664477.18000000005</v>
      </c>
      <c r="I145" s="56">
        <v>2325670.12</v>
      </c>
      <c r="J145" s="70">
        <v>1661192.94</v>
      </c>
      <c r="K145" s="70">
        <v>0</v>
      </c>
      <c r="L145" s="70">
        <v>0</v>
      </c>
      <c r="M145" s="70">
        <v>664477.18000000017</v>
      </c>
      <c r="N145" s="296">
        <f>J145/I145%</f>
        <v>71.428571305718975</v>
      </c>
      <c r="O145" s="297">
        <f>Q145+R145+S145+T145+U145+V145+W145+X145</f>
        <v>664477.18000000017</v>
      </c>
      <c r="P145" s="52" t="s">
        <v>6711</v>
      </c>
      <c r="Q145" s="301"/>
      <c r="R145" s="297"/>
      <c r="S145" s="297">
        <v>664477.18000000017</v>
      </c>
      <c r="T145" s="297"/>
      <c r="U145" s="294"/>
      <c r="V145" s="294"/>
      <c r="W145" s="294"/>
      <c r="X145" s="322"/>
    </row>
    <row r="146" spans="1:24" s="71" customFormat="1" x14ac:dyDescent="0.25">
      <c r="A146" s="54" t="s">
        <v>6712</v>
      </c>
      <c r="B146" s="67"/>
      <c r="C146" s="61">
        <v>1588230</v>
      </c>
      <c r="D146" s="338"/>
      <c r="E146" s="55">
        <v>2011</v>
      </c>
      <c r="F146" s="339" t="s">
        <v>6713</v>
      </c>
      <c r="G146" s="56">
        <v>1134000</v>
      </c>
      <c r="H146" s="56">
        <v>0</v>
      </c>
      <c r="I146" s="56">
        <v>1134000</v>
      </c>
      <c r="J146" s="70">
        <v>226800</v>
      </c>
      <c r="K146" s="70">
        <v>0</v>
      </c>
      <c r="L146" s="70">
        <v>0</v>
      </c>
      <c r="M146" s="70">
        <v>907200</v>
      </c>
      <c r="N146" s="296">
        <f>J146/I146%</f>
        <v>20</v>
      </c>
      <c r="O146" s="297">
        <f>Q146+R146+S146+T146+U146+V146+W146+X146</f>
        <v>0</v>
      </c>
      <c r="P146" s="52" t="s">
        <v>6714</v>
      </c>
      <c r="Q146" s="301"/>
      <c r="R146" s="297"/>
      <c r="S146" s="297"/>
      <c r="T146" s="297"/>
      <c r="U146" s="294"/>
      <c r="V146" s="294"/>
      <c r="W146" s="294"/>
      <c r="X146" s="322"/>
    </row>
    <row r="147" spans="1:24" s="71" customFormat="1" ht="22.5" x14ac:dyDescent="0.25">
      <c r="A147" s="54" t="s">
        <v>6715</v>
      </c>
      <c r="B147" s="67"/>
      <c r="C147" s="61">
        <v>1588230</v>
      </c>
      <c r="D147" s="338"/>
      <c r="E147" s="55">
        <v>2011</v>
      </c>
      <c r="F147" s="339" t="s">
        <v>6716</v>
      </c>
      <c r="G147" s="56">
        <v>3846300.15</v>
      </c>
      <c r="H147" s="56">
        <v>0</v>
      </c>
      <c r="I147" s="56">
        <v>3846300.15</v>
      </c>
      <c r="J147" s="70">
        <v>2448008.4900000002</v>
      </c>
      <c r="K147" s="70">
        <v>0</v>
      </c>
      <c r="L147" s="70">
        <v>0</v>
      </c>
      <c r="M147" s="70">
        <v>1398291.6599999997</v>
      </c>
      <c r="N147" s="296">
        <f>J147/I147%</f>
        <v>63.645799717424559</v>
      </c>
      <c r="O147" s="297">
        <f>Q147+R147+S147+T147+U147+V147+W147+X147</f>
        <v>0</v>
      </c>
      <c r="P147" s="52" t="s">
        <v>6717</v>
      </c>
      <c r="Q147" s="301"/>
      <c r="R147" s="297"/>
      <c r="S147" s="297"/>
      <c r="T147" s="297"/>
      <c r="U147" s="294"/>
      <c r="V147" s="294"/>
      <c r="W147" s="294"/>
      <c r="X147" s="322"/>
    </row>
    <row r="148" spans="1:24" s="71" customFormat="1" x14ac:dyDescent="0.25">
      <c r="A148" s="54" t="s">
        <v>6718</v>
      </c>
      <c r="B148" s="67"/>
      <c r="C148" s="61">
        <v>1588230</v>
      </c>
      <c r="D148" s="338"/>
      <c r="E148" s="55">
        <v>2011</v>
      </c>
      <c r="F148" s="339" t="s">
        <v>6713</v>
      </c>
      <c r="G148" s="56">
        <v>5036007.67</v>
      </c>
      <c r="H148" s="56">
        <v>0</v>
      </c>
      <c r="I148" s="56">
        <v>5036007.67</v>
      </c>
      <c r="J148" s="70">
        <v>1254855.99</v>
      </c>
      <c r="K148" s="70">
        <v>0</v>
      </c>
      <c r="L148" s="70">
        <v>0</v>
      </c>
      <c r="M148" s="70">
        <v>3781151.6799999997</v>
      </c>
      <c r="N148" s="296">
        <f>J148/I148%</f>
        <v>24.917674321175131</v>
      </c>
      <c r="O148" s="297">
        <f>Q148+R148+S148+T148+U148+V148+W148+X148</f>
        <v>0</v>
      </c>
      <c r="P148" s="52" t="s">
        <v>6719</v>
      </c>
      <c r="Q148" s="301"/>
      <c r="R148" s="297"/>
      <c r="S148" s="297"/>
      <c r="T148" s="297"/>
      <c r="U148" s="294"/>
      <c r="V148" s="294"/>
      <c r="W148" s="294"/>
      <c r="X148" s="322"/>
    </row>
    <row r="149" spans="1:24" s="71" customFormat="1" ht="22.5" x14ac:dyDescent="0.25">
      <c r="A149" s="54" t="s">
        <v>6720</v>
      </c>
      <c r="B149" s="67"/>
      <c r="C149" s="61">
        <v>1588230</v>
      </c>
      <c r="D149" s="338"/>
      <c r="E149" s="55">
        <v>2011</v>
      </c>
      <c r="F149" s="339" t="s">
        <v>6721</v>
      </c>
      <c r="G149" s="56">
        <v>4983689.29</v>
      </c>
      <c r="H149" s="56">
        <v>0</v>
      </c>
      <c r="I149" s="56">
        <v>4983689.29</v>
      </c>
      <c r="J149" s="70">
        <v>996731</v>
      </c>
      <c r="K149" s="70">
        <v>0</v>
      </c>
      <c r="L149" s="70">
        <v>0</v>
      </c>
      <c r="M149" s="70">
        <v>3986958.29</v>
      </c>
      <c r="N149" s="296">
        <f>J149/I149%</f>
        <v>19.99986239110023</v>
      </c>
      <c r="O149" s="297">
        <f>Q149+R149+S149+T149+U149+V149+W149+X149</f>
        <v>0</v>
      </c>
      <c r="P149" s="52" t="s">
        <v>6722</v>
      </c>
      <c r="Q149" s="301"/>
      <c r="R149" s="297"/>
      <c r="S149" s="297"/>
      <c r="T149" s="297"/>
      <c r="U149" s="294"/>
      <c r="V149" s="294"/>
      <c r="W149" s="294"/>
      <c r="X149" s="322"/>
    </row>
    <row r="150" spans="1:24" s="71" customFormat="1" ht="33.75" x14ac:dyDescent="0.25">
      <c r="A150" s="54" t="s">
        <v>6723</v>
      </c>
      <c r="B150" s="67"/>
      <c r="C150" s="61" t="s">
        <v>6724</v>
      </c>
      <c r="D150" s="338"/>
      <c r="E150" s="55">
        <v>2011</v>
      </c>
      <c r="F150" s="339" t="s">
        <v>6725</v>
      </c>
      <c r="G150" s="56">
        <v>6658860</v>
      </c>
      <c r="H150" s="56">
        <v>0</v>
      </c>
      <c r="I150" s="56">
        <v>6658860</v>
      </c>
      <c r="J150" s="70">
        <v>2312364.3899999997</v>
      </c>
      <c r="K150" s="70">
        <v>0</v>
      </c>
      <c r="L150" s="70">
        <v>0</v>
      </c>
      <c r="M150" s="70">
        <v>4346495.6100000003</v>
      </c>
      <c r="N150" s="296">
        <f>J150/I150%</f>
        <v>34.726130148403776</v>
      </c>
      <c r="O150" s="297">
        <f>Q150+R150+S150+T150+U150+V150+W150+X150</f>
        <v>0</v>
      </c>
      <c r="P150" s="52" t="s">
        <v>6726</v>
      </c>
      <c r="Q150" s="301"/>
      <c r="R150" s="297"/>
      <c r="S150" s="297"/>
      <c r="T150" s="297"/>
      <c r="U150" s="294"/>
      <c r="V150" s="294"/>
      <c r="W150" s="294"/>
      <c r="X150" s="322"/>
    </row>
    <row r="151" spans="1:24" s="71" customFormat="1" ht="45" x14ac:dyDescent="0.25">
      <c r="A151" s="54" t="s">
        <v>6727</v>
      </c>
      <c r="B151" s="67"/>
      <c r="C151" s="308"/>
      <c r="D151" s="338"/>
      <c r="E151" s="55">
        <v>2011</v>
      </c>
      <c r="F151" s="339" t="s">
        <v>6728</v>
      </c>
      <c r="G151" s="56">
        <v>1417000</v>
      </c>
      <c r="H151" s="56">
        <v>0</v>
      </c>
      <c r="I151" s="56">
        <v>1417000</v>
      </c>
      <c r="J151" s="70">
        <v>283400</v>
      </c>
      <c r="K151" s="70">
        <v>0</v>
      </c>
      <c r="L151" s="70">
        <v>0</v>
      </c>
      <c r="M151" s="70">
        <v>1133600</v>
      </c>
      <c r="N151" s="296">
        <f>J151/I151%</f>
        <v>20</v>
      </c>
      <c r="O151" s="297">
        <f>Q151+R151+S151+T151+U151+V151+W151+X151</f>
        <v>0</v>
      </c>
      <c r="P151" s="52" t="s">
        <v>6729</v>
      </c>
      <c r="Q151" s="301"/>
      <c r="R151" s="297"/>
      <c r="S151" s="297"/>
      <c r="T151" s="297"/>
      <c r="U151" s="294"/>
      <c r="V151" s="294"/>
      <c r="W151" s="294"/>
      <c r="X151" s="322"/>
    </row>
    <row r="152" spans="1:24" s="71" customFormat="1" ht="33.75" x14ac:dyDescent="0.25">
      <c r="A152" s="54" t="s">
        <v>6723</v>
      </c>
      <c r="B152" s="67"/>
      <c r="C152" s="308"/>
      <c r="D152" s="338"/>
      <c r="E152" s="55">
        <v>2011</v>
      </c>
      <c r="F152" s="339" t="s">
        <v>6730</v>
      </c>
      <c r="G152" s="56">
        <v>1081474.5</v>
      </c>
      <c r="H152" s="56">
        <v>0</v>
      </c>
      <c r="I152" s="56">
        <v>1081474.5</v>
      </c>
      <c r="J152" s="70">
        <v>756555.28</v>
      </c>
      <c r="K152" s="70">
        <v>0</v>
      </c>
      <c r="L152" s="70">
        <v>0</v>
      </c>
      <c r="M152" s="70">
        <v>324919.21999999997</v>
      </c>
      <c r="N152" s="296">
        <f>J152/I152%</f>
        <v>69.955905571513711</v>
      </c>
      <c r="O152" s="297">
        <f>Q152+R152+S152+T152+U152+V152+W152+X152</f>
        <v>0</v>
      </c>
      <c r="P152" s="52" t="s">
        <v>6731</v>
      </c>
      <c r="Q152" s="301"/>
      <c r="R152" s="297"/>
      <c r="S152" s="297"/>
      <c r="T152" s="297"/>
      <c r="U152" s="294"/>
      <c r="V152" s="294"/>
      <c r="W152" s="294"/>
      <c r="X152" s="322"/>
    </row>
    <row r="153" spans="1:24" s="71" customFormat="1" ht="33.75" x14ac:dyDescent="0.25">
      <c r="A153" s="54" t="s">
        <v>6732</v>
      </c>
      <c r="B153" s="67"/>
      <c r="C153" s="61" t="s">
        <v>6733</v>
      </c>
      <c r="D153" s="338"/>
      <c r="E153" s="55">
        <v>2011</v>
      </c>
      <c r="F153" s="339" t="s">
        <v>6734</v>
      </c>
      <c r="G153" s="56">
        <v>3000000</v>
      </c>
      <c r="H153" s="56">
        <v>0</v>
      </c>
      <c r="I153" s="56">
        <v>3000000</v>
      </c>
      <c r="J153" s="70">
        <v>600000</v>
      </c>
      <c r="K153" s="70">
        <v>0</v>
      </c>
      <c r="L153" s="70">
        <v>0</v>
      </c>
      <c r="M153" s="70">
        <v>2400000</v>
      </c>
      <c r="N153" s="296">
        <f>J153/I153%</f>
        <v>20</v>
      </c>
      <c r="O153" s="297">
        <f>Q153+R153+S153+T153+U153+V153+W153+X153</f>
        <v>0</v>
      </c>
      <c r="P153" s="52" t="s">
        <v>6735</v>
      </c>
      <c r="Q153" s="301"/>
      <c r="R153" s="297"/>
      <c r="S153" s="297"/>
      <c r="T153" s="297"/>
      <c r="U153" s="294"/>
      <c r="V153" s="294"/>
      <c r="W153" s="294"/>
      <c r="X153" s="322"/>
    </row>
    <row r="154" spans="1:24" s="71" customFormat="1" ht="22.5" x14ac:dyDescent="0.25">
      <c r="A154" s="54" t="s">
        <v>6736</v>
      </c>
      <c r="B154" s="67"/>
      <c r="C154" s="308"/>
      <c r="D154" s="338"/>
      <c r="E154" s="55">
        <v>2011</v>
      </c>
      <c r="F154" s="339" t="s">
        <v>6737</v>
      </c>
      <c r="G154" s="56">
        <v>2686927.68</v>
      </c>
      <c r="H154" s="56">
        <v>211927.5</v>
      </c>
      <c r="I154" s="56">
        <v>2898855.18</v>
      </c>
      <c r="J154" s="70">
        <v>2608969.66</v>
      </c>
      <c r="K154" s="70">
        <v>0</v>
      </c>
      <c r="L154" s="70">
        <v>0</v>
      </c>
      <c r="M154" s="70">
        <v>289885.52</v>
      </c>
      <c r="N154" s="296">
        <f>J154/I154%</f>
        <v>89.999999931007252</v>
      </c>
      <c r="O154" s="297">
        <f>Q154+R154+S154+T154+U154+V154+W154+X154</f>
        <v>77958.02</v>
      </c>
      <c r="P154" s="52" t="s">
        <v>6738</v>
      </c>
      <c r="Q154" s="301"/>
      <c r="R154" s="297"/>
      <c r="S154" s="297">
        <v>77958.02</v>
      </c>
      <c r="T154" s="297"/>
      <c r="U154" s="294"/>
      <c r="V154" s="294"/>
      <c r="W154" s="294"/>
      <c r="X154" s="322"/>
    </row>
    <row r="155" spans="1:24" s="71" customFormat="1" ht="22.5" x14ac:dyDescent="0.25">
      <c r="A155" s="54" t="s">
        <v>6739</v>
      </c>
      <c r="B155" s="67"/>
      <c r="C155" s="308"/>
      <c r="D155" s="338"/>
      <c r="E155" s="55">
        <v>2011</v>
      </c>
      <c r="F155" s="339" t="s">
        <v>6740</v>
      </c>
      <c r="G155" s="56">
        <v>2321035.62</v>
      </c>
      <c r="H155" s="56">
        <v>0</v>
      </c>
      <c r="I155" s="56">
        <v>2321035.62</v>
      </c>
      <c r="J155" s="70">
        <v>464207.12</v>
      </c>
      <c r="K155" s="70">
        <v>0</v>
      </c>
      <c r="L155" s="70">
        <v>0</v>
      </c>
      <c r="M155" s="70">
        <v>1856828.5</v>
      </c>
      <c r="N155" s="296">
        <f>J155/I155%</f>
        <v>19.999999827663135</v>
      </c>
      <c r="O155" s="297">
        <f>Q155+R155+S155+T155+U155+V155+W155+X155</f>
        <v>0</v>
      </c>
      <c r="P155" s="52" t="s">
        <v>6741</v>
      </c>
      <c r="Q155" s="301"/>
      <c r="R155" s="297"/>
      <c r="S155" s="297">
        <v>0</v>
      </c>
      <c r="T155" s="297"/>
      <c r="U155" s="294"/>
      <c r="V155" s="294"/>
      <c r="W155" s="294"/>
      <c r="X155" s="322"/>
    </row>
    <row r="156" spans="1:24" s="71" customFormat="1" ht="22.5" x14ac:dyDescent="0.25">
      <c r="A156" s="54" t="s">
        <v>6742</v>
      </c>
      <c r="B156" s="67"/>
      <c r="C156" s="308"/>
      <c r="D156" s="338"/>
      <c r="E156" s="55">
        <v>2011</v>
      </c>
      <c r="F156" s="339" t="s">
        <v>6743</v>
      </c>
      <c r="G156" s="56">
        <v>3983765.17</v>
      </c>
      <c r="H156" s="56">
        <v>0</v>
      </c>
      <c r="I156" s="56">
        <v>3983765.17</v>
      </c>
      <c r="J156" s="70">
        <v>500000</v>
      </c>
      <c r="K156" s="70">
        <v>0</v>
      </c>
      <c r="L156" s="70">
        <v>0</v>
      </c>
      <c r="M156" s="70">
        <v>3483765.17</v>
      </c>
      <c r="N156" s="296">
        <f>J156/I156%</f>
        <v>12.55094059673201</v>
      </c>
      <c r="O156" s="297">
        <f>Q156+R156+S156+T156+U156+V156+W156+X156</f>
        <v>0</v>
      </c>
      <c r="P156" s="52" t="s">
        <v>6744</v>
      </c>
      <c r="Q156" s="301"/>
      <c r="R156" s="297"/>
      <c r="S156" s="297"/>
      <c r="T156" s="297"/>
      <c r="U156" s="294"/>
      <c r="V156" s="294"/>
      <c r="W156" s="294"/>
      <c r="X156" s="322"/>
    </row>
    <row r="157" spans="1:24" s="71" customFormat="1" ht="22.5" x14ac:dyDescent="0.25">
      <c r="A157" s="54" t="s">
        <v>6745</v>
      </c>
      <c r="B157" s="67"/>
      <c r="C157" s="61"/>
      <c r="D157" s="338"/>
      <c r="E157" s="55">
        <v>2011</v>
      </c>
      <c r="F157" s="339" t="s">
        <v>6746</v>
      </c>
      <c r="G157" s="56">
        <v>839650.49</v>
      </c>
      <c r="H157" s="56">
        <v>0</v>
      </c>
      <c r="I157" s="56">
        <v>839650.49</v>
      </c>
      <c r="J157" s="70">
        <v>0</v>
      </c>
      <c r="K157" s="70">
        <v>0</v>
      </c>
      <c r="L157" s="70">
        <v>0</v>
      </c>
      <c r="M157" s="70">
        <v>839650.49</v>
      </c>
      <c r="N157" s="296">
        <f>J157/I157%</f>
        <v>0</v>
      </c>
      <c r="O157" s="297">
        <f>Q157+R157+S157+T157+U157+V157+W157+X157</f>
        <v>0</v>
      </c>
      <c r="P157" s="52" t="s">
        <v>6747</v>
      </c>
      <c r="Q157" s="301"/>
      <c r="R157" s="297"/>
      <c r="S157" s="297"/>
      <c r="T157" s="297"/>
      <c r="U157" s="294"/>
      <c r="V157" s="294"/>
      <c r="W157" s="294"/>
      <c r="X157" s="322"/>
    </row>
    <row r="158" spans="1:24" s="71" customFormat="1" ht="22.5" x14ac:dyDescent="0.25">
      <c r="A158" s="54" t="s">
        <v>6748</v>
      </c>
      <c r="B158" s="67"/>
      <c r="C158" s="61">
        <v>1443046</v>
      </c>
      <c r="D158" s="338"/>
      <c r="E158" s="55">
        <v>2011</v>
      </c>
      <c r="F158" s="339" t="s">
        <v>6749</v>
      </c>
      <c r="G158" s="56">
        <v>418050.36</v>
      </c>
      <c r="H158" s="56">
        <v>0</v>
      </c>
      <c r="I158" s="56">
        <v>418050.36</v>
      </c>
      <c r="J158" s="70">
        <v>106444.43000000001</v>
      </c>
      <c r="K158" s="70">
        <v>0</v>
      </c>
      <c r="L158" s="70">
        <v>0</v>
      </c>
      <c r="M158" s="70">
        <v>311605.93</v>
      </c>
      <c r="N158" s="296">
        <f>J158/I158%</f>
        <v>25.46210700548135</v>
      </c>
      <c r="O158" s="297">
        <f>Q158+R158+S158+T158+U158+V158+W158+X158</f>
        <v>80425.820000000007</v>
      </c>
      <c r="P158" s="52" t="s">
        <v>6750</v>
      </c>
      <c r="Q158" s="301"/>
      <c r="R158" s="297"/>
      <c r="S158" s="297"/>
      <c r="T158" s="297"/>
      <c r="U158" s="309">
        <v>80425.820000000007</v>
      </c>
      <c r="V158" s="294"/>
      <c r="W158" s="294"/>
      <c r="X158" s="322"/>
    </row>
    <row r="159" spans="1:24" s="71" customFormat="1" ht="22.5" x14ac:dyDescent="0.25">
      <c r="A159" s="54" t="s">
        <v>6751</v>
      </c>
      <c r="B159" s="67"/>
      <c r="C159" s="61">
        <v>1439995</v>
      </c>
      <c r="D159" s="338"/>
      <c r="E159" s="55">
        <v>2011</v>
      </c>
      <c r="F159" s="339" t="s">
        <v>6752</v>
      </c>
      <c r="G159" s="56">
        <v>1886864.35</v>
      </c>
      <c r="H159" s="56">
        <v>0</v>
      </c>
      <c r="I159" s="56">
        <v>1886864.35</v>
      </c>
      <c r="J159" s="70">
        <v>1692886.42</v>
      </c>
      <c r="K159" s="70">
        <v>0</v>
      </c>
      <c r="L159" s="70">
        <v>0</v>
      </c>
      <c r="M159" s="70">
        <v>193977.93000000017</v>
      </c>
      <c r="N159" s="296">
        <f>J159/I159%</f>
        <v>89.71956145125111</v>
      </c>
      <c r="O159" s="297">
        <f>Q159+R159+S159+T159+U159+V159+W159+X159</f>
        <v>0</v>
      </c>
      <c r="P159" s="52" t="s">
        <v>6753</v>
      </c>
      <c r="Q159" s="301"/>
      <c r="R159" s="297"/>
      <c r="S159" s="297"/>
      <c r="T159" s="297"/>
      <c r="U159" s="294"/>
      <c r="V159" s="294"/>
      <c r="W159" s="294"/>
      <c r="X159" s="322"/>
    </row>
    <row r="160" spans="1:24" s="71" customFormat="1" x14ac:dyDescent="0.25">
      <c r="A160" s="54" t="s">
        <v>6754</v>
      </c>
      <c r="B160" s="67"/>
      <c r="C160" s="61">
        <v>1552678</v>
      </c>
      <c r="D160" s="338"/>
      <c r="E160" s="55">
        <v>2011</v>
      </c>
      <c r="F160" s="339" t="s">
        <v>6755</v>
      </c>
      <c r="G160" s="56">
        <v>386000</v>
      </c>
      <c r="H160" s="56">
        <v>0</v>
      </c>
      <c r="I160" s="56">
        <v>386000</v>
      </c>
      <c r="J160" s="70">
        <v>347400</v>
      </c>
      <c r="K160" s="70">
        <v>0</v>
      </c>
      <c r="L160" s="70">
        <v>0</v>
      </c>
      <c r="M160" s="70">
        <v>38600</v>
      </c>
      <c r="N160" s="296">
        <f>J160/I160%</f>
        <v>90</v>
      </c>
      <c r="O160" s="297">
        <f>Q160+R160+S160+T160+U160+V160+W160+X160</f>
        <v>0</v>
      </c>
      <c r="P160" s="52" t="s">
        <v>6756</v>
      </c>
      <c r="Q160" s="301"/>
      <c r="R160" s="297"/>
      <c r="S160" s="297"/>
      <c r="T160" s="297"/>
      <c r="U160" s="294"/>
      <c r="V160" s="294"/>
      <c r="W160" s="294"/>
      <c r="X160" s="322"/>
    </row>
    <row r="161" spans="1:24" s="71" customFormat="1" ht="22.5" x14ac:dyDescent="0.25">
      <c r="A161" s="54" t="s">
        <v>6757</v>
      </c>
      <c r="B161" s="67"/>
      <c r="C161" s="61">
        <v>1616080</v>
      </c>
      <c r="D161" s="338"/>
      <c r="E161" s="55">
        <v>2011</v>
      </c>
      <c r="F161" s="339" t="s">
        <v>6758</v>
      </c>
      <c r="G161" s="56">
        <v>8000000</v>
      </c>
      <c r="H161" s="56">
        <v>1540000.19</v>
      </c>
      <c r="I161" s="56">
        <v>9540000.1899999995</v>
      </c>
      <c r="J161" s="70">
        <v>8586002.4100000001</v>
      </c>
      <c r="K161" s="70">
        <v>0</v>
      </c>
      <c r="L161" s="70">
        <v>0</v>
      </c>
      <c r="M161" s="70">
        <v>953997.77999999933</v>
      </c>
      <c r="N161" s="296">
        <f>J161/I161%</f>
        <v>90.000023469601217</v>
      </c>
      <c r="O161" s="297">
        <f>Q161+R161+S161+T161+U161+V161+W161+X161</f>
        <v>953997.78</v>
      </c>
      <c r="P161" s="52" t="s">
        <v>6759</v>
      </c>
      <c r="Q161" s="301"/>
      <c r="R161" s="297"/>
      <c r="S161" s="297">
        <v>953997.78</v>
      </c>
      <c r="T161" s="297"/>
      <c r="U161" s="294"/>
      <c r="V161" s="294"/>
      <c r="W161" s="294"/>
      <c r="X161" s="322"/>
    </row>
    <row r="162" spans="1:24" s="72" customFormat="1" ht="22.5" x14ac:dyDescent="0.25">
      <c r="A162" s="54" t="s">
        <v>2643</v>
      </c>
      <c r="B162" s="61"/>
      <c r="C162" s="61">
        <v>1657801</v>
      </c>
      <c r="D162" s="349"/>
      <c r="E162" s="307">
        <v>2011</v>
      </c>
      <c r="F162" s="339" t="s">
        <v>6760</v>
      </c>
      <c r="G162" s="70">
        <v>16122016.859999999</v>
      </c>
      <c r="H162" s="70">
        <v>0</v>
      </c>
      <c r="I162" s="70">
        <v>16122016.859999999</v>
      </c>
      <c r="J162" s="70">
        <v>0</v>
      </c>
      <c r="K162" s="70">
        <v>0</v>
      </c>
      <c r="L162" s="70">
        <v>0</v>
      </c>
      <c r="M162" s="70">
        <v>16122016.859999999</v>
      </c>
      <c r="N162" s="311">
        <f>J162/I162%</f>
        <v>0</v>
      </c>
      <c r="O162" s="297">
        <f>Q162+R162+S162+T162+U162+V162+W162+X162</f>
        <v>0</v>
      </c>
      <c r="P162" s="52" t="s">
        <v>6761</v>
      </c>
      <c r="Q162" s="301"/>
      <c r="R162" s="297"/>
      <c r="S162" s="297"/>
      <c r="T162" s="297"/>
      <c r="U162" s="310"/>
      <c r="V162" s="310"/>
      <c r="W162" s="310"/>
      <c r="X162" s="326"/>
    </row>
    <row r="163" spans="1:24" s="71" customFormat="1" ht="22.5" x14ac:dyDescent="0.25">
      <c r="A163" s="54" t="s">
        <v>6762</v>
      </c>
      <c r="B163" s="67"/>
      <c r="C163" s="61">
        <v>1657887</v>
      </c>
      <c r="D163" s="338"/>
      <c r="E163" s="55">
        <v>2011</v>
      </c>
      <c r="F163" s="339" t="s">
        <v>6763</v>
      </c>
      <c r="G163" s="56">
        <v>5299968.5199999996</v>
      </c>
      <c r="H163" s="56">
        <v>0</v>
      </c>
      <c r="I163" s="56">
        <v>5299968.5199999996</v>
      </c>
      <c r="J163" s="70">
        <v>0</v>
      </c>
      <c r="K163" s="70">
        <v>0</v>
      </c>
      <c r="L163" s="70">
        <v>0</v>
      </c>
      <c r="M163" s="70">
        <v>5299968.5199999996</v>
      </c>
      <c r="N163" s="296">
        <f>J163/I163%</f>
        <v>0</v>
      </c>
      <c r="O163" s="297">
        <f>Q163+R163+S163+T163+U163+V163+W163+X163</f>
        <v>0</v>
      </c>
      <c r="P163" s="52" t="s">
        <v>6764</v>
      </c>
      <c r="Q163" s="301"/>
      <c r="R163" s="297"/>
      <c r="S163" s="297"/>
      <c r="T163" s="297"/>
      <c r="U163" s="294"/>
      <c r="V163" s="294"/>
      <c r="W163" s="294"/>
      <c r="X163" s="322"/>
    </row>
    <row r="164" spans="1:24" s="71" customFormat="1" x14ac:dyDescent="0.25">
      <c r="A164" s="54" t="s">
        <v>6765</v>
      </c>
      <c r="B164" s="67"/>
      <c r="C164" s="61">
        <v>1634682</v>
      </c>
      <c r="D164" s="338"/>
      <c r="E164" s="55">
        <v>2011</v>
      </c>
      <c r="F164" s="339" t="s">
        <v>6766</v>
      </c>
      <c r="G164" s="56">
        <v>49911822.670000002</v>
      </c>
      <c r="H164" s="56">
        <v>0</v>
      </c>
      <c r="I164" s="56">
        <v>49911822.670000002</v>
      </c>
      <c r="J164" s="70">
        <v>35982364.530000001</v>
      </c>
      <c r="K164" s="70">
        <v>0</v>
      </c>
      <c r="L164" s="70">
        <v>0</v>
      </c>
      <c r="M164" s="70">
        <v>13929458.140000001</v>
      </c>
      <c r="N164" s="296">
        <f>J164/I164%</f>
        <v>72.091866425923087</v>
      </c>
      <c r="O164" s="297">
        <f>Q164+R164+S164+T164+U164+V164+W164+X164</f>
        <v>23039.1</v>
      </c>
      <c r="P164" s="52" t="s">
        <v>6767</v>
      </c>
      <c r="Q164" s="301"/>
      <c r="R164" s="297"/>
      <c r="S164" s="297"/>
      <c r="T164" s="297">
        <v>23039.1</v>
      </c>
      <c r="U164" s="294"/>
      <c r="V164" s="294"/>
      <c r="W164" s="294"/>
      <c r="X164" s="322"/>
    </row>
    <row r="165" spans="1:24" s="71" customFormat="1" ht="22.5" x14ac:dyDescent="0.25">
      <c r="A165" s="54" t="s">
        <v>6440</v>
      </c>
      <c r="B165" s="67"/>
      <c r="C165" s="61">
        <v>1624849</v>
      </c>
      <c r="D165" s="338"/>
      <c r="E165" s="55">
        <v>2011</v>
      </c>
      <c r="F165" s="339" t="s">
        <v>6768</v>
      </c>
      <c r="G165" s="56">
        <v>80515267.200000003</v>
      </c>
      <c r="H165" s="56">
        <v>34305538.68</v>
      </c>
      <c r="I165" s="56">
        <v>114820805.88</v>
      </c>
      <c r="J165" s="70">
        <v>106021906.59</v>
      </c>
      <c r="K165" s="70">
        <v>0</v>
      </c>
      <c r="L165" s="70">
        <v>0</v>
      </c>
      <c r="M165" s="70">
        <v>8798899.2899999917</v>
      </c>
      <c r="N165" s="296">
        <f>J165/I165%</f>
        <v>92.336842419312248</v>
      </c>
      <c r="O165" s="297">
        <f>Q165+R165+S165+T165+U165+V165+W165+X165</f>
        <v>8798899.2899999991</v>
      </c>
      <c r="P165" s="52" t="s">
        <v>6769</v>
      </c>
      <c r="Q165" s="301">
        <v>8798899.2899999991</v>
      </c>
      <c r="R165" s="297"/>
      <c r="S165" s="297"/>
      <c r="T165" s="297"/>
      <c r="U165" s="294"/>
      <c r="V165" s="294"/>
      <c r="W165" s="294"/>
      <c r="X165" s="322"/>
    </row>
    <row r="166" spans="1:24" s="71" customFormat="1" x14ac:dyDescent="0.25">
      <c r="A166" s="54" t="s">
        <v>6440</v>
      </c>
      <c r="B166" s="67"/>
      <c r="C166" s="61">
        <v>1624849</v>
      </c>
      <c r="D166" s="338"/>
      <c r="E166" s="55">
        <v>2011</v>
      </c>
      <c r="F166" s="339" t="s">
        <v>6770</v>
      </c>
      <c r="G166" s="56">
        <v>38386388.600000001</v>
      </c>
      <c r="H166" s="56">
        <v>0</v>
      </c>
      <c r="I166" s="56">
        <v>38386388.600000001</v>
      </c>
      <c r="J166" s="70">
        <v>31864568.349999998</v>
      </c>
      <c r="K166" s="70">
        <v>0</v>
      </c>
      <c r="L166" s="70">
        <v>0</v>
      </c>
      <c r="M166" s="70">
        <v>6521820.2500000037</v>
      </c>
      <c r="N166" s="296">
        <f>J166/I166%</f>
        <v>83.01007078847735</v>
      </c>
      <c r="O166" s="297">
        <f>Q166+R166+S166+T166+U166+V166+W166+X166</f>
        <v>6521820.25</v>
      </c>
      <c r="P166" s="52" t="s">
        <v>6769</v>
      </c>
      <c r="Q166" s="301">
        <v>6521820.25</v>
      </c>
      <c r="R166" s="297"/>
      <c r="S166" s="297"/>
      <c r="T166" s="297"/>
      <c r="U166" s="294"/>
      <c r="V166" s="294"/>
      <c r="W166" s="294"/>
      <c r="X166" s="322"/>
    </row>
    <row r="167" spans="1:24" s="71" customFormat="1" ht="22.5" x14ac:dyDescent="0.25">
      <c r="A167" s="54" t="s">
        <v>6771</v>
      </c>
      <c r="B167" s="67"/>
      <c r="C167" s="61">
        <v>1461273</v>
      </c>
      <c r="D167" s="338"/>
      <c r="E167" s="55">
        <v>2011</v>
      </c>
      <c r="F167" s="339" t="s">
        <v>6772</v>
      </c>
      <c r="G167" s="56">
        <v>16981073</v>
      </c>
      <c r="H167" s="56">
        <v>0</v>
      </c>
      <c r="I167" s="56">
        <v>16981073</v>
      </c>
      <c r="J167" s="70">
        <v>3394395.15</v>
      </c>
      <c r="K167" s="70">
        <v>0</v>
      </c>
      <c r="L167" s="70">
        <v>0</v>
      </c>
      <c r="M167" s="70">
        <v>13586677.85</v>
      </c>
      <c r="N167" s="296">
        <f>J167/I167%</f>
        <v>19.989285423836289</v>
      </c>
      <c r="O167" s="297">
        <f>Q167+R167+S167+T167+U167+V167+W167+X167</f>
        <v>0</v>
      </c>
      <c r="P167" s="52" t="s">
        <v>6773</v>
      </c>
      <c r="Q167" s="301"/>
      <c r="R167" s="297"/>
      <c r="S167" s="297"/>
      <c r="T167" s="297"/>
      <c r="U167" s="294"/>
      <c r="V167" s="294"/>
      <c r="W167" s="294"/>
      <c r="X167" s="322"/>
    </row>
    <row r="168" spans="1:24" s="71" customFormat="1" ht="22.5" x14ac:dyDescent="0.25">
      <c r="A168" s="54" t="s">
        <v>6774</v>
      </c>
      <c r="B168" s="67"/>
      <c r="C168" s="61">
        <v>1671030</v>
      </c>
      <c r="D168" s="338"/>
      <c r="E168" s="55">
        <v>2011</v>
      </c>
      <c r="F168" s="339" t="s">
        <v>6775</v>
      </c>
      <c r="G168" s="56">
        <v>104748635</v>
      </c>
      <c r="H168" s="56">
        <v>0</v>
      </c>
      <c r="I168" s="56">
        <v>104748635</v>
      </c>
      <c r="J168" s="70">
        <v>20929333.469999999</v>
      </c>
      <c r="K168" s="70">
        <v>0</v>
      </c>
      <c r="L168" s="70">
        <v>0</v>
      </c>
      <c r="M168" s="70">
        <v>83819301.530000001</v>
      </c>
      <c r="N168" s="296">
        <f>J168/I168%</f>
        <v>19.980530982575573</v>
      </c>
      <c r="O168" s="297">
        <f>Q168+R168+S168+T168+U168+V168+W168+X168</f>
        <v>0</v>
      </c>
      <c r="P168" s="52" t="s">
        <v>6776</v>
      </c>
      <c r="Q168" s="301"/>
      <c r="R168" s="297"/>
      <c r="S168" s="297"/>
      <c r="T168" s="297"/>
      <c r="U168" s="294"/>
      <c r="V168" s="294"/>
      <c r="W168" s="294"/>
      <c r="X168" s="322"/>
    </row>
    <row r="169" spans="1:24" s="71" customFormat="1" ht="22.5" x14ac:dyDescent="0.25">
      <c r="A169" s="54" t="s">
        <v>6777</v>
      </c>
      <c r="B169" s="67" t="s">
        <v>6778</v>
      </c>
      <c r="C169" s="61">
        <v>1668226</v>
      </c>
      <c r="D169" s="338"/>
      <c r="E169" s="55">
        <v>2011</v>
      </c>
      <c r="F169" s="339" t="s">
        <v>6779</v>
      </c>
      <c r="G169" s="56">
        <v>76985020.090000004</v>
      </c>
      <c r="H169" s="56">
        <v>0</v>
      </c>
      <c r="I169" s="56">
        <v>76985020.090000004</v>
      </c>
      <c r="J169" s="70">
        <v>69249757.719999999</v>
      </c>
      <c r="K169" s="70">
        <v>0</v>
      </c>
      <c r="L169" s="70">
        <v>0</v>
      </c>
      <c r="M169" s="70">
        <v>7735262.3700000048</v>
      </c>
      <c r="N169" s="296">
        <f>J169/I169%</f>
        <v>89.95224998193541</v>
      </c>
      <c r="O169" s="297">
        <f>Q169+R169+S169+T169+U169+V169+W169+X169</f>
        <v>0</v>
      </c>
      <c r="P169" s="52" t="s">
        <v>6780</v>
      </c>
      <c r="Q169" s="301"/>
      <c r="R169" s="297"/>
      <c r="S169" s="297"/>
      <c r="T169" s="297"/>
      <c r="U169" s="294"/>
      <c r="V169" s="294"/>
      <c r="W169" s="294"/>
      <c r="X169" s="322"/>
    </row>
    <row r="170" spans="1:24" s="71" customFormat="1" ht="22.5" x14ac:dyDescent="0.25">
      <c r="A170" s="54" t="s">
        <v>6781</v>
      </c>
      <c r="B170" s="67" t="s">
        <v>6782</v>
      </c>
      <c r="C170" s="61">
        <v>1682822</v>
      </c>
      <c r="D170" s="338"/>
      <c r="E170" s="55">
        <v>2011</v>
      </c>
      <c r="F170" s="339" t="s">
        <v>6783</v>
      </c>
      <c r="G170" s="56">
        <v>66495625.289999999</v>
      </c>
      <c r="H170" s="56">
        <v>0</v>
      </c>
      <c r="I170" s="56">
        <v>66495625.289999999</v>
      </c>
      <c r="J170" s="70">
        <v>25599123.600000001</v>
      </c>
      <c r="K170" s="70">
        <v>0</v>
      </c>
      <c r="L170" s="70">
        <v>0</v>
      </c>
      <c r="M170" s="70">
        <v>40896501.689999998</v>
      </c>
      <c r="N170" s="296">
        <f>J170/I170%</f>
        <v>38.497455266203424</v>
      </c>
      <c r="O170" s="297">
        <f>Q170+R170+S170+T170+U170+V170+W170+X170</f>
        <v>5911723.5800000001</v>
      </c>
      <c r="P170" s="52" t="s">
        <v>6784</v>
      </c>
      <c r="Q170" s="301">
        <v>5911723.5800000001</v>
      </c>
      <c r="R170" s="297"/>
      <c r="S170" s="297"/>
      <c r="T170" s="297"/>
      <c r="U170" s="294"/>
      <c r="V170" s="294"/>
      <c r="W170" s="294"/>
      <c r="X170" s="322"/>
    </row>
    <row r="171" spans="1:24" s="71" customFormat="1" ht="45" x14ac:dyDescent="0.25">
      <c r="A171" s="54" t="s">
        <v>6727</v>
      </c>
      <c r="B171" s="67"/>
      <c r="C171" s="61">
        <v>1795961</v>
      </c>
      <c r="D171" s="338"/>
      <c r="E171" s="55">
        <v>2011</v>
      </c>
      <c r="F171" s="339" t="s">
        <v>6785</v>
      </c>
      <c r="G171" s="56">
        <v>875002.16</v>
      </c>
      <c r="H171" s="56">
        <v>0</v>
      </c>
      <c r="I171" s="56">
        <v>875002.16</v>
      </c>
      <c r="J171" s="70">
        <v>0</v>
      </c>
      <c r="K171" s="70">
        <v>0</v>
      </c>
      <c r="L171" s="70">
        <v>0</v>
      </c>
      <c r="M171" s="70">
        <v>875002.16</v>
      </c>
      <c r="N171" s="296">
        <f>J171/I171%</f>
        <v>0</v>
      </c>
      <c r="O171" s="297">
        <f>Q171+R171+S171+T171+U171+V171+W171+X171</f>
        <v>0</v>
      </c>
      <c r="P171" s="52" t="s">
        <v>6786</v>
      </c>
      <c r="Q171" s="301"/>
      <c r="R171" s="297"/>
      <c r="S171" s="297"/>
      <c r="T171" s="297"/>
      <c r="U171" s="294"/>
      <c r="V171" s="294"/>
      <c r="W171" s="294"/>
      <c r="X171" s="322"/>
    </row>
    <row r="172" spans="1:24" s="71" customFormat="1" ht="22.5" x14ac:dyDescent="0.25">
      <c r="A172" s="57" t="s">
        <v>6774</v>
      </c>
      <c r="B172" s="67"/>
      <c r="C172" s="61">
        <v>1727257</v>
      </c>
      <c r="D172" s="338"/>
      <c r="E172" s="55">
        <v>2011</v>
      </c>
      <c r="F172" s="343" t="s">
        <v>6787</v>
      </c>
      <c r="G172" s="56">
        <v>190456032.91</v>
      </c>
      <c r="H172" s="56">
        <v>0</v>
      </c>
      <c r="I172" s="56">
        <v>190456032.91</v>
      </c>
      <c r="J172" s="70">
        <v>161162657.50000003</v>
      </c>
      <c r="K172" s="70">
        <v>0</v>
      </c>
      <c r="L172" s="70">
        <v>0</v>
      </c>
      <c r="M172" s="70">
        <v>29293375.409999967</v>
      </c>
      <c r="N172" s="296">
        <f>J172/I172%</f>
        <v>84.619350218303381</v>
      </c>
      <c r="O172" s="297">
        <f>Q172+R172+S172+T172+U172+V172+W172+X172</f>
        <v>1624668.95</v>
      </c>
      <c r="P172" s="52" t="s">
        <v>6788</v>
      </c>
      <c r="Q172" s="301"/>
      <c r="R172" s="297">
        <v>1624668.95</v>
      </c>
      <c r="S172" s="297"/>
      <c r="T172" s="297"/>
      <c r="U172" s="294"/>
      <c r="V172" s="294"/>
      <c r="W172" s="294"/>
      <c r="X172" s="322"/>
    </row>
    <row r="173" spans="1:24" s="71" customFormat="1" ht="33.75" x14ac:dyDescent="0.25">
      <c r="A173" s="57" t="s">
        <v>6789</v>
      </c>
      <c r="B173" s="61"/>
      <c r="C173" s="312">
        <v>1803352</v>
      </c>
      <c r="D173" s="349"/>
      <c r="E173" s="307">
        <v>2011</v>
      </c>
      <c r="F173" s="343" t="s">
        <v>6790</v>
      </c>
      <c r="G173" s="56">
        <v>1786246.14</v>
      </c>
      <c r="H173" s="56">
        <v>0</v>
      </c>
      <c r="I173" s="56">
        <v>1786246.14</v>
      </c>
      <c r="J173" s="70">
        <v>0</v>
      </c>
      <c r="K173" s="70">
        <v>0</v>
      </c>
      <c r="L173" s="70">
        <v>0</v>
      </c>
      <c r="M173" s="70">
        <v>1786246.14</v>
      </c>
      <c r="N173" s="296">
        <f>J173/I173%</f>
        <v>0</v>
      </c>
      <c r="O173" s="297">
        <f>Q173+R173+S173+T173+U173+V173+W173+X173</f>
        <v>0</v>
      </c>
      <c r="P173" s="52" t="s">
        <v>6791</v>
      </c>
      <c r="Q173" s="301"/>
      <c r="R173" s="297"/>
      <c r="S173" s="297"/>
      <c r="T173" s="297"/>
      <c r="U173" s="294"/>
      <c r="V173" s="294"/>
      <c r="W173" s="294"/>
      <c r="X173" s="322"/>
    </row>
    <row r="174" spans="1:24" s="71" customFormat="1" x14ac:dyDescent="0.25">
      <c r="A174" s="54" t="s">
        <v>6792</v>
      </c>
      <c r="B174" s="67"/>
      <c r="C174" s="61">
        <v>1641204</v>
      </c>
      <c r="D174" s="338"/>
      <c r="E174" s="55">
        <v>2011</v>
      </c>
      <c r="F174" s="339" t="s">
        <v>6793</v>
      </c>
      <c r="G174" s="56">
        <v>2749612.1</v>
      </c>
      <c r="H174" s="56">
        <v>0</v>
      </c>
      <c r="I174" s="56">
        <v>2749612.1</v>
      </c>
      <c r="J174" s="70">
        <v>1049922.4200000002</v>
      </c>
      <c r="K174" s="70">
        <v>0</v>
      </c>
      <c r="L174" s="70">
        <v>0</v>
      </c>
      <c r="M174" s="70">
        <v>1699689.68</v>
      </c>
      <c r="N174" s="296">
        <f>J174/I174%</f>
        <v>38.184383171720846</v>
      </c>
      <c r="O174" s="297">
        <f>Q174+R174+S174+T174+U174+V174+W174+X174</f>
        <v>933537.77</v>
      </c>
      <c r="P174" s="52" t="s">
        <v>6794</v>
      </c>
      <c r="Q174" s="301"/>
      <c r="R174" s="297"/>
      <c r="S174" s="297"/>
      <c r="T174" s="297">
        <f>404072.47+529465.3</f>
        <v>933537.77</v>
      </c>
      <c r="U174" s="294"/>
      <c r="V174" s="294"/>
      <c r="W174" s="294"/>
      <c r="X174" s="322"/>
    </row>
    <row r="175" spans="1:24" s="71" customFormat="1" ht="22.5" x14ac:dyDescent="0.25">
      <c r="A175" s="54" t="s">
        <v>6795</v>
      </c>
      <c r="B175" s="67"/>
      <c r="C175" s="61">
        <v>1663283</v>
      </c>
      <c r="D175" s="338"/>
      <c r="E175" s="55">
        <v>2011</v>
      </c>
      <c r="F175" s="339" t="s">
        <v>6796</v>
      </c>
      <c r="G175" s="56">
        <v>391490.18</v>
      </c>
      <c r="H175" s="56">
        <v>75361.910000000033</v>
      </c>
      <c r="I175" s="56">
        <v>466852.09</v>
      </c>
      <c r="J175" s="70">
        <v>420166.82999999996</v>
      </c>
      <c r="K175" s="70">
        <v>0</v>
      </c>
      <c r="L175" s="70">
        <v>0</v>
      </c>
      <c r="M175" s="70">
        <v>46685.260000000068</v>
      </c>
      <c r="N175" s="296">
        <f>J175/I175%</f>
        <v>89.999989075769136</v>
      </c>
      <c r="O175" s="297">
        <f>Q175+R175+S175+T175+U175+V175+W175+X175</f>
        <v>46685.21</v>
      </c>
      <c r="P175" s="52" t="s">
        <v>6797</v>
      </c>
      <c r="Q175" s="301"/>
      <c r="R175" s="297"/>
      <c r="S175" s="297">
        <v>46685.21</v>
      </c>
      <c r="T175" s="297"/>
      <c r="U175" s="294"/>
      <c r="V175" s="294"/>
      <c r="W175" s="294"/>
      <c r="X175" s="322"/>
    </row>
    <row r="176" spans="1:24" s="71" customFormat="1" ht="22.5" x14ac:dyDescent="0.25">
      <c r="A176" s="54" t="s">
        <v>1568</v>
      </c>
      <c r="B176" s="67"/>
      <c r="C176" s="61">
        <v>1486535</v>
      </c>
      <c r="D176" s="338"/>
      <c r="E176" s="55">
        <v>2011</v>
      </c>
      <c r="F176" s="339" t="s">
        <v>6798</v>
      </c>
      <c r="G176" s="56">
        <v>844032</v>
      </c>
      <c r="H176" s="56">
        <v>0</v>
      </c>
      <c r="I176" s="56">
        <v>844032</v>
      </c>
      <c r="J176" s="70">
        <v>168806.39999999999</v>
      </c>
      <c r="K176" s="70">
        <v>0</v>
      </c>
      <c r="L176" s="70">
        <v>0</v>
      </c>
      <c r="M176" s="70">
        <v>675225.59999999998</v>
      </c>
      <c r="N176" s="296">
        <f>J176/I176%</f>
        <v>20</v>
      </c>
      <c r="O176" s="297">
        <f>Q176+R176+S176+T176+U176+V176+W176+X176</f>
        <v>0</v>
      </c>
      <c r="P176" s="52" t="s">
        <v>6799</v>
      </c>
      <c r="Q176" s="301"/>
      <c r="R176" s="297"/>
      <c r="S176" s="297"/>
      <c r="T176" s="297"/>
      <c r="U176" s="294"/>
      <c r="V176" s="294"/>
      <c r="W176" s="294"/>
      <c r="X176" s="322"/>
    </row>
    <row r="177" spans="1:24" s="71" customFormat="1" ht="22.5" x14ac:dyDescent="0.25">
      <c r="A177" s="54" t="s">
        <v>6800</v>
      </c>
      <c r="B177" s="67"/>
      <c r="C177" s="61">
        <v>1681524</v>
      </c>
      <c r="D177" s="338"/>
      <c r="E177" s="55">
        <v>2011</v>
      </c>
      <c r="F177" s="339" t="s">
        <v>6801</v>
      </c>
      <c r="G177" s="56">
        <v>1399231.68</v>
      </c>
      <c r="H177" s="56">
        <v>447793.96</v>
      </c>
      <c r="I177" s="56">
        <v>1847025.64</v>
      </c>
      <c r="J177" s="70">
        <v>1661497.3900000001</v>
      </c>
      <c r="K177" s="70">
        <v>0</v>
      </c>
      <c r="L177" s="70">
        <v>0</v>
      </c>
      <c r="M177" s="70">
        <v>185528.24999999977</v>
      </c>
      <c r="N177" s="296">
        <f>J177/I177%</f>
        <v>89.955296451650796</v>
      </c>
      <c r="O177" s="297">
        <f>Q177+R177+S177+T177+U177+V177+W177+X177</f>
        <v>185528.25</v>
      </c>
      <c r="P177" s="52" t="s">
        <v>6802</v>
      </c>
      <c r="Q177" s="301">
        <v>185528.25</v>
      </c>
      <c r="R177" s="297"/>
      <c r="S177" s="297"/>
      <c r="T177" s="297"/>
      <c r="U177" s="294"/>
      <c r="V177" s="294"/>
      <c r="W177" s="294"/>
      <c r="X177" s="322"/>
    </row>
    <row r="178" spans="1:24" s="71" customFormat="1" ht="22.5" x14ac:dyDescent="0.25">
      <c r="A178" s="54" t="s">
        <v>6803</v>
      </c>
      <c r="B178" s="67"/>
      <c r="C178" s="61">
        <v>1681516</v>
      </c>
      <c r="D178" s="338"/>
      <c r="E178" s="55">
        <v>2011</v>
      </c>
      <c r="F178" s="339" t="s">
        <v>6804</v>
      </c>
      <c r="G178" s="56">
        <v>5249244</v>
      </c>
      <c r="H178" s="56">
        <v>0</v>
      </c>
      <c r="I178" s="56">
        <v>5249244</v>
      </c>
      <c r="J178" s="70">
        <v>1049848.8</v>
      </c>
      <c r="K178" s="70">
        <v>0</v>
      </c>
      <c r="L178" s="70">
        <v>0</v>
      </c>
      <c r="M178" s="70">
        <v>4199395.2</v>
      </c>
      <c r="N178" s="296">
        <f>J178/I178%</f>
        <v>20</v>
      </c>
      <c r="O178" s="297">
        <f>Q178+R178+S178+T178+U178+V178+W178+X178</f>
        <v>0</v>
      </c>
      <c r="P178" s="52" t="s">
        <v>6805</v>
      </c>
      <c r="Q178" s="301"/>
      <c r="R178" s="297"/>
      <c r="S178" s="297"/>
      <c r="T178" s="297"/>
      <c r="U178" s="294"/>
      <c r="V178" s="294"/>
      <c r="W178" s="294"/>
      <c r="X178" s="322"/>
    </row>
    <row r="179" spans="1:24" s="71" customFormat="1" ht="22.5" x14ac:dyDescent="0.25">
      <c r="A179" s="54" t="s">
        <v>6806</v>
      </c>
      <c r="B179" s="67"/>
      <c r="C179" s="61">
        <v>1695207</v>
      </c>
      <c r="D179" s="338"/>
      <c r="E179" s="55">
        <v>2011</v>
      </c>
      <c r="F179" s="339" t="s">
        <v>6807</v>
      </c>
      <c r="G179" s="56">
        <v>3298673.81</v>
      </c>
      <c r="H179" s="56">
        <v>0</v>
      </c>
      <c r="I179" s="56">
        <v>3298673.81</v>
      </c>
      <c r="J179" s="70">
        <v>931696.34000000008</v>
      </c>
      <c r="K179" s="70">
        <v>0</v>
      </c>
      <c r="L179" s="70">
        <v>0</v>
      </c>
      <c r="M179" s="70">
        <v>2366977.4699999997</v>
      </c>
      <c r="N179" s="296">
        <f>J179/I179%</f>
        <v>28.244573233508046</v>
      </c>
      <c r="O179" s="297">
        <f>Q179+R179+S179+T179+U179+V179+W179+X179</f>
        <v>631474.25</v>
      </c>
      <c r="P179" s="52" t="s">
        <v>6808</v>
      </c>
      <c r="Q179" s="301">
        <v>631474.25</v>
      </c>
      <c r="R179" s="297"/>
      <c r="S179" s="297"/>
      <c r="T179" s="297"/>
      <c r="U179" s="294"/>
      <c r="V179" s="294"/>
      <c r="W179" s="294"/>
      <c r="X179" s="322"/>
    </row>
    <row r="180" spans="1:24" s="71" customFormat="1" x14ac:dyDescent="0.25">
      <c r="A180" s="57" t="s">
        <v>6809</v>
      </c>
      <c r="B180" s="67"/>
      <c r="C180" s="61">
        <v>1681494</v>
      </c>
      <c r="D180" s="338"/>
      <c r="E180" s="55">
        <v>2011</v>
      </c>
      <c r="F180" s="343" t="s">
        <v>6810</v>
      </c>
      <c r="G180" s="56">
        <v>3849162.24</v>
      </c>
      <c r="H180" s="56">
        <v>0</v>
      </c>
      <c r="I180" s="56">
        <v>3849162.24</v>
      </c>
      <c r="J180" s="70">
        <v>3462132.82</v>
      </c>
      <c r="K180" s="70">
        <v>0</v>
      </c>
      <c r="L180" s="70">
        <v>0</v>
      </c>
      <c r="M180" s="70">
        <v>387029.42000000039</v>
      </c>
      <c r="N180" s="296">
        <f>J180/I180%</f>
        <v>89.945099845934266</v>
      </c>
      <c r="O180" s="297">
        <f>Q180+R180+S180+T180+U180+V180+W180+X180</f>
        <v>0</v>
      </c>
      <c r="P180" s="52" t="s">
        <v>6811</v>
      </c>
      <c r="Q180" s="302"/>
      <c r="R180" s="299"/>
      <c r="S180" s="299"/>
      <c r="T180" s="299"/>
      <c r="U180" s="294"/>
      <c r="V180" s="294"/>
      <c r="W180" s="294"/>
      <c r="X180" s="322"/>
    </row>
    <row r="181" spans="1:24" s="71" customFormat="1" ht="22.5" x14ac:dyDescent="0.25">
      <c r="A181" s="54" t="s">
        <v>6812</v>
      </c>
      <c r="B181" s="67">
        <v>99889</v>
      </c>
      <c r="C181" s="61">
        <v>1736973</v>
      </c>
      <c r="D181" s="338"/>
      <c r="E181" s="55">
        <v>2011</v>
      </c>
      <c r="F181" s="339" t="s">
        <v>6813</v>
      </c>
      <c r="G181" s="56">
        <v>9499006.4399999995</v>
      </c>
      <c r="H181" s="56">
        <v>0</v>
      </c>
      <c r="I181" s="56">
        <v>9499006.4399999995</v>
      </c>
      <c r="J181" s="70">
        <v>8123550.3099999987</v>
      </c>
      <c r="K181" s="70">
        <v>0</v>
      </c>
      <c r="L181" s="70">
        <v>0</v>
      </c>
      <c r="M181" s="70">
        <v>1375456.1300000008</v>
      </c>
      <c r="N181" s="296">
        <f>J181/I181%</f>
        <v>85.520000026444862</v>
      </c>
      <c r="O181" s="297">
        <f>Q181+R181+S181+T181+U181+V181+W181+X181</f>
        <v>0</v>
      </c>
      <c r="P181" s="52" t="s">
        <v>6814</v>
      </c>
      <c r="Q181" s="301"/>
      <c r="R181" s="297"/>
      <c r="S181" s="297"/>
      <c r="T181" s="297"/>
      <c r="U181" s="294"/>
      <c r="V181" s="294"/>
      <c r="W181" s="294"/>
      <c r="X181" s="322"/>
    </row>
    <row r="182" spans="1:24" s="71" customFormat="1" ht="22.5" x14ac:dyDescent="0.25">
      <c r="A182" s="336" t="s">
        <v>6815</v>
      </c>
      <c r="B182" s="352"/>
      <c r="C182" s="353"/>
      <c r="D182" s="338"/>
      <c r="E182" s="313">
        <v>2010</v>
      </c>
      <c r="F182" s="339" t="s">
        <v>6816</v>
      </c>
      <c r="G182" s="56">
        <v>5067120</v>
      </c>
      <c r="H182" s="56">
        <v>0</v>
      </c>
      <c r="I182" s="56">
        <v>5067120</v>
      </c>
      <c r="J182" s="70">
        <v>2533560</v>
      </c>
      <c r="K182" s="70">
        <v>0</v>
      </c>
      <c r="L182" s="70">
        <v>0</v>
      </c>
      <c r="M182" s="70">
        <v>2533560</v>
      </c>
      <c r="N182" s="296">
        <f>J182/I182%</f>
        <v>50</v>
      </c>
      <c r="O182" s="297">
        <f>Q182+R182+S182+T182+U182+V182+W182+X182</f>
        <v>0</v>
      </c>
      <c r="P182" s="52" t="s">
        <v>6817</v>
      </c>
      <c r="Q182" s="297"/>
      <c r="R182" s="297"/>
      <c r="S182" s="297"/>
      <c r="T182" s="297"/>
      <c r="U182" s="294"/>
      <c r="V182" s="294"/>
      <c r="W182" s="294"/>
      <c r="X182" s="322"/>
    </row>
    <row r="183" spans="1:24" s="71" customFormat="1" ht="22.5" x14ac:dyDescent="0.25">
      <c r="A183" s="54" t="s">
        <v>6818</v>
      </c>
      <c r="B183" s="67"/>
      <c r="C183" s="67"/>
      <c r="D183" s="338"/>
      <c r="E183" s="61">
        <v>2010</v>
      </c>
      <c r="F183" s="339" t="s">
        <v>6819</v>
      </c>
      <c r="G183" s="56">
        <v>30020100</v>
      </c>
      <c r="H183" s="56">
        <v>-0.8</v>
      </c>
      <c r="I183" s="56">
        <v>30020099.199999999</v>
      </c>
      <c r="J183" s="70">
        <v>27011675.199999999</v>
      </c>
      <c r="K183" s="70">
        <v>0</v>
      </c>
      <c r="L183" s="70">
        <v>0</v>
      </c>
      <c r="M183" s="70">
        <v>3008424</v>
      </c>
      <c r="N183" s="296">
        <f>J183/I183%</f>
        <v>89.978634047951459</v>
      </c>
      <c r="O183" s="297">
        <f>Q183+R183+S183+T183+U183+V183+W183+X183</f>
        <v>3008424.8</v>
      </c>
      <c r="P183" s="52" t="s">
        <v>6820</v>
      </c>
      <c r="Q183" s="297"/>
      <c r="R183" s="297"/>
      <c r="S183" s="297">
        <v>3008424.8</v>
      </c>
      <c r="T183" s="297"/>
      <c r="U183" s="294"/>
      <c r="V183" s="294"/>
      <c r="W183" s="294"/>
      <c r="X183" s="322"/>
    </row>
    <row r="184" spans="1:24" s="71" customFormat="1" ht="22.5" x14ac:dyDescent="0.25">
      <c r="A184" s="54" t="s">
        <v>6821</v>
      </c>
      <c r="B184" s="67"/>
      <c r="C184" s="308"/>
      <c r="D184" s="338"/>
      <c r="E184" s="61">
        <v>2010</v>
      </c>
      <c r="F184" s="339" t="s">
        <v>6822</v>
      </c>
      <c r="G184" s="56">
        <v>634120.93000000005</v>
      </c>
      <c r="H184" s="56">
        <v>0</v>
      </c>
      <c r="I184" s="56">
        <v>634120.93000000005</v>
      </c>
      <c r="J184" s="70">
        <v>463221.16000000003</v>
      </c>
      <c r="K184" s="70">
        <v>0</v>
      </c>
      <c r="L184" s="70">
        <v>0</v>
      </c>
      <c r="M184" s="70">
        <v>170899.77000000002</v>
      </c>
      <c r="N184" s="296">
        <f>J184/I184%</f>
        <v>73.049340919877849</v>
      </c>
      <c r="O184" s="297">
        <f>Q184+R184+S184+T184+U184+V184+W184+X184</f>
        <v>0</v>
      </c>
      <c r="P184" s="52" t="s">
        <v>6823</v>
      </c>
      <c r="Q184" s="297"/>
      <c r="R184" s="297"/>
      <c r="S184" s="297"/>
      <c r="T184" s="297"/>
      <c r="U184" s="294"/>
      <c r="V184" s="294"/>
      <c r="W184" s="294"/>
      <c r="X184" s="322"/>
    </row>
    <row r="185" spans="1:24" s="71" customFormat="1" ht="45" x14ac:dyDescent="0.25">
      <c r="A185" s="54" t="s">
        <v>6824</v>
      </c>
      <c r="B185" s="67"/>
      <c r="C185" s="308"/>
      <c r="D185" s="338"/>
      <c r="E185" s="61">
        <v>2010</v>
      </c>
      <c r="F185" s="339" t="s">
        <v>6825</v>
      </c>
      <c r="G185" s="56">
        <v>893091.9</v>
      </c>
      <c r="H185" s="56">
        <v>0</v>
      </c>
      <c r="I185" s="56">
        <v>893091.9</v>
      </c>
      <c r="J185" s="70">
        <v>396109.09</v>
      </c>
      <c r="K185" s="70">
        <v>0</v>
      </c>
      <c r="L185" s="70">
        <v>0</v>
      </c>
      <c r="M185" s="70">
        <v>496982.81</v>
      </c>
      <c r="N185" s="296">
        <f>J185/I185%</f>
        <v>44.352556551011162</v>
      </c>
      <c r="O185" s="297">
        <f>Q185+R185+S185+T185+U185+V185+W185+X185</f>
        <v>0</v>
      </c>
      <c r="P185" s="52" t="s">
        <v>6826</v>
      </c>
      <c r="Q185" s="297"/>
      <c r="R185" s="297"/>
      <c r="S185" s="297"/>
      <c r="T185" s="297"/>
      <c r="U185" s="294"/>
      <c r="V185" s="294"/>
      <c r="W185" s="294"/>
      <c r="X185" s="322"/>
    </row>
    <row r="186" spans="1:24" s="71" customFormat="1" ht="22.5" x14ac:dyDescent="0.25">
      <c r="A186" s="54" t="s">
        <v>6827</v>
      </c>
      <c r="B186" s="67"/>
      <c r="C186" s="308"/>
      <c r="D186" s="338"/>
      <c r="E186" s="61">
        <v>2010</v>
      </c>
      <c r="F186" s="339" t="s">
        <v>6828</v>
      </c>
      <c r="G186" s="56">
        <v>546303.29</v>
      </c>
      <c r="H186" s="56">
        <v>0</v>
      </c>
      <c r="I186" s="56">
        <v>546303.29</v>
      </c>
      <c r="J186" s="70">
        <v>273143.64</v>
      </c>
      <c r="K186" s="70">
        <v>0</v>
      </c>
      <c r="L186" s="70">
        <v>0</v>
      </c>
      <c r="M186" s="70">
        <v>273159.65000000002</v>
      </c>
      <c r="N186" s="296">
        <f>J186/I186%</f>
        <v>49.998534696724967</v>
      </c>
      <c r="O186" s="297">
        <f>Q186+R186+S186+T186+U186+V186+W186+X186</f>
        <v>0</v>
      </c>
      <c r="P186" s="52" t="s">
        <v>6829</v>
      </c>
      <c r="Q186" s="297"/>
      <c r="R186" s="297"/>
      <c r="S186" s="297"/>
      <c r="T186" s="297"/>
      <c r="U186" s="294"/>
      <c r="V186" s="294"/>
      <c r="W186" s="294"/>
      <c r="X186" s="322"/>
    </row>
    <row r="187" spans="1:24" s="71" customFormat="1" ht="22.5" x14ac:dyDescent="0.25">
      <c r="A187" s="54" t="s">
        <v>6827</v>
      </c>
      <c r="B187" s="67"/>
      <c r="C187" s="308"/>
      <c r="D187" s="338"/>
      <c r="E187" s="61">
        <v>2010</v>
      </c>
      <c r="F187" s="339" t="s">
        <v>6830</v>
      </c>
      <c r="G187" s="56">
        <v>359954.14</v>
      </c>
      <c r="H187" s="56">
        <v>0</v>
      </c>
      <c r="I187" s="56">
        <v>359954.14</v>
      </c>
      <c r="J187" s="70">
        <v>179977.07</v>
      </c>
      <c r="K187" s="70">
        <v>0</v>
      </c>
      <c r="L187" s="70">
        <v>0</v>
      </c>
      <c r="M187" s="70">
        <v>179977.07</v>
      </c>
      <c r="N187" s="296">
        <f>J187/I187%</f>
        <v>50</v>
      </c>
      <c r="O187" s="297">
        <f>Q187+R187+S187+T187+U187+V187+W187+X187</f>
        <v>0</v>
      </c>
      <c r="P187" s="52" t="s">
        <v>6831</v>
      </c>
      <c r="Q187" s="297"/>
      <c r="R187" s="297"/>
      <c r="S187" s="297"/>
      <c r="T187" s="297"/>
      <c r="U187" s="294"/>
      <c r="V187" s="294"/>
      <c r="W187" s="294"/>
      <c r="X187" s="322"/>
    </row>
    <row r="188" spans="1:24" s="71" customFormat="1" ht="22.5" x14ac:dyDescent="0.25">
      <c r="A188" s="54" t="s">
        <v>6832</v>
      </c>
      <c r="B188" s="67"/>
      <c r="C188" s="308"/>
      <c r="D188" s="338"/>
      <c r="E188" s="61">
        <v>2010</v>
      </c>
      <c r="F188" s="339" t="s">
        <v>6833</v>
      </c>
      <c r="G188" s="56">
        <v>685968.12</v>
      </c>
      <c r="H188" s="56">
        <v>99919.67</v>
      </c>
      <c r="I188" s="56">
        <v>785887.79</v>
      </c>
      <c r="J188" s="70">
        <v>342984.06</v>
      </c>
      <c r="K188" s="70">
        <v>0</v>
      </c>
      <c r="L188" s="70">
        <v>0</v>
      </c>
      <c r="M188" s="70">
        <v>442903.73000000004</v>
      </c>
      <c r="N188" s="296">
        <f>J188/I188%</f>
        <v>43.64287934795373</v>
      </c>
      <c r="O188" s="297">
        <f>Q188+R188+S188+T188+U188+V188+W188+X188</f>
        <v>0</v>
      </c>
      <c r="P188" s="52" t="s">
        <v>6834</v>
      </c>
      <c r="Q188" s="297"/>
      <c r="R188" s="297"/>
      <c r="S188" s="297"/>
      <c r="T188" s="297"/>
      <c r="U188" s="294"/>
      <c r="V188" s="294"/>
      <c r="W188" s="294"/>
      <c r="X188" s="322"/>
    </row>
    <row r="189" spans="1:24" s="71" customFormat="1" x14ac:dyDescent="0.25">
      <c r="A189" s="54" t="s">
        <v>1289</v>
      </c>
      <c r="B189" s="67"/>
      <c r="C189" s="308"/>
      <c r="D189" s="338"/>
      <c r="E189" s="61">
        <v>2010</v>
      </c>
      <c r="F189" s="339" t="s">
        <v>6835</v>
      </c>
      <c r="G189" s="56">
        <v>840553.56</v>
      </c>
      <c r="H189" s="56">
        <v>-740265.85</v>
      </c>
      <c r="I189" s="56">
        <v>100287.71000000008</v>
      </c>
      <c r="J189" s="70">
        <v>0</v>
      </c>
      <c r="K189" s="70">
        <v>0</v>
      </c>
      <c r="L189" s="70">
        <v>0</v>
      </c>
      <c r="M189" s="70">
        <v>100287.71000000008</v>
      </c>
      <c r="N189" s="296">
        <f>J189/I189%</f>
        <v>0</v>
      </c>
      <c r="O189" s="297">
        <f>Q189+R189+S189+T189+U189+V189+W189+X189</f>
        <v>0</v>
      </c>
      <c r="P189" s="52" t="s">
        <v>6836</v>
      </c>
      <c r="Q189" s="297"/>
      <c r="R189" s="297"/>
      <c r="S189" s="297"/>
      <c r="T189" s="297"/>
      <c r="U189" s="294"/>
      <c r="V189" s="294"/>
      <c r="W189" s="294"/>
      <c r="X189" s="322"/>
    </row>
    <row r="190" spans="1:24" s="71" customFormat="1" ht="45" x14ac:dyDescent="0.25">
      <c r="A190" s="54" t="s">
        <v>6837</v>
      </c>
      <c r="B190" s="61"/>
      <c r="C190" s="61"/>
      <c r="D190" s="349"/>
      <c r="E190" s="61">
        <v>2010</v>
      </c>
      <c r="F190" s="339" t="s">
        <v>6838</v>
      </c>
      <c r="G190" s="56">
        <v>395500</v>
      </c>
      <c r="H190" s="56">
        <v>0</v>
      </c>
      <c r="I190" s="56">
        <v>395500</v>
      </c>
      <c r="J190" s="70">
        <v>0</v>
      </c>
      <c r="K190" s="70">
        <v>0</v>
      </c>
      <c r="L190" s="70">
        <v>0</v>
      </c>
      <c r="M190" s="70">
        <v>395500</v>
      </c>
      <c r="N190" s="296">
        <f>J190/I190%</f>
        <v>0</v>
      </c>
      <c r="O190" s="297">
        <f>Q190+R190+S190+T190+U190+V190+W190+X190</f>
        <v>0</v>
      </c>
      <c r="P190" s="52" t="s">
        <v>6839</v>
      </c>
      <c r="Q190" s="297"/>
      <c r="R190" s="297"/>
      <c r="S190" s="297"/>
      <c r="T190" s="297"/>
      <c r="U190" s="294"/>
      <c r="V190" s="294"/>
      <c r="W190" s="294"/>
      <c r="X190" s="322"/>
    </row>
    <row r="191" spans="1:24" s="71" customFormat="1" ht="33.75" x14ac:dyDescent="0.25">
      <c r="A191" s="54" t="s">
        <v>6837</v>
      </c>
      <c r="B191" s="61"/>
      <c r="C191" s="61"/>
      <c r="D191" s="349"/>
      <c r="E191" s="61">
        <v>2010</v>
      </c>
      <c r="F191" s="339" t="s">
        <v>6840</v>
      </c>
      <c r="G191" s="56">
        <v>777900</v>
      </c>
      <c r="H191" s="56">
        <v>0</v>
      </c>
      <c r="I191" s="56">
        <v>777900</v>
      </c>
      <c r="J191" s="70">
        <v>0</v>
      </c>
      <c r="K191" s="70">
        <v>0</v>
      </c>
      <c r="L191" s="70">
        <v>0</v>
      </c>
      <c r="M191" s="70">
        <v>777900</v>
      </c>
      <c r="N191" s="296">
        <f>J191/I191%</f>
        <v>0</v>
      </c>
      <c r="O191" s="297">
        <f>Q191+R191+S191+T191+U191+V191+W191+X191</f>
        <v>0</v>
      </c>
      <c r="P191" s="52" t="s">
        <v>6841</v>
      </c>
      <c r="Q191" s="297"/>
      <c r="R191" s="297"/>
      <c r="S191" s="297"/>
      <c r="T191" s="297"/>
      <c r="U191" s="294"/>
      <c r="V191" s="294"/>
      <c r="W191" s="294"/>
      <c r="X191" s="322"/>
    </row>
    <row r="192" spans="1:24" s="71" customFormat="1" ht="45" x14ac:dyDescent="0.25">
      <c r="A192" s="54" t="s">
        <v>6842</v>
      </c>
      <c r="B192" s="61"/>
      <c r="C192" s="61"/>
      <c r="D192" s="349"/>
      <c r="E192" s="61">
        <v>2010</v>
      </c>
      <c r="F192" s="339" t="s">
        <v>6843</v>
      </c>
      <c r="G192" s="56">
        <v>862420</v>
      </c>
      <c r="H192" s="56">
        <v>0</v>
      </c>
      <c r="I192" s="56">
        <v>862420</v>
      </c>
      <c r="J192" s="70">
        <v>0</v>
      </c>
      <c r="K192" s="70">
        <v>0</v>
      </c>
      <c r="L192" s="70">
        <v>0</v>
      </c>
      <c r="M192" s="70">
        <v>862420</v>
      </c>
      <c r="N192" s="296">
        <f>J192/I192%</f>
        <v>0</v>
      </c>
      <c r="O192" s="297">
        <f>Q192+R192+S192+T192+U192+V192+W192+X192</f>
        <v>0</v>
      </c>
      <c r="P192" s="52" t="s">
        <v>6844</v>
      </c>
      <c r="Q192" s="297"/>
      <c r="R192" s="297"/>
      <c r="S192" s="297"/>
      <c r="T192" s="297"/>
      <c r="U192" s="294"/>
      <c r="V192" s="294"/>
      <c r="W192" s="294"/>
      <c r="X192" s="322"/>
    </row>
    <row r="193" spans="1:24" s="71" customFormat="1" ht="67.5" x14ac:dyDescent="0.25">
      <c r="A193" s="54" t="s">
        <v>6842</v>
      </c>
      <c r="B193" s="61"/>
      <c r="C193" s="61"/>
      <c r="D193" s="349"/>
      <c r="E193" s="61">
        <v>2010</v>
      </c>
      <c r="F193" s="339" t="s">
        <v>6845</v>
      </c>
      <c r="G193" s="56">
        <v>840250</v>
      </c>
      <c r="H193" s="56">
        <v>0</v>
      </c>
      <c r="I193" s="56">
        <v>840250</v>
      </c>
      <c r="J193" s="70">
        <v>0</v>
      </c>
      <c r="K193" s="70">
        <v>0</v>
      </c>
      <c r="L193" s="70">
        <v>0</v>
      </c>
      <c r="M193" s="70">
        <v>840250</v>
      </c>
      <c r="N193" s="296">
        <f>J193/I193%</f>
        <v>0</v>
      </c>
      <c r="O193" s="297">
        <f>Q193+R193+S193+T193+U193+V193+W193+X193</f>
        <v>0</v>
      </c>
      <c r="P193" s="52" t="s">
        <v>6846</v>
      </c>
      <c r="Q193" s="297"/>
      <c r="R193" s="297"/>
      <c r="S193" s="297"/>
      <c r="T193" s="297"/>
      <c r="U193" s="294"/>
      <c r="V193" s="294"/>
      <c r="W193" s="294"/>
      <c r="X193" s="322"/>
    </row>
    <row r="194" spans="1:24" s="71" customFormat="1" ht="33.75" x14ac:dyDescent="0.25">
      <c r="A194" s="54" t="s">
        <v>6847</v>
      </c>
      <c r="B194" s="61"/>
      <c r="C194" s="61"/>
      <c r="D194" s="349"/>
      <c r="E194" s="61">
        <v>2010</v>
      </c>
      <c r="F194" s="339" t="s">
        <v>6848</v>
      </c>
      <c r="G194" s="56">
        <v>319990</v>
      </c>
      <c r="H194" s="56">
        <v>0</v>
      </c>
      <c r="I194" s="56">
        <v>319990</v>
      </c>
      <c r="J194" s="70">
        <v>0</v>
      </c>
      <c r="K194" s="70">
        <v>0</v>
      </c>
      <c r="L194" s="70">
        <v>0</v>
      </c>
      <c r="M194" s="70">
        <v>319990</v>
      </c>
      <c r="N194" s="296">
        <f>J194/I194%</f>
        <v>0</v>
      </c>
      <c r="O194" s="297">
        <f>Q194+R194+S194+T194+U194+V194+W194+X194</f>
        <v>0</v>
      </c>
      <c r="P194" s="52" t="s">
        <v>6849</v>
      </c>
      <c r="Q194" s="297"/>
      <c r="R194" s="297"/>
      <c r="S194" s="297"/>
      <c r="T194" s="297"/>
      <c r="U194" s="294"/>
      <c r="V194" s="294"/>
      <c r="W194" s="294"/>
      <c r="X194" s="322"/>
    </row>
    <row r="195" spans="1:24" s="71" customFormat="1" ht="22.5" x14ac:dyDescent="0.25">
      <c r="A195" s="54" t="s">
        <v>6850</v>
      </c>
      <c r="B195" s="61"/>
      <c r="C195" s="61"/>
      <c r="D195" s="349"/>
      <c r="E195" s="61">
        <v>2010</v>
      </c>
      <c r="F195" s="339" t="s">
        <v>6851</v>
      </c>
      <c r="G195" s="56">
        <v>650000</v>
      </c>
      <c r="H195" s="56">
        <v>-23870.25999999998</v>
      </c>
      <c r="I195" s="56">
        <v>626129.74</v>
      </c>
      <c r="J195" s="70">
        <v>183890.7</v>
      </c>
      <c r="K195" s="70">
        <v>0</v>
      </c>
      <c r="L195" s="70">
        <v>0</v>
      </c>
      <c r="M195" s="70">
        <v>442239.04</v>
      </c>
      <c r="N195" s="296">
        <f>J195/I195%</f>
        <v>29.369424298548736</v>
      </c>
      <c r="O195" s="297">
        <f>Q195+R195+S195+T195+U195+V195+W195+X195</f>
        <v>0</v>
      </c>
      <c r="P195" s="52" t="s">
        <v>6852</v>
      </c>
      <c r="Q195" s="297"/>
      <c r="R195" s="297"/>
      <c r="S195" s="297"/>
      <c r="T195" s="297"/>
      <c r="U195" s="294"/>
      <c r="V195" s="294"/>
      <c r="W195" s="294"/>
      <c r="X195" s="322"/>
    </row>
    <row r="196" spans="1:24" s="71" customFormat="1" ht="56.25" x14ac:dyDescent="0.25">
      <c r="A196" s="54" t="s">
        <v>6853</v>
      </c>
      <c r="B196" s="61"/>
      <c r="C196" s="61"/>
      <c r="D196" s="349"/>
      <c r="E196" s="61">
        <v>2010</v>
      </c>
      <c r="F196" s="339" t="s">
        <v>6854</v>
      </c>
      <c r="G196" s="56">
        <v>798106.02</v>
      </c>
      <c r="H196" s="56">
        <v>0</v>
      </c>
      <c r="I196" s="56">
        <v>798106.02</v>
      </c>
      <c r="J196" s="70">
        <v>399000</v>
      </c>
      <c r="K196" s="70">
        <v>0</v>
      </c>
      <c r="L196" s="70">
        <v>0</v>
      </c>
      <c r="M196" s="70">
        <v>399106.02</v>
      </c>
      <c r="N196" s="296">
        <f>J196/I196%</f>
        <v>49.993358025290924</v>
      </c>
      <c r="O196" s="297">
        <f>Q196+R196+S196+T196+U196+V196+W196+X196</f>
        <v>0</v>
      </c>
      <c r="P196" s="52" t="s">
        <v>6855</v>
      </c>
      <c r="Q196" s="297"/>
      <c r="R196" s="297"/>
      <c r="S196" s="297"/>
      <c r="T196" s="297"/>
      <c r="U196" s="294"/>
      <c r="V196" s="294"/>
      <c r="W196" s="294"/>
      <c r="X196" s="322"/>
    </row>
    <row r="197" spans="1:24" s="71" customFormat="1" ht="33.75" x14ac:dyDescent="0.25">
      <c r="A197" s="54" t="s">
        <v>6856</v>
      </c>
      <c r="B197" s="61"/>
      <c r="C197" s="61"/>
      <c r="D197" s="349"/>
      <c r="E197" s="61">
        <v>2010</v>
      </c>
      <c r="F197" s="339" t="s">
        <v>6857</v>
      </c>
      <c r="G197" s="56">
        <v>584000</v>
      </c>
      <c r="H197" s="56">
        <v>0</v>
      </c>
      <c r="I197" s="56">
        <v>584000</v>
      </c>
      <c r="J197" s="70">
        <v>220000</v>
      </c>
      <c r="K197" s="70">
        <v>0</v>
      </c>
      <c r="L197" s="70">
        <v>0</v>
      </c>
      <c r="M197" s="70">
        <v>364000</v>
      </c>
      <c r="N197" s="296">
        <f>J197/I197%</f>
        <v>37.671232876712331</v>
      </c>
      <c r="O197" s="297">
        <f>Q197+R197+S197+T197+U197+V197+W197+X197</f>
        <v>0</v>
      </c>
      <c r="P197" s="52" t="s">
        <v>6858</v>
      </c>
      <c r="Q197" s="297"/>
      <c r="R197" s="297"/>
      <c r="S197" s="297"/>
      <c r="T197" s="297"/>
      <c r="U197" s="294"/>
      <c r="V197" s="294"/>
      <c r="W197" s="294"/>
      <c r="X197" s="322"/>
    </row>
    <row r="198" spans="1:24" s="71" customFormat="1" ht="22.5" x14ac:dyDescent="0.25">
      <c r="A198" s="54" t="s">
        <v>6859</v>
      </c>
      <c r="B198" s="61"/>
      <c r="C198" s="61"/>
      <c r="D198" s="349"/>
      <c r="E198" s="61">
        <v>2010</v>
      </c>
      <c r="F198" s="339" t="s">
        <v>6860</v>
      </c>
      <c r="G198" s="56">
        <v>1509000</v>
      </c>
      <c r="H198" s="56">
        <v>0</v>
      </c>
      <c r="I198" s="56">
        <v>1509000</v>
      </c>
      <c r="J198" s="70">
        <v>849702.62</v>
      </c>
      <c r="K198" s="70">
        <v>0</v>
      </c>
      <c r="L198" s="70">
        <v>0</v>
      </c>
      <c r="M198" s="70">
        <v>659297.38</v>
      </c>
      <c r="N198" s="296">
        <f>J198/I198%</f>
        <v>56.30898740888005</v>
      </c>
      <c r="O198" s="297">
        <f>Q198+R198+S198+T198+U198+V198+W198+X198</f>
        <v>0</v>
      </c>
      <c r="P198" s="52" t="s">
        <v>6861</v>
      </c>
      <c r="Q198" s="297"/>
      <c r="R198" s="297"/>
      <c r="S198" s="297"/>
      <c r="T198" s="297"/>
      <c r="U198" s="294"/>
      <c r="V198" s="294"/>
      <c r="W198" s="294"/>
      <c r="X198" s="322"/>
    </row>
    <row r="199" spans="1:24" s="71" customFormat="1" ht="45" x14ac:dyDescent="0.25">
      <c r="A199" s="54" t="s">
        <v>6862</v>
      </c>
      <c r="B199" s="61"/>
      <c r="C199" s="61"/>
      <c r="D199" s="349"/>
      <c r="E199" s="61">
        <v>2010</v>
      </c>
      <c r="F199" s="339" t="s">
        <v>6863</v>
      </c>
      <c r="G199" s="56">
        <v>922000</v>
      </c>
      <c r="H199" s="56">
        <v>0</v>
      </c>
      <c r="I199" s="56">
        <v>922000</v>
      </c>
      <c r="J199" s="70">
        <v>0</v>
      </c>
      <c r="K199" s="70">
        <v>0</v>
      </c>
      <c r="L199" s="70">
        <v>0</v>
      </c>
      <c r="M199" s="70">
        <v>922000</v>
      </c>
      <c r="N199" s="296">
        <f>J199/I199%</f>
        <v>0</v>
      </c>
      <c r="O199" s="297">
        <f>Q199+R199+S199+T199+U199+V199+W199+X199</f>
        <v>0</v>
      </c>
      <c r="P199" s="52" t="s">
        <v>6864</v>
      </c>
      <c r="Q199" s="297"/>
      <c r="R199" s="297"/>
      <c r="S199" s="297"/>
      <c r="T199" s="297"/>
      <c r="U199" s="294"/>
      <c r="V199" s="294"/>
      <c r="W199" s="294"/>
      <c r="X199" s="322"/>
    </row>
    <row r="200" spans="1:24" s="71" customFormat="1" ht="78.75" x14ac:dyDescent="0.25">
      <c r="A200" s="54" t="s">
        <v>6862</v>
      </c>
      <c r="B200" s="61"/>
      <c r="C200" s="61"/>
      <c r="D200" s="349"/>
      <c r="E200" s="61">
        <v>2010</v>
      </c>
      <c r="F200" s="339" t="s">
        <v>6865</v>
      </c>
      <c r="G200" s="56">
        <v>3997150</v>
      </c>
      <c r="H200" s="56">
        <v>0</v>
      </c>
      <c r="I200" s="56">
        <v>3997150</v>
      </c>
      <c r="J200" s="70">
        <v>1800000</v>
      </c>
      <c r="K200" s="70">
        <v>0</v>
      </c>
      <c r="L200" s="70">
        <v>0</v>
      </c>
      <c r="M200" s="70">
        <v>2197150</v>
      </c>
      <c r="N200" s="296">
        <f>J200/I200%</f>
        <v>45.032085360819586</v>
      </c>
      <c r="O200" s="297">
        <f>Q200+R200+S200+T200+U200+V200+W200+X200</f>
        <v>0</v>
      </c>
      <c r="P200" s="52" t="s">
        <v>6866</v>
      </c>
      <c r="Q200" s="297"/>
      <c r="R200" s="297"/>
      <c r="S200" s="297"/>
      <c r="T200" s="297"/>
      <c r="U200" s="294"/>
      <c r="V200" s="294"/>
      <c r="W200" s="294"/>
      <c r="X200" s="322"/>
    </row>
    <row r="201" spans="1:24" s="71" customFormat="1" ht="33.75" x14ac:dyDescent="0.25">
      <c r="A201" s="54" t="s">
        <v>6867</v>
      </c>
      <c r="B201" s="61"/>
      <c r="C201" s="61"/>
      <c r="D201" s="349"/>
      <c r="E201" s="61">
        <v>2009</v>
      </c>
      <c r="F201" s="339" t="s">
        <v>6868</v>
      </c>
      <c r="G201" s="56">
        <v>981057.48</v>
      </c>
      <c r="H201" s="56">
        <v>0</v>
      </c>
      <c r="I201" s="56">
        <v>981057.48</v>
      </c>
      <c r="J201" s="70">
        <v>887485.7300000001</v>
      </c>
      <c r="K201" s="70">
        <v>0</v>
      </c>
      <c r="L201" s="70">
        <v>0</v>
      </c>
      <c r="M201" s="70">
        <v>93571.749999999884</v>
      </c>
      <c r="N201" s="296">
        <f>J201/I201%</f>
        <v>90.462154164504213</v>
      </c>
      <c r="O201" s="297">
        <f>Q201+R201+S201+T201+U201+V201+W201+X201</f>
        <v>0</v>
      </c>
      <c r="P201" s="52" t="s">
        <v>6869</v>
      </c>
      <c r="Q201" s="297"/>
      <c r="R201" s="297"/>
      <c r="S201" s="297"/>
      <c r="T201" s="297"/>
      <c r="U201" s="294"/>
      <c r="V201" s="294"/>
      <c r="W201" s="294"/>
      <c r="X201" s="322"/>
    </row>
    <row r="202" spans="1:24" s="71" customFormat="1" ht="22.5" x14ac:dyDescent="0.25">
      <c r="A202" s="54" t="s">
        <v>6870</v>
      </c>
      <c r="B202" s="61"/>
      <c r="C202" s="61"/>
      <c r="D202" s="349"/>
      <c r="E202" s="61">
        <v>2009</v>
      </c>
      <c r="F202" s="339" t="s">
        <v>6871</v>
      </c>
      <c r="G202" s="56">
        <v>162000</v>
      </c>
      <c r="H202" s="56">
        <v>0</v>
      </c>
      <c r="I202" s="56">
        <v>162000</v>
      </c>
      <c r="J202" s="70">
        <v>64965.279999999999</v>
      </c>
      <c r="K202" s="70">
        <v>0</v>
      </c>
      <c r="L202" s="70">
        <v>0</v>
      </c>
      <c r="M202" s="70">
        <v>97034.72</v>
      </c>
      <c r="N202" s="296">
        <f>J202/I202%</f>
        <v>40.102024691358025</v>
      </c>
      <c r="O202" s="297">
        <f>Q202+R202+S202+T202+U202+V202+W202+X202</f>
        <v>0</v>
      </c>
      <c r="P202" s="52" t="s">
        <v>6869</v>
      </c>
      <c r="Q202" s="297"/>
      <c r="R202" s="297"/>
      <c r="S202" s="297"/>
      <c r="T202" s="297"/>
      <c r="U202" s="294"/>
      <c r="V202" s="294"/>
      <c r="W202" s="294"/>
      <c r="X202" s="322"/>
    </row>
    <row r="203" spans="1:24" s="71" customFormat="1" ht="45" x14ac:dyDescent="0.25">
      <c r="A203" s="54" t="s">
        <v>6872</v>
      </c>
      <c r="B203" s="61"/>
      <c r="C203" s="61"/>
      <c r="D203" s="349"/>
      <c r="E203" s="61">
        <v>2009</v>
      </c>
      <c r="F203" s="354" t="s">
        <v>6873</v>
      </c>
      <c r="G203" s="56">
        <v>280000</v>
      </c>
      <c r="H203" s="56">
        <v>0</v>
      </c>
      <c r="I203" s="56">
        <v>280000</v>
      </c>
      <c r="J203" s="70">
        <v>111536.66</v>
      </c>
      <c r="K203" s="70">
        <v>0</v>
      </c>
      <c r="L203" s="70">
        <v>0</v>
      </c>
      <c r="M203" s="70">
        <v>168463.34</v>
      </c>
      <c r="N203" s="296">
        <f>J203/I203%</f>
        <v>39.834521428571428</v>
      </c>
      <c r="O203" s="297">
        <f>Q203+R203+S203+T203+U203+V203+W203+X203</f>
        <v>0</v>
      </c>
      <c r="P203" s="52" t="s">
        <v>6869</v>
      </c>
      <c r="Q203" s="297"/>
      <c r="R203" s="297"/>
      <c r="S203" s="297"/>
      <c r="T203" s="297"/>
      <c r="U203" s="294"/>
      <c r="V203" s="294"/>
      <c r="W203" s="294"/>
      <c r="X203" s="322"/>
    </row>
    <row r="204" spans="1:24" s="71" customFormat="1" ht="22.5" x14ac:dyDescent="0.25">
      <c r="A204" s="54" t="s">
        <v>6874</v>
      </c>
      <c r="B204" s="61"/>
      <c r="C204" s="61"/>
      <c r="D204" s="349"/>
      <c r="E204" s="61">
        <v>2009</v>
      </c>
      <c r="F204" s="339" t="s">
        <v>6875</v>
      </c>
      <c r="G204" s="56">
        <v>600000</v>
      </c>
      <c r="H204" s="56">
        <v>0</v>
      </c>
      <c r="I204" s="56">
        <v>600000</v>
      </c>
      <c r="J204" s="70">
        <v>348199.52</v>
      </c>
      <c r="K204" s="70">
        <v>0</v>
      </c>
      <c r="L204" s="70">
        <v>0</v>
      </c>
      <c r="M204" s="70">
        <v>251800.47999999998</v>
      </c>
      <c r="N204" s="296">
        <f>J204/I204%</f>
        <v>58.033253333333334</v>
      </c>
      <c r="O204" s="297">
        <f>Q204+R204+S204+T204+U204+V204+W204+X204</f>
        <v>0</v>
      </c>
      <c r="P204" s="52" t="s">
        <v>6876</v>
      </c>
      <c r="Q204" s="297"/>
      <c r="R204" s="297"/>
      <c r="S204" s="297"/>
      <c r="T204" s="297"/>
      <c r="U204" s="294"/>
      <c r="V204" s="294"/>
      <c r="W204" s="294"/>
      <c r="X204" s="322"/>
    </row>
    <row r="205" spans="1:24" s="71" customFormat="1" ht="33.75" x14ac:dyDescent="0.25">
      <c r="A205" s="54" t="s">
        <v>6877</v>
      </c>
      <c r="B205" s="355"/>
      <c r="C205" s="355"/>
      <c r="D205" s="349"/>
      <c r="E205" s="61">
        <v>2009</v>
      </c>
      <c r="F205" s="339" t="s">
        <v>6878</v>
      </c>
      <c r="G205" s="56">
        <v>1200975.06</v>
      </c>
      <c r="H205" s="56">
        <v>0</v>
      </c>
      <c r="I205" s="56">
        <v>1200975.06</v>
      </c>
      <c r="J205" s="70">
        <v>824972.11</v>
      </c>
      <c r="K205" s="70">
        <v>0</v>
      </c>
      <c r="L205" s="70">
        <v>0</v>
      </c>
      <c r="M205" s="70">
        <v>376002.95000000007</v>
      </c>
      <c r="N205" s="296">
        <f>J205/I205%</f>
        <v>68.691860262277217</v>
      </c>
      <c r="O205" s="297">
        <f>Q205+R205+S205+T205+U205+V205+W205+X205</f>
        <v>376002.95</v>
      </c>
      <c r="P205" s="52" t="s">
        <v>6879</v>
      </c>
      <c r="Q205" s="297"/>
      <c r="R205" s="297"/>
      <c r="S205" s="297"/>
      <c r="T205" s="297">
        <v>376002.95</v>
      </c>
      <c r="U205" s="294"/>
      <c r="V205" s="294"/>
      <c r="W205" s="294"/>
      <c r="X205" s="322"/>
    </row>
    <row r="206" spans="1:24" s="71" customFormat="1" ht="22.5" x14ac:dyDescent="0.25">
      <c r="A206" s="54" t="s">
        <v>6880</v>
      </c>
      <c r="B206" s="355"/>
      <c r="C206" s="355"/>
      <c r="D206" s="349"/>
      <c r="E206" s="61">
        <v>2009</v>
      </c>
      <c r="F206" s="339" t="s">
        <v>6881</v>
      </c>
      <c r="G206" s="56">
        <v>804910.66</v>
      </c>
      <c r="H206" s="56">
        <v>-16888.900000000001</v>
      </c>
      <c r="I206" s="56">
        <v>788021.76000000001</v>
      </c>
      <c r="J206" s="70">
        <v>677882.73</v>
      </c>
      <c r="K206" s="70">
        <v>0</v>
      </c>
      <c r="L206" s="70">
        <v>0</v>
      </c>
      <c r="M206" s="70">
        <v>110139.03000000003</v>
      </c>
      <c r="N206" s="296">
        <f>J206/I206%</f>
        <v>86.023351690186828</v>
      </c>
      <c r="O206" s="297">
        <f>Q206+R206+S206+T206+U206+V206+W206+X206</f>
        <v>110139.03</v>
      </c>
      <c r="P206" s="52" t="s">
        <v>6879</v>
      </c>
      <c r="Q206" s="297"/>
      <c r="R206" s="297"/>
      <c r="S206" s="297"/>
      <c r="T206" s="297">
        <v>110139.03</v>
      </c>
      <c r="U206" s="294"/>
      <c r="V206" s="294"/>
      <c r="W206" s="294"/>
      <c r="X206" s="322"/>
    </row>
    <row r="207" spans="1:24" s="71" customFormat="1" ht="33.75" x14ac:dyDescent="0.25">
      <c r="A207" s="54" t="s">
        <v>6882</v>
      </c>
      <c r="B207" s="355"/>
      <c r="C207" s="355"/>
      <c r="D207" s="349"/>
      <c r="E207" s="61">
        <v>2009</v>
      </c>
      <c r="F207" s="339" t="s">
        <v>6883</v>
      </c>
      <c r="G207" s="56">
        <v>961000</v>
      </c>
      <c r="H207" s="56">
        <v>0</v>
      </c>
      <c r="I207" s="56">
        <v>961000</v>
      </c>
      <c r="J207" s="70">
        <v>864900</v>
      </c>
      <c r="K207" s="70">
        <v>0</v>
      </c>
      <c r="L207" s="70">
        <v>0</v>
      </c>
      <c r="M207" s="70">
        <v>96100</v>
      </c>
      <c r="N207" s="296">
        <f>J207/I207%</f>
        <v>90</v>
      </c>
      <c r="O207" s="297">
        <f>Q207+R207+S207+T207+U207+V207+W207+X207</f>
        <v>0</v>
      </c>
      <c r="P207" s="52" t="s">
        <v>6884</v>
      </c>
      <c r="Q207" s="297"/>
      <c r="R207" s="297"/>
      <c r="S207" s="297"/>
      <c r="T207" s="297"/>
      <c r="U207" s="294"/>
      <c r="V207" s="294"/>
      <c r="W207" s="294"/>
      <c r="X207" s="322"/>
    </row>
    <row r="208" spans="1:24" s="71" customFormat="1" ht="22.5" x14ac:dyDescent="0.25">
      <c r="A208" s="54" t="s">
        <v>6880</v>
      </c>
      <c r="B208" s="355"/>
      <c r="C208" s="355"/>
      <c r="D208" s="349"/>
      <c r="E208" s="61">
        <v>2009</v>
      </c>
      <c r="F208" s="339" t="s">
        <v>6885</v>
      </c>
      <c r="G208" s="56">
        <v>4187860.12</v>
      </c>
      <c r="H208" s="56">
        <v>1674542.14</v>
      </c>
      <c r="I208" s="56">
        <v>5862402.2599999998</v>
      </c>
      <c r="J208" s="70">
        <v>5270967</v>
      </c>
      <c r="K208" s="70">
        <v>0</v>
      </c>
      <c r="L208" s="70">
        <v>0</v>
      </c>
      <c r="M208" s="70">
        <v>591435.25999999978</v>
      </c>
      <c r="N208" s="296">
        <f>J208/I208%</f>
        <v>89.911383870133818</v>
      </c>
      <c r="O208" s="297">
        <f>Q208+R208+S208+T208+U208+V208+W208+X208</f>
        <v>0</v>
      </c>
      <c r="P208" s="52" t="s">
        <v>6886</v>
      </c>
      <c r="Q208" s="297"/>
      <c r="R208" s="297"/>
      <c r="S208" s="297"/>
      <c r="T208" s="297"/>
      <c r="U208" s="294"/>
      <c r="V208" s="294"/>
      <c r="W208" s="294"/>
      <c r="X208" s="322"/>
    </row>
    <row r="209" spans="1:24" s="71" customFormat="1" ht="22.5" x14ac:dyDescent="0.25">
      <c r="A209" s="54" t="s">
        <v>6887</v>
      </c>
      <c r="B209" s="355"/>
      <c r="C209" s="355"/>
      <c r="D209" s="349"/>
      <c r="E209" s="61">
        <v>2009</v>
      </c>
      <c r="F209" s="339" t="s">
        <v>6888</v>
      </c>
      <c r="G209" s="56">
        <v>1902937</v>
      </c>
      <c r="H209" s="56">
        <v>18095.91</v>
      </c>
      <c r="I209" s="56">
        <v>1921032.91</v>
      </c>
      <c r="J209" s="70">
        <v>1891034.72</v>
      </c>
      <c r="K209" s="70">
        <v>0</v>
      </c>
      <c r="L209" s="70">
        <v>0</v>
      </c>
      <c r="M209" s="70">
        <v>29998.189999999944</v>
      </c>
      <c r="N209" s="296">
        <f>J209/I209%</f>
        <v>98.438434352485928</v>
      </c>
      <c r="O209" s="297">
        <f>Q209+R209+S209+T209+U209+V209+W209+X209</f>
        <v>0</v>
      </c>
      <c r="P209" s="52" t="s">
        <v>6889</v>
      </c>
      <c r="Q209" s="297"/>
      <c r="R209" s="297"/>
      <c r="S209" s="297"/>
      <c r="T209" s="297"/>
      <c r="U209" s="294"/>
      <c r="V209" s="294"/>
      <c r="W209" s="294"/>
      <c r="X209" s="322"/>
    </row>
    <row r="210" spans="1:24" s="71" customFormat="1" ht="33.75" x14ac:dyDescent="0.25">
      <c r="A210" s="54" t="s">
        <v>6890</v>
      </c>
      <c r="B210" s="355"/>
      <c r="C210" s="355"/>
      <c r="D210" s="349"/>
      <c r="E210" s="61">
        <v>2009</v>
      </c>
      <c r="F210" s="339" t="s">
        <v>6891</v>
      </c>
      <c r="G210" s="56">
        <v>808364.13</v>
      </c>
      <c r="H210" s="56">
        <v>82639.259999999995</v>
      </c>
      <c r="I210" s="56">
        <v>891003.39</v>
      </c>
      <c r="J210" s="70">
        <v>801903.05</v>
      </c>
      <c r="K210" s="70">
        <v>0</v>
      </c>
      <c r="L210" s="70">
        <v>0</v>
      </c>
      <c r="M210" s="70">
        <v>89100.339999999967</v>
      </c>
      <c r="N210" s="296">
        <f>J210/I210%</f>
        <v>89.99999988776699</v>
      </c>
      <c r="O210" s="297">
        <f>Q210+R210+S210+T210+U210+V210+W210+X210</f>
        <v>89100.34</v>
      </c>
      <c r="P210" s="52" t="s">
        <v>6892</v>
      </c>
      <c r="Q210" s="297"/>
      <c r="R210" s="297"/>
      <c r="S210" s="297"/>
      <c r="T210" s="297"/>
      <c r="U210" s="309"/>
      <c r="V210" s="309">
        <v>89100.34</v>
      </c>
      <c r="W210" s="294"/>
      <c r="X210" s="322"/>
    </row>
    <row r="211" spans="1:24" s="71" customFormat="1" ht="33.75" x14ac:dyDescent="0.25">
      <c r="A211" s="54" t="s">
        <v>6893</v>
      </c>
      <c r="B211" s="355"/>
      <c r="C211" s="355"/>
      <c r="D211" s="349"/>
      <c r="E211" s="61">
        <v>2009</v>
      </c>
      <c r="F211" s="339" t="s">
        <v>6894</v>
      </c>
      <c r="G211" s="56">
        <v>1861780.01</v>
      </c>
      <c r="H211" s="56">
        <v>0</v>
      </c>
      <c r="I211" s="56">
        <v>1861780.01</v>
      </c>
      <c r="J211" s="70">
        <v>1489410.24</v>
      </c>
      <c r="K211" s="70">
        <v>0</v>
      </c>
      <c r="L211" s="70">
        <v>0</v>
      </c>
      <c r="M211" s="70">
        <v>372369.77</v>
      </c>
      <c r="N211" s="296">
        <f>J211/I211%</f>
        <v>79.999260492650791</v>
      </c>
      <c r="O211" s="297">
        <f>Q211+R211+S211+T211+U211+V211+W211+X211</f>
        <v>0</v>
      </c>
      <c r="P211" s="52" t="s">
        <v>6895</v>
      </c>
      <c r="Q211" s="297"/>
      <c r="R211" s="297"/>
      <c r="S211" s="297"/>
      <c r="T211" s="297"/>
      <c r="U211" s="309"/>
      <c r="V211" s="309"/>
      <c r="W211" s="294"/>
      <c r="X211" s="322"/>
    </row>
    <row r="212" spans="1:24" s="71" customFormat="1" ht="22.5" x14ac:dyDescent="0.25">
      <c r="A212" s="54" t="s">
        <v>6870</v>
      </c>
      <c r="B212" s="355"/>
      <c r="C212" s="355"/>
      <c r="D212" s="349"/>
      <c r="E212" s="61">
        <v>2009</v>
      </c>
      <c r="F212" s="339" t="s">
        <v>6896</v>
      </c>
      <c r="G212" s="56">
        <v>2579000</v>
      </c>
      <c r="H212" s="56">
        <v>0</v>
      </c>
      <c r="I212" s="56">
        <v>2579000</v>
      </c>
      <c r="J212" s="70">
        <v>2354282.7100000004</v>
      </c>
      <c r="K212" s="70">
        <v>0</v>
      </c>
      <c r="L212" s="70">
        <v>0</v>
      </c>
      <c r="M212" s="70">
        <v>224717.28999999957</v>
      </c>
      <c r="N212" s="296">
        <f>J212/I212%</f>
        <v>91.286650252035685</v>
      </c>
      <c r="O212" s="297">
        <f>Q212+R212+S212+T212+U212+V212+W212+X212</f>
        <v>0</v>
      </c>
      <c r="P212" s="52" t="s">
        <v>6897</v>
      </c>
      <c r="Q212" s="297"/>
      <c r="R212" s="297"/>
      <c r="S212" s="297"/>
      <c r="T212" s="297"/>
      <c r="U212" s="294"/>
      <c r="V212" s="294"/>
      <c r="W212" s="294"/>
      <c r="X212" s="322"/>
    </row>
    <row r="213" spans="1:24" s="71" customFormat="1" ht="22.5" x14ac:dyDescent="0.25">
      <c r="A213" s="54" t="s">
        <v>6898</v>
      </c>
      <c r="B213" s="61"/>
      <c r="C213" s="355"/>
      <c r="D213" s="349"/>
      <c r="E213" s="61">
        <v>2009</v>
      </c>
      <c r="F213" s="339" t="s">
        <v>6899</v>
      </c>
      <c r="G213" s="56">
        <v>964924.41</v>
      </c>
      <c r="H213" s="56">
        <v>0</v>
      </c>
      <c r="I213" s="56">
        <v>964924.41</v>
      </c>
      <c r="J213" s="70">
        <v>899856.42999999993</v>
      </c>
      <c r="K213" s="70">
        <v>0</v>
      </c>
      <c r="L213" s="70">
        <v>0</v>
      </c>
      <c r="M213" s="70">
        <v>65067.980000000098</v>
      </c>
      <c r="N213" s="296">
        <f>J213/I213%</f>
        <v>93.256675929672042</v>
      </c>
      <c r="O213" s="297">
        <f>Q213+R213+S213+T213+U213+V213+W213+X213</f>
        <v>0</v>
      </c>
      <c r="P213" s="52" t="s">
        <v>6900</v>
      </c>
      <c r="Q213" s="297"/>
      <c r="R213" s="297"/>
      <c r="S213" s="297"/>
      <c r="T213" s="297"/>
      <c r="U213" s="294"/>
      <c r="V213" s="294"/>
      <c r="W213" s="294"/>
      <c r="X213" s="322"/>
    </row>
    <row r="214" spans="1:24" s="71" customFormat="1" x14ac:dyDescent="0.25">
      <c r="A214" s="54" t="s">
        <v>6870</v>
      </c>
      <c r="B214" s="61"/>
      <c r="C214" s="355"/>
      <c r="D214" s="349"/>
      <c r="E214" s="61">
        <v>2009</v>
      </c>
      <c r="F214" s="350" t="s">
        <v>6901</v>
      </c>
      <c r="G214" s="56">
        <v>649529.46</v>
      </c>
      <c r="H214" s="56">
        <v>0</v>
      </c>
      <c r="I214" s="56">
        <v>649529.46</v>
      </c>
      <c r="J214" s="70">
        <v>611433.01</v>
      </c>
      <c r="K214" s="70">
        <v>0</v>
      </c>
      <c r="L214" s="70">
        <v>0</v>
      </c>
      <c r="M214" s="70">
        <v>38096.449999999953</v>
      </c>
      <c r="N214" s="296">
        <f>J214/I214%</f>
        <v>94.134761801258421</v>
      </c>
      <c r="O214" s="297">
        <f>Q214+R214+S214+T214+U214+V214+W214+X214</f>
        <v>38096.449999999997</v>
      </c>
      <c r="P214" s="52" t="s">
        <v>6902</v>
      </c>
      <c r="Q214" s="297"/>
      <c r="R214" s="297"/>
      <c r="S214" s="297"/>
      <c r="T214" s="297"/>
      <c r="U214" s="309">
        <v>38096.449999999997</v>
      </c>
      <c r="V214" s="294"/>
      <c r="W214" s="294"/>
      <c r="X214" s="322"/>
    </row>
    <row r="215" spans="1:24" s="71" customFormat="1" ht="22.5" x14ac:dyDescent="0.25">
      <c r="A215" s="54" t="s">
        <v>6903</v>
      </c>
      <c r="B215" s="61"/>
      <c r="C215" s="355"/>
      <c r="D215" s="349"/>
      <c r="E215" s="61">
        <v>2009</v>
      </c>
      <c r="F215" s="339" t="s">
        <v>6904</v>
      </c>
      <c r="G215" s="56">
        <v>979841.79</v>
      </c>
      <c r="H215" s="56">
        <v>0</v>
      </c>
      <c r="I215" s="56">
        <v>979841.79</v>
      </c>
      <c r="J215" s="70">
        <v>959560.34</v>
      </c>
      <c r="K215" s="70">
        <v>0</v>
      </c>
      <c r="L215" s="70">
        <v>0</v>
      </c>
      <c r="M215" s="70">
        <v>20281.45000000007</v>
      </c>
      <c r="N215" s="296">
        <f>J215/I215%</f>
        <v>97.930130128456753</v>
      </c>
      <c r="O215" s="297">
        <f>Q215+R215+S215+T215+U215+V215+W215+X215</f>
        <v>20281.45</v>
      </c>
      <c r="P215" s="52" t="s">
        <v>6900</v>
      </c>
      <c r="Q215" s="297"/>
      <c r="R215" s="297"/>
      <c r="S215" s="297"/>
      <c r="T215" s="297"/>
      <c r="U215" s="309">
        <v>20281.45</v>
      </c>
      <c r="V215" s="294"/>
      <c r="W215" s="294"/>
      <c r="X215" s="322"/>
    </row>
    <row r="216" spans="1:24" s="71" customFormat="1" ht="33.75" x14ac:dyDescent="0.25">
      <c r="A216" s="54" t="s">
        <v>6905</v>
      </c>
      <c r="B216" s="355"/>
      <c r="C216" s="61"/>
      <c r="D216" s="349"/>
      <c r="E216" s="61">
        <v>2009</v>
      </c>
      <c r="F216" s="339" t="s">
        <v>6906</v>
      </c>
      <c r="G216" s="56">
        <v>2850995</v>
      </c>
      <c r="H216" s="56">
        <v>0</v>
      </c>
      <c r="I216" s="56">
        <v>2850995</v>
      </c>
      <c r="J216" s="70">
        <v>2624535</v>
      </c>
      <c r="K216" s="70">
        <v>0</v>
      </c>
      <c r="L216" s="70">
        <v>0</v>
      </c>
      <c r="M216" s="70">
        <v>226460</v>
      </c>
      <c r="N216" s="296">
        <f>J216/I216%</f>
        <v>92.05680823712423</v>
      </c>
      <c r="O216" s="297">
        <f>Q216+R216+S216+T216+U216+V216+W216+X216</f>
        <v>0</v>
      </c>
      <c r="P216" s="52" t="s">
        <v>6900</v>
      </c>
      <c r="Q216" s="297"/>
      <c r="R216" s="297"/>
      <c r="S216" s="297"/>
      <c r="T216" s="297"/>
      <c r="U216" s="294"/>
      <c r="V216" s="294"/>
      <c r="W216" s="294"/>
      <c r="X216" s="322"/>
    </row>
    <row r="217" spans="1:24" s="71" customFormat="1" ht="33.75" x14ac:dyDescent="0.25">
      <c r="A217" s="54" t="s">
        <v>6907</v>
      </c>
      <c r="B217" s="61"/>
      <c r="C217" s="61"/>
      <c r="D217" s="349"/>
      <c r="E217" s="61">
        <v>2009</v>
      </c>
      <c r="F217" s="339" t="s">
        <v>6908</v>
      </c>
      <c r="G217" s="56">
        <v>990500</v>
      </c>
      <c r="H217" s="56">
        <v>0</v>
      </c>
      <c r="I217" s="56">
        <v>990500</v>
      </c>
      <c r="J217" s="70">
        <v>891712.18</v>
      </c>
      <c r="K217" s="70">
        <v>0</v>
      </c>
      <c r="L217" s="70">
        <v>0</v>
      </c>
      <c r="M217" s="70">
        <v>98787.819999999949</v>
      </c>
      <c r="N217" s="296">
        <f>J217/I217%</f>
        <v>90.026469459868764</v>
      </c>
      <c r="O217" s="297">
        <f>Q217+R217+S217+T217+U217+V217+W217+X217</f>
        <v>0</v>
      </c>
      <c r="P217" s="52" t="s">
        <v>6900</v>
      </c>
      <c r="Q217" s="297"/>
      <c r="R217" s="297"/>
      <c r="S217" s="297"/>
      <c r="T217" s="297"/>
      <c r="U217" s="294"/>
      <c r="V217" s="294"/>
      <c r="W217" s="294"/>
      <c r="X217" s="322"/>
    </row>
    <row r="218" spans="1:24" s="71" customFormat="1" ht="22.5" x14ac:dyDescent="0.25">
      <c r="A218" s="54" t="s">
        <v>6909</v>
      </c>
      <c r="B218" s="61"/>
      <c r="C218" s="61"/>
      <c r="D218" s="349"/>
      <c r="E218" s="61">
        <v>2009</v>
      </c>
      <c r="F218" s="339" t="s">
        <v>6910</v>
      </c>
      <c r="G218" s="56">
        <v>45000000</v>
      </c>
      <c r="H218" s="56">
        <v>12094444.919999998</v>
      </c>
      <c r="I218" s="56">
        <v>57094444.920000002</v>
      </c>
      <c r="J218" s="70">
        <v>26757924.5</v>
      </c>
      <c r="K218" s="70">
        <v>0</v>
      </c>
      <c r="L218" s="70">
        <v>0</v>
      </c>
      <c r="M218" s="70">
        <v>30336520.420000002</v>
      </c>
      <c r="N218" s="296">
        <f>J218/I218%</f>
        <v>46.866073463877015</v>
      </c>
      <c r="O218" s="297">
        <f>Q218+R218+S218+T218+U218+V218+W218+X218</f>
        <v>17980874.530000001</v>
      </c>
      <c r="P218" s="52" t="s">
        <v>6911</v>
      </c>
      <c r="Q218" s="297"/>
      <c r="R218" s="297"/>
      <c r="S218" s="297"/>
      <c r="T218" s="297">
        <v>17980874.530000001</v>
      </c>
      <c r="U218" s="294"/>
      <c r="V218" s="294"/>
      <c r="W218" s="294"/>
      <c r="X218" s="322"/>
    </row>
    <row r="219" spans="1:24" s="71" customFormat="1" ht="22.5" x14ac:dyDescent="0.25">
      <c r="A219" s="54" t="s">
        <v>6912</v>
      </c>
      <c r="B219" s="61"/>
      <c r="C219" s="61"/>
      <c r="D219" s="349"/>
      <c r="E219" s="61">
        <v>2009</v>
      </c>
      <c r="F219" s="339" t="s">
        <v>6913</v>
      </c>
      <c r="G219" s="56">
        <v>14997347.59</v>
      </c>
      <c r="H219" s="56">
        <v>5438931.5199999996</v>
      </c>
      <c r="I219" s="56">
        <v>20436279.109999999</v>
      </c>
      <c r="J219" s="70">
        <v>18376538.84</v>
      </c>
      <c r="K219" s="70">
        <v>0</v>
      </c>
      <c r="L219" s="70">
        <v>0</v>
      </c>
      <c r="M219" s="70">
        <v>2059740.2699999996</v>
      </c>
      <c r="N219" s="296">
        <f>J219/I219%</f>
        <v>89.921158059579852</v>
      </c>
      <c r="O219" s="297">
        <f>Q219+R219+S219+T219+U219+V219+W219+X219</f>
        <v>0</v>
      </c>
      <c r="P219" s="52" t="s">
        <v>6914</v>
      </c>
      <c r="Q219" s="297"/>
      <c r="R219" s="297"/>
      <c r="S219" s="297"/>
      <c r="T219" s="297"/>
      <c r="U219" s="294"/>
      <c r="V219" s="294"/>
      <c r="W219" s="294"/>
      <c r="X219" s="322"/>
    </row>
    <row r="220" spans="1:24" s="71" customFormat="1" ht="33.75" x14ac:dyDescent="0.25">
      <c r="A220" s="54" t="s">
        <v>6915</v>
      </c>
      <c r="B220" s="61"/>
      <c r="C220" s="61"/>
      <c r="D220" s="349"/>
      <c r="E220" s="61">
        <v>2009</v>
      </c>
      <c r="F220" s="339" t="s">
        <v>6916</v>
      </c>
      <c r="G220" s="56">
        <v>3898865.12</v>
      </c>
      <c r="H220" s="56">
        <v>0</v>
      </c>
      <c r="I220" s="56">
        <v>3898865.12</v>
      </c>
      <c r="J220" s="70">
        <v>3465657.8800000004</v>
      </c>
      <c r="K220" s="70">
        <v>0</v>
      </c>
      <c r="L220" s="70">
        <v>0</v>
      </c>
      <c r="M220" s="70">
        <v>433207.23999999976</v>
      </c>
      <c r="N220" s="296">
        <f>J220/I220%</f>
        <v>88.888888774895605</v>
      </c>
      <c r="O220" s="297">
        <f>Q220+R220+S220+T220+U220+V220+W220+X220</f>
        <v>0</v>
      </c>
      <c r="P220" s="52" t="s">
        <v>6914</v>
      </c>
      <c r="Q220" s="297"/>
      <c r="R220" s="297"/>
      <c r="S220" s="297"/>
      <c r="T220" s="297"/>
      <c r="U220" s="294"/>
      <c r="V220" s="294"/>
      <c r="W220" s="294"/>
      <c r="X220" s="322"/>
    </row>
    <row r="221" spans="1:24" s="71" customFormat="1" ht="22.5" x14ac:dyDescent="0.25">
      <c r="A221" s="54" t="s">
        <v>6917</v>
      </c>
      <c r="B221" s="61"/>
      <c r="C221" s="61"/>
      <c r="D221" s="349"/>
      <c r="E221" s="61">
        <v>2009</v>
      </c>
      <c r="F221" s="339" t="s">
        <v>6918</v>
      </c>
      <c r="G221" s="56">
        <v>14988499.960000001</v>
      </c>
      <c r="H221" s="56">
        <v>5483414.379999999</v>
      </c>
      <c r="I221" s="56">
        <v>20471914.34</v>
      </c>
      <c r="J221" s="70">
        <v>18424718.68</v>
      </c>
      <c r="K221" s="70">
        <v>0</v>
      </c>
      <c r="L221" s="70">
        <v>0</v>
      </c>
      <c r="M221" s="70">
        <v>2047195.6600000001</v>
      </c>
      <c r="N221" s="296">
        <f>J221/I221%</f>
        <v>89.999979357084399</v>
      </c>
      <c r="O221" s="297">
        <f>Q221+R221+S221+T221+U221+V221+W221+X221</f>
        <v>0</v>
      </c>
      <c r="P221" s="52" t="s">
        <v>6914</v>
      </c>
      <c r="Q221" s="297"/>
      <c r="R221" s="297"/>
      <c r="S221" s="297"/>
      <c r="T221" s="297"/>
      <c r="U221" s="294"/>
      <c r="V221" s="294"/>
      <c r="W221" s="294"/>
      <c r="X221" s="322"/>
    </row>
    <row r="222" spans="1:24" s="71" customFormat="1" ht="22.5" x14ac:dyDescent="0.25">
      <c r="A222" s="54" t="s">
        <v>6919</v>
      </c>
      <c r="B222" s="61"/>
      <c r="C222" s="61"/>
      <c r="D222" s="349"/>
      <c r="E222" s="61">
        <v>2009</v>
      </c>
      <c r="F222" s="339" t="s">
        <v>6920</v>
      </c>
      <c r="G222" s="56">
        <v>300875</v>
      </c>
      <c r="H222" s="56">
        <v>0</v>
      </c>
      <c r="I222" s="56">
        <v>300875</v>
      </c>
      <c r="J222" s="70">
        <v>218019.88</v>
      </c>
      <c r="K222" s="70">
        <v>0</v>
      </c>
      <c r="L222" s="70">
        <v>0</v>
      </c>
      <c r="M222" s="70">
        <v>82855.12</v>
      </c>
      <c r="N222" s="296">
        <f>J222/I222%</f>
        <v>72.461945990859988</v>
      </c>
      <c r="O222" s="297">
        <f>Q222+R222+S222+T222+U222+V222+W222+X222</f>
        <v>0</v>
      </c>
      <c r="P222" s="52" t="s">
        <v>6921</v>
      </c>
      <c r="Q222" s="297"/>
      <c r="R222" s="297"/>
      <c r="S222" s="297"/>
      <c r="T222" s="297"/>
      <c r="U222" s="294"/>
      <c r="V222" s="294"/>
      <c r="W222" s="294"/>
      <c r="X222" s="322"/>
    </row>
    <row r="223" spans="1:24" s="71" customFormat="1" ht="22.5" x14ac:dyDescent="0.25">
      <c r="A223" s="54" t="s">
        <v>6922</v>
      </c>
      <c r="B223" s="61"/>
      <c r="C223" s="61"/>
      <c r="D223" s="349"/>
      <c r="E223" s="61">
        <v>2009</v>
      </c>
      <c r="F223" s="339" t="s">
        <v>6923</v>
      </c>
      <c r="G223" s="56">
        <v>2854350</v>
      </c>
      <c r="H223" s="56">
        <v>0</v>
      </c>
      <c r="I223" s="56">
        <v>2854350</v>
      </c>
      <c r="J223" s="70">
        <v>2186709.9299999997</v>
      </c>
      <c r="K223" s="70">
        <v>0</v>
      </c>
      <c r="L223" s="70">
        <v>0</v>
      </c>
      <c r="M223" s="70">
        <v>667640.0700000003</v>
      </c>
      <c r="N223" s="296">
        <f>J223/I223%</f>
        <v>76.609733564559349</v>
      </c>
      <c r="O223" s="297">
        <f>Q223+R223+S223+T223+U223+V223+W223+X223</f>
        <v>0</v>
      </c>
      <c r="P223" s="52" t="s">
        <v>6921</v>
      </c>
      <c r="Q223" s="297"/>
      <c r="R223" s="297"/>
      <c r="S223" s="297"/>
      <c r="T223" s="297"/>
      <c r="U223" s="294"/>
      <c r="V223" s="294"/>
      <c r="W223" s="294"/>
      <c r="X223" s="322"/>
    </row>
    <row r="224" spans="1:24" s="71" customFormat="1" ht="22.5" x14ac:dyDescent="0.25">
      <c r="A224" s="54" t="s">
        <v>6919</v>
      </c>
      <c r="B224" s="61"/>
      <c r="C224" s="61"/>
      <c r="D224" s="349"/>
      <c r="E224" s="61">
        <v>2009</v>
      </c>
      <c r="F224" s="339" t="s">
        <v>6924</v>
      </c>
      <c r="G224" s="56">
        <v>279349.64</v>
      </c>
      <c r="H224" s="56">
        <v>0</v>
      </c>
      <c r="I224" s="56">
        <v>279349.64</v>
      </c>
      <c r="J224" s="70">
        <v>251365.11</v>
      </c>
      <c r="K224" s="70">
        <v>0</v>
      </c>
      <c r="L224" s="70">
        <v>0</v>
      </c>
      <c r="M224" s="70">
        <v>27984.530000000028</v>
      </c>
      <c r="N224" s="296">
        <f>J224/I224%</f>
        <v>89.982256644397324</v>
      </c>
      <c r="O224" s="297">
        <f>Q224+R224+S224+T224+U224+V224+W224+X224</f>
        <v>0</v>
      </c>
      <c r="P224" s="52" t="s">
        <v>6921</v>
      </c>
      <c r="Q224" s="297"/>
      <c r="R224" s="297"/>
      <c r="S224" s="297"/>
      <c r="T224" s="297"/>
      <c r="U224" s="294"/>
      <c r="V224" s="294"/>
      <c r="W224" s="294"/>
      <c r="X224" s="322"/>
    </row>
    <row r="225" spans="1:24" s="71" customFormat="1" x14ac:dyDescent="0.25">
      <c r="A225" s="54" t="s">
        <v>6925</v>
      </c>
      <c r="B225" s="61"/>
      <c r="C225" s="61"/>
      <c r="D225" s="349"/>
      <c r="E225" s="61">
        <v>2009</v>
      </c>
      <c r="F225" s="339" t="s">
        <v>6926</v>
      </c>
      <c r="G225" s="56">
        <v>621500.22</v>
      </c>
      <c r="H225" s="56">
        <v>0</v>
      </c>
      <c r="I225" s="56">
        <v>621500.22</v>
      </c>
      <c r="J225" s="70">
        <v>559350.19999999995</v>
      </c>
      <c r="K225" s="70">
        <v>0</v>
      </c>
      <c r="L225" s="70">
        <v>0</v>
      </c>
      <c r="M225" s="70">
        <v>62150.020000000019</v>
      </c>
      <c r="N225" s="296">
        <f>J225/I225%</f>
        <v>90.000000321801977</v>
      </c>
      <c r="O225" s="297">
        <f>Q225+R225+S225+T225+U225+V225+W225+X225</f>
        <v>62150</v>
      </c>
      <c r="P225" s="52" t="s">
        <v>6921</v>
      </c>
      <c r="Q225" s="297"/>
      <c r="R225" s="297"/>
      <c r="S225" s="297">
        <v>62150</v>
      </c>
      <c r="T225" s="297"/>
      <c r="U225" s="294"/>
      <c r="V225" s="294"/>
      <c r="W225" s="294"/>
      <c r="X225" s="322"/>
    </row>
    <row r="226" spans="1:24" s="71" customFormat="1" ht="22.5" x14ac:dyDescent="0.25">
      <c r="A226" s="54" t="s">
        <v>6919</v>
      </c>
      <c r="B226" s="61"/>
      <c r="C226" s="61"/>
      <c r="D226" s="349"/>
      <c r="E226" s="61">
        <v>2009</v>
      </c>
      <c r="F226" s="339" t="s">
        <v>6927</v>
      </c>
      <c r="G226" s="56">
        <v>265900</v>
      </c>
      <c r="H226" s="56">
        <v>0</v>
      </c>
      <c r="I226" s="56">
        <v>265900</v>
      </c>
      <c r="J226" s="70">
        <v>239331</v>
      </c>
      <c r="K226" s="70">
        <v>0</v>
      </c>
      <c r="L226" s="70">
        <v>0</v>
      </c>
      <c r="M226" s="70">
        <v>26569</v>
      </c>
      <c r="N226" s="296">
        <f>J226/I226%</f>
        <v>90.007897705904469</v>
      </c>
      <c r="O226" s="297">
        <f>Q226+R226+S226+T226+U226+V226+W226+X226</f>
        <v>26569</v>
      </c>
      <c r="P226" s="52" t="s">
        <v>6921</v>
      </c>
      <c r="Q226" s="297"/>
      <c r="R226" s="297"/>
      <c r="S226" s="297">
        <v>26569</v>
      </c>
      <c r="T226" s="297"/>
      <c r="U226" s="294"/>
      <c r="V226" s="294"/>
      <c r="W226" s="294"/>
      <c r="X226" s="322"/>
    </row>
    <row r="227" spans="1:24" s="71" customFormat="1" ht="22.5" x14ac:dyDescent="0.25">
      <c r="A227" s="54" t="s">
        <v>6928</v>
      </c>
      <c r="B227" s="61"/>
      <c r="C227" s="61"/>
      <c r="D227" s="349"/>
      <c r="E227" s="61">
        <v>2009</v>
      </c>
      <c r="F227" s="339" t="s">
        <v>6929</v>
      </c>
      <c r="G227" s="56">
        <v>116699.95</v>
      </c>
      <c r="H227" s="56">
        <v>0</v>
      </c>
      <c r="I227" s="56">
        <v>116699.95</v>
      </c>
      <c r="J227" s="70">
        <v>100164.28</v>
      </c>
      <c r="K227" s="70">
        <v>0</v>
      </c>
      <c r="L227" s="70">
        <v>0</v>
      </c>
      <c r="M227" s="70">
        <v>16535.669999999998</v>
      </c>
      <c r="N227" s="296">
        <f>J227/I227%</f>
        <v>85.830610895720184</v>
      </c>
      <c r="O227" s="297">
        <f>Q227+R227+S227+T227+U227+V227+W227+X227</f>
        <v>0</v>
      </c>
      <c r="P227" s="52" t="s">
        <v>6921</v>
      </c>
      <c r="Q227" s="297"/>
      <c r="R227" s="297"/>
      <c r="S227" s="297"/>
      <c r="T227" s="297"/>
      <c r="U227" s="294"/>
      <c r="V227" s="294"/>
      <c r="W227" s="294"/>
      <c r="X227" s="322"/>
    </row>
    <row r="228" spans="1:24" s="71" customFormat="1" ht="22.5" x14ac:dyDescent="0.25">
      <c r="A228" s="54" t="s">
        <v>6922</v>
      </c>
      <c r="B228" s="61"/>
      <c r="C228" s="61"/>
      <c r="D228" s="349"/>
      <c r="E228" s="61">
        <v>2009</v>
      </c>
      <c r="F228" s="339" t="s">
        <v>6930</v>
      </c>
      <c r="G228" s="56">
        <v>2019100</v>
      </c>
      <c r="H228" s="56">
        <v>0</v>
      </c>
      <c r="I228" s="56">
        <v>2019100</v>
      </c>
      <c r="J228" s="70">
        <v>1733332.9700000002</v>
      </c>
      <c r="K228" s="70">
        <v>0</v>
      </c>
      <c r="L228" s="70">
        <v>0</v>
      </c>
      <c r="M228" s="70">
        <v>285767.0299999998</v>
      </c>
      <c r="N228" s="296">
        <f>J228/I228%</f>
        <v>85.846811450646342</v>
      </c>
      <c r="O228" s="297">
        <f>Q228+R228+S228+T228+U228+V228+W228+X228</f>
        <v>0</v>
      </c>
      <c r="P228" s="52" t="s">
        <v>6921</v>
      </c>
      <c r="Q228" s="297"/>
      <c r="R228" s="297"/>
      <c r="S228" s="297"/>
      <c r="T228" s="297"/>
      <c r="U228" s="294"/>
      <c r="V228" s="294"/>
      <c r="W228" s="294"/>
      <c r="X228" s="322"/>
    </row>
    <row r="229" spans="1:24" s="71" customFormat="1" ht="22.5" x14ac:dyDescent="0.25">
      <c r="A229" s="54" t="s">
        <v>6925</v>
      </c>
      <c r="B229" s="61"/>
      <c r="C229" s="61"/>
      <c r="D229" s="349"/>
      <c r="E229" s="61">
        <v>2009</v>
      </c>
      <c r="F229" s="339" t="s">
        <v>6931</v>
      </c>
      <c r="G229" s="56">
        <v>253600</v>
      </c>
      <c r="H229" s="56">
        <v>0</v>
      </c>
      <c r="I229" s="56">
        <v>253600</v>
      </c>
      <c r="J229" s="70">
        <v>228240</v>
      </c>
      <c r="K229" s="70">
        <v>0</v>
      </c>
      <c r="L229" s="70">
        <v>0</v>
      </c>
      <c r="M229" s="70">
        <v>25360</v>
      </c>
      <c r="N229" s="296">
        <f>J229/I229%</f>
        <v>90</v>
      </c>
      <c r="O229" s="297">
        <f>Q229+R229+S229+T229+U229+V229+W229+X229</f>
        <v>0</v>
      </c>
      <c r="P229" s="52" t="s">
        <v>6921</v>
      </c>
      <c r="Q229" s="297"/>
      <c r="R229" s="297"/>
      <c r="S229" s="297"/>
      <c r="T229" s="297"/>
      <c r="U229" s="294"/>
      <c r="V229" s="294"/>
      <c r="W229" s="294"/>
      <c r="X229" s="322"/>
    </row>
    <row r="230" spans="1:24" s="71" customFormat="1" ht="22.5" x14ac:dyDescent="0.25">
      <c r="A230" s="54" t="s">
        <v>6925</v>
      </c>
      <c r="B230" s="61"/>
      <c r="C230" s="61"/>
      <c r="D230" s="349"/>
      <c r="E230" s="61">
        <v>2009</v>
      </c>
      <c r="F230" s="339" t="s">
        <v>6932</v>
      </c>
      <c r="G230" s="56">
        <v>218699.99</v>
      </c>
      <c r="H230" s="56">
        <v>0</v>
      </c>
      <c r="I230" s="56">
        <v>218699.99</v>
      </c>
      <c r="J230" s="70">
        <v>196822.05</v>
      </c>
      <c r="K230" s="70">
        <v>0</v>
      </c>
      <c r="L230" s="70">
        <v>0</v>
      </c>
      <c r="M230" s="70">
        <v>21877.940000000002</v>
      </c>
      <c r="N230" s="296">
        <f>J230/I230%</f>
        <v>89.996368998462231</v>
      </c>
      <c r="O230" s="297">
        <f>Q230+R230+S230+T230+U230+V230+W230+X230</f>
        <v>21877.94</v>
      </c>
      <c r="P230" s="52" t="s">
        <v>6921</v>
      </c>
      <c r="Q230" s="297"/>
      <c r="R230" s="297"/>
      <c r="S230" s="297">
        <v>21877.94</v>
      </c>
      <c r="T230" s="297"/>
      <c r="U230" s="294"/>
      <c r="V230" s="294"/>
      <c r="W230" s="294"/>
      <c r="X230" s="322"/>
    </row>
    <row r="231" spans="1:24" s="71" customFormat="1" ht="22.5" x14ac:dyDescent="0.25">
      <c r="A231" s="54" t="s">
        <v>6925</v>
      </c>
      <c r="B231" s="61"/>
      <c r="C231" s="61"/>
      <c r="D231" s="349"/>
      <c r="E231" s="61">
        <v>2009</v>
      </c>
      <c r="F231" s="339" t="s">
        <v>6933</v>
      </c>
      <c r="G231" s="56">
        <v>295800</v>
      </c>
      <c r="H231" s="56">
        <v>0</v>
      </c>
      <c r="I231" s="56">
        <v>295800</v>
      </c>
      <c r="J231" s="70">
        <v>266215.23</v>
      </c>
      <c r="K231" s="70">
        <v>0</v>
      </c>
      <c r="L231" s="70">
        <v>0</v>
      </c>
      <c r="M231" s="70">
        <v>29584.770000000019</v>
      </c>
      <c r="N231" s="296">
        <f>J231/I231%</f>
        <v>89.998387423935085</v>
      </c>
      <c r="O231" s="297">
        <f>Q231+R231+S231+T231+U231+V231+W231+X231</f>
        <v>29584.77</v>
      </c>
      <c r="P231" s="52" t="s">
        <v>6921</v>
      </c>
      <c r="Q231" s="297"/>
      <c r="R231" s="297"/>
      <c r="S231" s="297">
        <v>29584.77</v>
      </c>
      <c r="T231" s="297"/>
      <c r="U231" s="294"/>
      <c r="V231" s="294"/>
      <c r="W231" s="294"/>
      <c r="X231" s="322"/>
    </row>
    <row r="232" spans="1:24" s="71" customFormat="1" ht="22.5" x14ac:dyDescent="0.25">
      <c r="A232" s="54" t="s">
        <v>6928</v>
      </c>
      <c r="B232" s="61"/>
      <c r="C232" s="61"/>
      <c r="D232" s="349"/>
      <c r="E232" s="61">
        <v>2009</v>
      </c>
      <c r="F232" s="339" t="s">
        <v>6934</v>
      </c>
      <c r="G232" s="56">
        <v>316749.95</v>
      </c>
      <c r="H232" s="56">
        <v>0</v>
      </c>
      <c r="I232" s="56">
        <v>316749.95</v>
      </c>
      <c r="J232" s="70">
        <v>285067.68</v>
      </c>
      <c r="K232" s="70">
        <v>0</v>
      </c>
      <c r="L232" s="70">
        <v>0</v>
      </c>
      <c r="M232" s="70">
        <v>31682.270000000019</v>
      </c>
      <c r="N232" s="296">
        <f>J232/I232%</f>
        <v>89.997703235627981</v>
      </c>
      <c r="O232" s="297">
        <f>Q232+R232+S232+T232+U232+V232+W232+X232</f>
        <v>0</v>
      </c>
      <c r="P232" s="52" t="s">
        <v>6921</v>
      </c>
      <c r="Q232" s="297"/>
      <c r="R232" s="297"/>
      <c r="S232" s="297"/>
      <c r="T232" s="297"/>
      <c r="U232" s="294"/>
      <c r="V232" s="294"/>
      <c r="W232" s="294"/>
      <c r="X232" s="322"/>
    </row>
    <row r="233" spans="1:24" s="71" customFormat="1" ht="22.5" x14ac:dyDescent="0.25">
      <c r="A233" s="54" t="s">
        <v>6925</v>
      </c>
      <c r="B233" s="61"/>
      <c r="C233" s="61"/>
      <c r="D233" s="349"/>
      <c r="E233" s="61">
        <v>2009</v>
      </c>
      <c r="F233" s="339" t="s">
        <v>6935</v>
      </c>
      <c r="G233" s="56">
        <v>267299.02</v>
      </c>
      <c r="H233" s="56">
        <v>0</v>
      </c>
      <c r="I233" s="56">
        <v>267299.02</v>
      </c>
      <c r="J233" s="70">
        <v>240548.55</v>
      </c>
      <c r="K233" s="70">
        <v>0</v>
      </c>
      <c r="L233" s="70">
        <v>0</v>
      </c>
      <c r="M233" s="70">
        <v>26750.47000000003</v>
      </c>
      <c r="N233" s="296">
        <f>J233/I233%</f>
        <v>89.992305246760708</v>
      </c>
      <c r="O233" s="297">
        <f>Q233+R233+S233+T233+U233+V233+W233+X233</f>
        <v>0</v>
      </c>
      <c r="P233" s="52" t="s">
        <v>6921</v>
      </c>
      <c r="Q233" s="297"/>
      <c r="R233" s="297"/>
      <c r="S233" s="297"/>
      <c r="T233" s="297"/>
      <c r="U233" s="294"/>
      <c r="V233" s="294"/>
      <c r="W233" s="294"/>
      <c r="X233" s="322"/>
    </row>
    <row r="234" spans="1:24" s="71" customFormat="1" ht="22.5" x14ac:dyDescent="0.25">
      <c r="A234" s="54" t="s">
        <v>6936</v>
      </c>
      <c r="B234" s="61"/>
      <c r="C234" s="61"/>
      <c r="D234" s="349"/>
      <c r="E234" s="61">
        <v>2009</v>
      </c>
      <c r="F234" s="339" t="s">
        <v>6937</v>
      </c>
      <c r="G234" s="56">
        <v>254500</v>
      </c>
      <c r="H234" s="56">
        <v>0</v>
      </c>
      <c r="I234" s="56">
        <v>254500</v>
      </c>
      <c r="J234" s="70">
        <v>185108.22</v>
      </c>
      <c r="K234" s="70">
        <v>0</v>
      </c>
      <c r="L234" s="70">
        <v>0</v>
      </c>
      <c r="M234" s="70">
        <v>69391.78</v>
      </c>
      <c r="N234" s="296">
        <f>J234/I234%</f>
        <v>72.734074656188611</v>
      </c>
      <c r="O234" s="297">
        <f>Q234+R234+S234+T234+U234+V234+W234+X234</f>
        <v>0</v>
      </c>
      <c r="P234" s="52" t="s">
        <v>6921</v>
      </c>
      <c r="Q234" s="297"/>
      <c r="R234" s="297"/>
      <c r="S234" s="297"/>
      <c r="T234" s="297"/>
      <c r="U234" s="294"/>
      <c r="V234" s="294"/>
      <c r="W234" s="294"/>
      <c r="X234" s="322"/>
    </row>
    <row r="235" spans="1:24" s="71" customFormat="1" ht="22.5" x14ac:dyDescent="0.25">
      <c r="A235" s="54" t="s">
        <v>6936</v>
      </c>
      <c r="B235" s="61"/>
      <c r="C235" s="61"/>
      <c r="D235" s="349"/>
      <c r="E235" s="61">
        <v>2009</v>
      </c>
      <c r="F235" s="339" t="s">
        <v>6938</v>
      </c>
      <c r="G235" s="56">
        <v>322749.98</v>
      </c>
      <c r="H235" s="56">
        <v>0</v>
      </c>
      <c r="I235" s="56">
        <v>322749.98</v>
      </c>
      <c r="J235" s="70">
        <v>306657.69</v>
      </c>
      <c r="K235" s="70">
        <v>0</v>
      </c>
      <c r="L235" s="70">
        <v>0</v>
      </c>
      <c r="M235" s="70">
        <v>16092.289999999979</v>
      </c>
      <c r="N235" s="296">
        <f>J235/I235%</f>
        <v>95.014007436964064</v>
      </c>
      <c r="O235" s="297">
        <f>Q235+R235+S235+T235+U235+V235+W235+X235</f>
        <v>0</v>
      </c>
      <c r="P235" s="52" t="s">
        <v>6921</v>
      </c>
      <c r="Q235" s="297"/>
      <c r="R235" s="297"/>
      <c r="S235" s="297"/>
      <c r="T235" s="297"/>
      <c r="U235" s="294"/>
      <c r="V235" s="294"/>
      <c r="W235" s="294"/>
      <c r="X235" s="322"/>
    </row>
    <row r="236" spans="1:24" s="71" customFormat="1" ht="22.5" x14ac:dyDescent="0.25">
      <c r="A236" s="54" t="s">
        <v>6928</v>
      </c>
      <c r="B236" s="61"/>
      <c r="C236" s="61"/>
      <c r="D236" s="349"/>
      <c r="E236" s="61">
        <v>2009</v>
      </c>
      <c r="F236" s="339" t="s">
        <v>6939</v>
      </c>
      <c r="G236" s="56">
        <v>320199.90000000002</v>
      </c>
      <c r="H236" s="56">
        <v>0</v>
      </c>
      <c r="I236" s="56">
        <v>320199.90000000002</v>
      </c>
      <c r="J236" s="70">
        <v>288170.99</v>
      </c>
      <c r="K236" s="70">
        <v>0</v>
      </c>
      <c r="L236" s="70">
        <v>0</v>
      </c>
      <c r="M236" s="70">
        <v>32028.910000000033</v>
      </c>
      <c r="N236" s="296">
        <f>J236/I236%</f>
        <v>89.997214240229297</v>
      </c>
      <c r="O236" s="297">
        <f>Q236+R236+S236+T236+U236+V236+W236+X236</f>
        <v>0</v>
      </c>
      <c r="P236" s="52" t="s">
        <v>6921</v>
      </c>
      <c r="Q236" s="297"/>
      <c r="R236" s="297"/>
      <c r="S236" s="297"/>
      <c r="T236" s="297"/>
      <c r="U236" s="294"/>
      <c r="V236" s="294"/>
      <c r="W236" s="294"/>
      <c r="X236" s="322"/>
    </row>
    <row r="237" spans="1:24" s="71" customFormat="1" ht="22.5" x14ac:dyDescent="0.25">
      <c r="A237" s="54" t="s">
        <v>6936</v>
      </c>
      <c r="B237" s="61"/>
      <c r="C237" s="61"/>
      <c r="D237" s="349"/>
      <c r="E237" s="61">
        <v>2009</v>
      </c>
      <c r="F237" s="339" t="s">
        <v>6940</v>
      </c>
      <c r="G237" s="56">
        <v>224450</v>
      </c>
      <c r="H237" s="56">
        <v>0</v>
      </c>
      <c r="I237" s="56">
        <v>224450</v>
      </c>
      <c r="J237" s="70">
        <v>202005</v>
      </c>
      <c r="K237" s="70">
        <v>0</v>
      </c>
      <c r="L237" s="70">
        <v>0</v>
      </c>
      <c r="M237" s="70">
        <v>22445</v>
      </c>
      <c r="N237" s="296">
        <f>J237/I237%</f>
        <v>90</v>
      </c>
      <c r="O237" s="297">
        <f>Q237+R237+S237+T237+U237+V237+W237+X237</f>
        <v>0</v>
      </c>
      <c r="P237" s="52" t="s">
        <v>6921</v>
      </c>
      <c r="Q237" s="297"/>
      <c r="R237" s="297"/>
      <c r="S237" s="297">
        <v>0</v>
      </c>
      <c r="T237" s="297"/>
      <c r="U237" s="294"/>
      <c r="V237" s="294"/>
      <c r="W237" s="294"/>
      <c r="X237" s="322"/>
    </row>
    <row r="238" spans="1:24" s="71" customFormat="1" ht="22.5" x14ac:dyDescent="0.25">
      <c r="A238" s="54" t="s">
        <v>6928</v>
      </c>
      <c r="B238" s="61"/>
      <c r="C238" s="61"/>
      <c r="D238" s="349"/>
      <c r="E238" s="61">
        <v>2009</v>
      </c>
      <c r="F238" s="339" t="s">
        <v>6941</v>
      </c>
      <c r="G238" s="56">
        <v>255325</v>
      </c>
      <c r="H238" s="56">
        <v>0</v>
      </c>
      <c r="I238" s="56">
        <v>255325</v>
      </c>
      <c r="J238" s="70">
        <v>229792.5</v>
      </c>
      <c r="K238" s="70">
        <v>0</v>
      </c>
      <c r="L238" s="70">
        <v>0</v>
      </c>
      <c r="M238" s="70">
        <v>25532.5</v>
      </c>
      <c r="N238" s="296">
        <f>J238/I238%</f>
        <v>90</v>
      </c>
      <c r="O238" s="297">
        <f>Q238+R238+S238+T238+U238+V238+W238+X238</f>
        <v>25532.5</v>
      </c>
      <c r="P238" s="52" t="s">
        <v>6921</v>
      </c>
      <c r="Q238" s="297"/>
      <c r="R238" s="297"/>
      <c r="S238" s="297">
        <v>25532.5</v>
      </c>
      <c r="T238" s="297"/>
      <c r="U238" s="294"/>
      <c r="V238" s="294"/>
      <c r="W238" s="294"/>
      <c r="X238" s="322"/>
    </row>
    <row r="239" spans="1:24" s="71" customFormat="1" ht="22.5" x14ac:dyDescent="0.25">
      <c r="A239" s="54" t="s">
        <v>6942</v>
      </c>
      <c r="B239" s="61"/>
      <c r="C239" s="61"/>
      <c r="D239" s="349"/>
      <c r="E239" s="61">
        <v>2009</v>
      </c>
      <c r="F239" s="339" t="s">
        <v>6943</v>
      </c>
      <c r="G239" s="56">
        <v>258000</v>
      </c>
      <c r="H239" s="56">
        <v>0</v>
      </c>
      <c r="I239" s="56">
        <v>258000</v>
      </c>
      <c r="J239" s="70">
        <v>232185.77</v>
      </c>
      <c r="K239" s="70">
        <v>0</v>
      </c>
      <c r="L239" s="70">
        <v>0</v>
      </c>
      <c r="M239" s="70">
        <v>25814.23000000001</v>
      </c>
      <c r="N239" s="296">
        <f>J239/I239%</f>
        <v>89.994484496124031</v>
      </c>
      <c r="O239" s="297">
        <f>Q239+R239+S239+T239+U239+V239+W239+X239</f>
        <v>0</v>
      </c>
      <c r="P239" s="52" t="s">
        <v>6921</v>
      </c>
      <c r="Q239" s="297"/>
      <c r="R239" s="297"/>
      <c r="S239" s="297"/>
      <c r="T239" s="297"/>
      <c r="U239" s="294"/>
      <c r="V239" s="294"/>
      <c r="W239" s="294"/>
      <c r="X239" s="322"/>
    </row>
    <row r="240" spans="1:24" s="71" customFormat="1" ht="22.5" x14ac:dyDescent="0.25">
      <c r="A240" s="54" t="s">
        <v>6944</v>
      </c>
      <c r="B240" s="61"/>
      <c r="C240" s="61"/>
      <c r="D240" s="349"/>
      <c r="E240" s="61">
        <v>2009</v>
      </c>
      <c r="F240" s="339" t="s">
        <v>6945</v>
      </c>
      <c r="G240" s="56">
        <v>299450</v>
      </c>
      <c r="H240" s="56">
        <v>0</v>
      </c>
      <c r="I240" s="56">
        <v>299450</v>
      </c>
      <c r="J240" s="70">
        <v>268594.17000000004</v>
      </c>
      <c r="K240" s="70">
        <v>0</v>
      </c>
      <c r="L240" s="70">
        <v>0</v>
      </c>
      <c r="M240" s="70">
        <v>30855.829999999958</v>
      </c>
      <c r="N240" s="296">
        <f>J240/I240%</f>
        <v>89.695832359325451</v>
      </c>
      <c r="O240" s="297">
        <f>Q240+R240+S240+T240+U240+V240+W240+X240</f>
        <v>0</v>
      </c>
      <c r="P240" s="52" t="s">
        <v>6921</v>
      </c>
      <c r="Q240" s="297"/>
      <c r="R240" s="297"/>
      <c r="S240" s="297"/>
      <c r="T240" s="297"/>
      <c r="U240" s="294"/>
      <c r="V240" s="294"/>
      <c r="W240" s="294"/>
      <c r="X240" s="322"/>
    </row>
    <row r="241" spans="1:24" s="71" customFormat="1" ht="22.5" x14ac:dyDescent="0.25">
      <c r="A241" s="54" t="s">
        <v>6928</v>
      </c>
      <c r="B241" s="61"/>
      <c r="C241" s="61"/>
      <c r="D241" s="349"/>
      <c r="E241" s="61">
        <v>2009</v>
      </c>
      <c r="F241" s="339" t="s">
        <v>6946</v>
      </c>
      <c r="G241" s="56">
        <v>400700</v>
      </c>
      <c r="H241" s="56">
        <v>0</v>
      </c>
      <c r="I241" s="56">
        <v>400700</v>
      </c>
      <c r="J241" s="70">
        <v>358699.87</v>
      </c>
      <c r="K241" s="70">
        <v>0</v>
      </c>
      <c r="L241" s="70">
        <v>0</v>
      </c>
      <c r="M241" s="70">
        <v>42000.130000000005</v>
      </c>
      <c r="N241" s="296">
        <f>J241/I241%</f>
        <v>89.518310456700775</v>
      </c>
      <c r="O241" s="297">
        <f>Q241+R241+S241+T241+U241+V241+W241+X241</f>
        <v>42000.13</v>
      </c>
      <c r="P241" s="52" t="s">
        <v>6921</v>
      </c>
      <c r="Q241" s="297"/>
      <c r="R241" s="297"/>
      <c r="S241" s="297">
        <v>42000.13</v>
      </c>
      <c r="T241" s="297"/>
      <c r="U241" s="294"/>
      <c r="V241" s="294"/>
      <c r="W241" s="294"/>
      <c r="X241" s="322"/>
    </row>
    <row r="242" spans="1:24" s="71" customFormat="1" ht="22.5" x14ac:dyDescent="0.25">
      <c r="A242" s="54" t="s">
        <v>6947</v>
      </c>
      <c r="B242" s="61"/>
      <c r="C242" s="61"/>
      <c r="D242" s="349"/>
      <c r="E242" s="61">
        <v>2009</v>
      </c>
      <c r="F242" s="339" t="s">
        <v>6948</v>
      </c>
      <c r="G242" s="56">
        <v>447990</v>
      </c>
      <c r="H242" s="56">
        <v>0</v>
      </c>
      <c r="I242" s="56">
        <v>447990</v>
      </c>
      <c r="J242" s="70">
        <v>223995</v>
      </c>
      <c r="K242" s="70">
        <v>0</v>
      </c>
      <c r="L242" s="70">
        <v>0</v>
      </c>
      <c r="M242" s="70">
        <v>223995</v>
      </c>
      <c r="N242" s="296">
        <f>J242/I242%</f>
        <v>50.000000000000007</v>
      </c>
      <c r="O242" s="297">
        <f>Q242+R242+S242+T242+U242+V242+W242+X242</f>
        <v>0</v>
      </c>
      <c r="P242" s="52" t="s">
        <v>6949</v>
      </c>
      <c r="Q242" s="297"/>
      <c r="R242" s="297"/>
      <c r="S242" s="297"/>
      <c r="T242" s="297"/>
      <c r="U242" s="294"/>
      <c r="V242" s="294"/>
      <c r="W242" s="294"/>
      <c r="X242" s="322"/>
    </row>
    <row r="243" spans="1:24" s="71" customFormat="1" ht="22.5" x14ac:dyDescent="0.25">
      <c r="A243" s="54" t="s">
        <v>6936</v>
      </c>
      <c r="B243" s="61"/>
      <c r="C243" s="61"/>
      <c r="D243" s="349"/>
      <c r="E243" s="61">
        <v>2009</v>
      </c>
      <c r="F243" s="339" t="s">
        <v>6950</v>
      </c>
      <c r="G243" s="56">
        <v>834821.02</v>
      </c>
      <c r="H243" s="56">
        <v>0</v>
      </c>
      <c r="I243" s="56">
        <v>834821.02</v>
      </c>
      <c r="J243" s="70">
        <v>208705.27000000002</v>
      </c>
      <c r="K243" s="70">
        <v>0</v>
      </c>
      <c r="L243" s="70">
        <v>0</v>
      </c>
      <c r="M243" s="70">
        <v>626115.75</v>
      </c>
      <c r="N243" s="296">
        <f>J243/I243%</f>
        <v>25.000001796792326</v>
      </c>
      <c r="O243" s="297">
        <f>Q243+R243+S243+T243+U243+V243+W243+X243</f>
        <v>626115.75</v>
      </c>
      <c r="P243" s="52" t="s">
        <v>6951</v>
      </c>
      <c r="Q243" s="297"/>
      <c r="R243" s="297"/>
      <c r="S243" s="297">
        <v>626115.75</v>
      </c>
      <c r="T243" s="297"/>
      <c r="U243" s="294"/>
      <c r="V243" s="294"/>
      <c r="W243" s="294"/>
      <c r="X243" s="322"/>
    </row>
    <row r="244" spans="1:24" s="71" customFormat="1" ht="22.5" x14ac:dyDescent="0.25">
      <c r="A244" s="54" t="s">
        <v>6925</v>
      </c>
      <c r="B244" s="61"/>
      <c r="C244" s="61"/>
      <c r="D244" s="349"/>
      <c r="E244" s="61">
        <v>2009</v>
      </c>
      <c r="F244" s="339" t="s">
        <v>6952</v>
      </c>
      <c r="G244" s="56">
        <v>300905.03999999998</v>
      </c>
      <c r="H244" s="56">
        <v>0</v>
      </c>
      <c r="I244" s="56">
        <v>300905.03999999998</v>
      </c>
      <c r="J244" s="70">
        <v>270758.71000000002</v>
      </c>
      <c r="K244" s="70">
        <v>0</v>
      </c>
      <c r="L244" s="70">
        <v>0</v>
      </c>
      <c r="M244" s="70">
        <v>30146.329999999958</v>
      </c>
      <c r="N244" s="296">
        <f>J244/I244%</f>
        <v>89.981447303109334</v>
      </c>
      <c r="O244" s="297">
        <f>Q244+R244+S244+T244+U244+V244+W244+X244</f>
        <v>30146.33</v>
      </c>
      <c r="P244" s="52" t="s">
        <v>6951</v>
      </c>
      <c r="Q244" s="297"/>
      <c r="R244" s="297"/>
      <c r="S244" s="297">
        <v>30146.33</v>
      </c>
      <c r="T244" s="297"/>
      <c r="U244" s="294"/>
      <c r="V244" s="294"/>
      <c r="W244" s="294"/>
      <c r="X244" s="322"/>
    </row>
    <row r="245" spans="1:24" s="71" customFormat="1" ht="22.5" x14ac:dyDescent="0.25">
      <c r="A245" s="54" t="s">
        <v>6928</v>
      </c>
      <c r="B245" s="61"/>
      <c r="C245" s="61"/>
      <c r="D245" s="349"/>
      <c r="E245" s="61">
        <v>2009</v>
      </c>
      <c r="F245" s="339" t="s">
        <v>6953</v>
      </c>
      <c r="G245" s="56">
        <v>362654.83</v>
      </c>
      <c r="H245" s="56">
        <v>0</v>
      </c>
      <c r="I245" s="56">
        <v>362654.83</v>
      </c>
      <c r="J245" s="70">
        <v>326374.95</v>
      </c>
      <c r="K245" s="70">
        <v>0</v>
      </c>
      <c r="L245" s="70">
        <v>0</v>
      </c>
      <c r="M245" s="70">
        <v>36279.880000000005</v>
      </c>
      <c r="N245" s="296">
        <f>J245/I245%</f>
        <v>89.996030109401815</v>
      </c>
      <c r="O245" s="297">
        <f>Q245+R245+S245+T245+U245+V245+W245+X245</f>
        <v>36279.879999999997</v>
      </c>
      <c r="P245" s="52" t="s">
        <v>6951</v>
      </c>
      <c r="Q245" s="297"/>
      <c r="R245" s="297"/>
      <c r="S245" s="297">
        <v>36279.879999999997</v>
      </c>
      <c r="T245" s="297"/>
      <c r="U245" s="294"/>
      <c r="V245" s="294"/>
      <c r="W245" s="294"/>
      <c r="X245" s="322"/>
    </row>
    <row r="246" spans="1:24" s="71" customFormat="1" ht="22.5" x14ac:dyDescent="0.25">
      <c r="A246" s="54" t="s">
        <v>6919</v>
      </c>
      <c r="B246" s="61"/>
      <c r="C246" s="61"/>
      <c r="D246" s="349"/>
      <c r="E246" s="61">
        <v>2009</v>
      </c>
      <c r="F246" s="339" t="s">
        <v>6954</v>
      </c>
      <c r="G246" s="56">
        <v>735934.85</v>
      </c>
      <c r="H246" s="56">
        <v>0</v>
      </c>
      <c r="I246" s="56">
        <v>735934.85</v>
      </c>
      <c r="J246" s="70">
        <v>662341.37</v>
      </c>
      <c r="K246" s="70">
        <v>0</v>
      </c>
      <c r="L246" s="70">
        <v>0</v>
      </c>
      <c r="M246" s="70">
        <v>73593.479999999981</v>
      </c>
      <c r="N246" s="296">
        <f>J246/I246%</f>
        <v>90.000000679407961</v>
      </c>
      <c r="O246" s="297">
        <f>Q246+R246+S246+T246+U246+V246+W246+X246</f>
        <v>0</v>
      </c>
      <c r="P246" s="52" t="s">
        <v>6951</v>
      </c>
      <c r="Q246" s="297"/>
      <c r="R246" s="297"/>
      <c r="S246" s="297"/>
      <c r="T246" s="297"/>
      <c r="U246" s="294"/>
      <c r="V246" s="294"/>
      <c r="W246" s="294"/>
      <c r="X246" s="322"/>
    </row>
    <row r="247" spans="1:24" s="71" customFormat="1" ht="22.5" x14ac:dyDescent="0.25">
      <c r="A247" s="54" t="s">
        <v>6925</v>
      </c>
      <c r="B247" s="61"/>
      <c r="C247" s="61"/>
      <c r="D247" s="349"/>
      <c r="E247" s="61">
        <v>2009</v>
      </c>
      <c r="F247" s="339" t="s">
        <v>6955</v>
      </c>
      <c r="G247" s="56">
        <v>318739.88</v>
      </c>
      <c r="H247" s="56">
        <v>0</v>
      </c>
      <c r="I247" s="56">
        <v>318739.88</v>
      </c>
      <c r="J247" s="70">
        <v>284420.59999999998</v>
      </c>
      <c r="K247" s="70">
        <v>0</v>
      </c>
      <c r="L247" s="70">
        <v>0</v>
      </c>
      <c r="M247" s="70">
        <v>34319.280000000028</v>
      </c>
      <c r="N247" s="296">
        <f>J247/I247%</f>
        <v>89.23282521158005</v>
      </c>
      <c r="O247" s="297">
        <f>Q247+R247+S247+T247+U247+V247+W247+X247</f>
        <v>34319.279999999999</v>
      </c>
      <c r="P247" s="52" t="s">
        <v>6951</v>
      </c>
      <c r="Q247" s="297"/>
      <c r="R247" s="297"/>
      <c r="S247" s="297">
        <v>34319.279999999999</v>
      </c>
      <c r="T247" s="297"/>
      <c r="U247" s="294"/>
      <c r="V247" s="294"/>
      <c r="W247" s="294"/>
      <c r="X247" s="322"/>
    </row>
    <row r="248" spans="1:24" s="71" customFormat="1" ht="22.5" x14ac:dyDescent="0.25">
      <c r="A248" s="54" t="s">
        <v>6925</v>
      </c>
      <c r="B248" s="61"/>
      <c r="C248" s="61"/>
      <c r="D248" s="349"/>
      <c r="E248" s="61">
        <v>2009</v>
      </c>
      <c r="F248" s="339" t="s">
        <v>6956</v>
      </c>
      <c r="G248" s="56">
        <v>262127.73</v>
      </c>
      <c r="H248" s="56">
        <v>0</v>
      </c>
      <c r="I248" s="56">
        <v>262127.73</v>
      </c>
      <c r="J248" s="70">
        <v>234875.84000000003</v>
      </c>
      <c r="K248" s="70">
        <v>0</v>
      </c>
      <c r="L248" s="70">
        <v>0</v>
      </c>
      <c r="M248" s="70">
        <v>27251.889999999985</v>
      </c>
      <c r="N248" s="296">
        <f>J248/I248%</f>
        <v>89.603583718517683</v>
      </c>
      <c r="O248" s="297">
        <f>Q248+R248+S248+T248+U248+V248+W248+X248</f>
        <v>27251.89</v>
      </c>
      <c r="P248" s="52" t="s">
        <v>6951</v>
      </c>
      <c r="Q248" s="297"/>
      <c r="R248" s="297"/>
      <c r="S248" s="297">
        <v>27251.89</v>
      </c>
      <c r="T248" s="297"/>
      <c r="U248" s="294"/>
      <c r="V248" s="294"/>
      <c r="W248" s="294"/>
      <c r="X248" s="322"/>
    </row>
    <row r="249" spans="1:24" s="71" customFormat="1" ht="22.5" x14ac:dyDescent="0.25">
      <c r="A249" s="54" t="s">
        <v>6928</v>
      </c>
      <c r="B249" s="61"/>
      <c r="C249" s="61"/>
      <c r="D249" s="349"/>
      <c r="E249" s="61">
        <v>2009</v>
      </c>
      <c r="F249" s="339" t="s">
        <v>6957</v>
      </c>
      <c r="G249" s="56">
        <v>282739.19</v>
      </c>
      <c r="H249" s="56">
        <v>0</v>
      </c>
      <c r="I249" s="56">
        <v>282739.19</v>
      </c>
      <c r="J249" s="70">
        <v>254447.4</v>
      </c>
      <c r="K249" s="70">
        <v>0</v>
      </c>
      <c r="L249" s="70">
        <v>0</v>
      </c>
      <c r="M249" s="70">
        <v>28291.790000000008</v>
      </c>
      <c r="N249" s="296">
        <f>J249/I249%</f>
        <v>89.993679333947298</v>
      </c>
      <c r="O249" s="297">
        <f>Q249+R249+S249+T249+U249+V249+W249+X249</f>
        <v>0</v>
      </c>
      <c r="P249" s="52" t="s">
        <v>6951</v>
      </c>
      <c r="Q249" s="297"/>
      <c r="R249" s="297"/>
      <c r="S249" s="297"/>
      <c r="T249" s="297"/>
      <c r="U249" s="294"/>
      <c r="V249" s="294"/>
      <c r="W249" s="294"/>
      <c r="X249" s="322"/>
    </row>
    <row r="250" spans="1:24" s="71" customFormat="1" ht="22.5" x14ac:dyDescent="0.25">
      <c r="A250" s="54" t="s">
        <v>6936</v>
      </c>
      <c r="B250" s="61"/>
      <c r="C250" s="61"/>
      <c r="D250" s="349"/>
      <c r="E250" s="61">
        <v>2009</v>
      </c>
      <c r="F250" s="339" t="s">
        <v>6958</v>
      </c>
      <c r="G250" s="56">
        <v>778337.97</v>
      </c>
      <c r="H250" s="56">
        <v>0</v>
      </c>
      <c r="I250" s="56">
        <v>778337.97</v>
      </c>
      <c r="J250" s="70">
        <v>661958.28</v>
      </c>
      <c r="K250" s="70">
        <v>0</v>
      </c>
      <c r="L250" s="70">
        <v>0</v>
      </c>
      <c r="M250" s="70">
        <v>116379.68999999994</v>
      </c>
      <c r="N250" s="296">
        <f>J250/I250%</f>
        <v>85.047666375572049</v>
      </c>
      <c r="O250" s="297">
        <f>Q250+R250+S250+T250+U250+V250+W250+X250</f>
        <v>0</v>
      </c>
      <c r="P250" s="52" t="s">
        <v>6951</v>
      </c>
      <c r="Q250" s="297"/>
      <c r="R250" s="297"/>
      <c r="S250" s="297">
        <v>0</v>
      </c>
      <c r="T250" s="297"/>
      <c r="U250" s="294"/>
      <c r="V250" s="294"/>
      <c r="W250" s="294"/>
      <c r="X250" s="322"/>
    </row>
    <row r="251" spans="1:24" s="71" customFormat="1" ht="22.5" x14ac:dyDescent="0.25">
      <c r="A251" s="54" t="s">
        <v>6928</v>
      </c>
      <c r="B251" s="61"/>
      <c r="C251" s="61"/>
      <c r="D251" s="349"/>
      <c r="E251" s="61">
        <v>2009</v>
      </c>
      <c r="F251" s="339" t="s">
        <v>6959</v>
      </c>
      <c r="G251" s="56">
        <v>436936.89</v>
      </c>
      <c r="H251" s="56">
        <v>0</v>
      </c>
      <c r="I251" s="56">
        <v>436936.89</v>
      </c>
      <c r="J251" s="70">
        <v>391441.45</v>
      </c>
      <c r="K251" s="70">
        <v>0</v>
      </c>
      <c r="L251" s="70">
        <v>0</v>
      </c>
      <c r="M251" s="70">
        <v>45495.44</v>
      </c>
      <c r="N251" s="296">
        <f>J251/I251%</f>
        <v>89.587640448486738</v>
      </c>
      <c r="O251" s="297">
        <f>Q251+R251+S251+T251+U251+V251+W251+X251</f>
        <v>45495.44</v>
      </c>
      <c r="P251" s="52" t="s">
        <v>6951</v>
      </c>
      <c r="Q251" s="297"/>
      <c r="R251" s="297"/>
      <c r="S251" s="297">
        <v>45495.44</v>
      </c>
      <c r="T251" s="297"/>
      <c r="U251" s="294"/>
      <c r="V251" s="294"/>
      <c r="W251" s="294"/>
      <c r="X251" s="322"/>
    </row>
    <row r="252" spans="1:24" s="71" customFormat="1" ht="39" customHeight="1" x14ac:dyDescent="0.25">
      <c r="A252" s="54" t="s">
        <v>6922</v>
      </c>
      <c r="B252" s="61"/>
      <c r="C252" s="61"/>
      <c r="D252" s="349"/>
      <c r="E252" s="61">
        <v>2009</v>
      </c>
      <c r="F252" s="339" t="s">
        <v>6960</v>
      </c>
      <c r="G252" s="56">
        <v>466258.1</v>
      </c>
      <c r="H252" s="56">
        <v>0</v>
      </c>
      <c r="I252" s="56">
        <v>466258.1</v>
      </c>
      <c r="J252" s="70">
        <v>415211.12</v>
      </c>
      <c r="K252" s="70">
        <v>0</v>
      </c>
      <c r="L252" s="70">
        <v>0</v>
      </c>
      <c r="M252" s="70">
        <v>51046.979999999981</v>
      </c>
      <c r="N252" s="296">
        <f>J252/I252%</f>
        <v>89.051776258685905</v>
      </c>
      <c r="O252" s="297">
        <f>Q252+R252+S252+T252+U252+V252+W252+X252</f>
        <v>0</v>
      </c>
      <c r="P252" s="52" t="s">
        <v>6951</v>
      </c>
      <c r="Q252" s="297"/>
      <c r="R252" s="297"/>
      <c r="S252" s="297"/>
      <c r="T252" s="297"/>
      <c r="U252" s="294"/>
      <c r="V252" s="294"/>
      <c r="W252" s="294"/>
      <c r="X252" s="322"/>
    </row>
    <row r="253" spans="1:24" s="71" customFormat="1" ht="22.5" x14ac:dyDescent="0.25">
      <c r="A253" s="54" t="s">
        <v>6925</v>
      </c>
      <c r="B253" s="61"/>
      <c r="C253" s="61"/>
      <c r="D253" s="349"/>
      <c r="E253" s="61">
        <v>2009</v>
      </c>
      <c r="F253" s="339" t="s">
        <v>6961</v>
      </c>
      <c r="G253" s="56">
        <v>447870.07</v>
      </c>
      <c r="H253" s="56">
        <v>0</v>
      </c>
      <c r="I253" s="56">
        <v>447870.07</v>
      </c>
      <c r="J253" s="70">
        <v>445384.27</v>
      </c>
      <c r="K253" s="70">
        <v>0</v>
      </c>
      <c r="L253" s="70">
        <v>0</v>
      </c>
      <c r="M253" s="70">
        <v>2485.7999999999884</v>
      </c>
      <c r="N253" s="296">
        <f>J253/I253%</f>
        <v>99.444972958340344</v>
      </c>
      <c r="O253" s="297">
        <f>Q253+R253+S253+T253+U253+V253+W253+X253</f>
        <v>0</v>
      </c>
      <c r="P253" s="52" t="s">
        <v>6951</v>
      </c>
      <c r="Q253" s="297"/>
      <c r="R253" s="297"/>
      <c r="S253" s="297"/>
      <c r="T253" s="297"/>
      <c r="U253" s="294"/>
      <c r="V253" s="294"/>
      <c r="W253" s="294"/>
      <c r="X253" s="322"/>
    </row>
    <row r="254" spans="1:24" s="71" customFormat="1" ht="22.5" x14ac:dyDescent="0.25">
      <c r="A254" s="54" t="s">
        <v>6936</v>
      </c>
      <c r="B254" s="61"/>
      <c r="C254" s="61"/>
      <c r="D254" s="349"/>
      <c r="E254" s="61">
        <v>2009</v>
      </c>
      <c r="F254" s="339" t="s">
        <v>6962</v>
      </c>
      <c r="G254" s="56">
        <v>778337.97</v>
      </c>
      <c r="H254" s="56">
        <v>0</v>
      </c>
      <c r="I254" s="56">
        <v>778337.97</v>
      </c>
      <c r="J254" s="70">
        <v>661958.28</v>
      </c>
      <c r="K254" s="70">
        <v>0</v>
      </c>
      <c r="L254" s="70">
        <v>0</v>
      </c>
      <c r="M254" s="70">
        <v>116379.68999999994</v>
      </c>
      <c r="N254" s="296">
        <f>J254/I254%</f>
        <v>85.047666375572049</v>
      </c>
      <c r="O254" s="297">
        <f>Q254+R254+S254+T254+U254+V254+W254+X254</f>
        <v>0</v>
      </c>
      <c r="P254" s="52" t="s">
        <v>6951</v>
      </c>
      <c r="Q254" s="297"/>
      <c r="R254" s="297"/>
      <c r="S254" s="297"/>
      <c r="T254" s="297"/>
      <c r="U254" s="294"/>
      <c r="V254" s="294"/>
      <c r="W254" s="294"/>
      <c r="X254" s="322"/>
    </row>
    <row r="255" spans="1:24" s="71" customFormat="1" ht="45" x14ac:dyDescent="0.25">
      <c r="A255" s="54" t="s">
        <v>6963</v>
      </c>
      <c r="B255" s="61"/>
      <c r="C255" s="61"/>
      <c r="D255" s="349"/>
      <c r="E255" s="61">
        <v>2009</v>
      </c>
      <c r="F255" s="339" t="s">
        <v>6964</v>
      </c>
      <c r="G255" s="56">
        <v>745425.42</v>
      </c>
      <c r="H255" s="56">
        <v>0</v>
      </c>
      <c r="I255" s="56">
        <v>745425.42</v>
      </c>
      <c r="J255" s="70">
        <v>670735.30000000005</v>
      </c>
      <c r="K255" s="70">
        <v>0</v>
      </c>
      <c r="L255" s="70">
        <v>0</v>
      </c>
      <c r="M255" s="70">
        <v>74690.12</v>
      </c>
      <c r="N255" s="296">
        <f>J255/I255%</f>
        <v>89.980202177704115</v>
      </c>
      <c r="O255" s="297">
        <f>Q255+R255+S255+T255+U255+V255+W255+X255</f>
        <v>0</v>
      </c>
      <c r="P255" s="52" t="s">
        <v>6965</v>
      </c>
      <c r="Q255" s="297"/>
      <c r="R255" s="297"/>
      <c r="S255" s="297"/>
      <c r="T255" s="297"/>
      <c r="U255" s="294"/>
      <c r="V255" s="294"/>
      <c r="W255" s="294"/>
      <c r="X255" s="322"/>
    </row>
    <row r="256" spans="1:24" s="71" customFormat="1" ht="22.5" x14ac:dyDescent="0.25">
      <c r="A256" s="54" t="s">
        <v>6966</v>
      </c>
      <c r="B256" s="61"/>
      <c r="C256" s="61"/>
      <c r="D256" s="349"/>
      <c r="E256" s="61">
        <v>2009</v>
      </c>
      <c r="F256" s="339" t="s">
        <v>6967</v>
      </c>
      <c r="G256" s="56">
        <v>3198340</v>
      </c>
      <c r="H256" s="56">
        <v>0</v>
      </c>
      <c r="I256" s="56">
        <v>3198340</v>
      </c>
      <c r="J256" s="70">
        <v>2864490.1</v>
      </c>
      <c r="K256" s="70">
        <v>0</v>
      </c>
      <c r="L256" s="70">
        <v>0</v>
      </c>
      <c r="M256" s="70">
        <v>333849.89999999991</v>
      </c>
      <c r="N256" s="296">
        <f>J256/I256%</f>
        <v>89.561775796194269</v>
      </c>
      <c r="O256" s="297">
        <f>Q256+R256+S256+T256+U256+V256+W256+X256</f>
        <v>0</v>
      </c>
      <c r="P256" s="52" t="s">
        <v>6968</v>
      </c>
      <c r="Q256" s="297"/>
      <c r="R256" s="297"/>
      <c r="S256" s="297"/>
      <c r="T256" s="297"/>
      <c r="U256" s="294"/>
      <c r="V256" s="294"/>
      <c r="W256" s="294"/>
      <c r="X256" s="322"/>
    </row>
    <row r="257" spans="1:24" s="71" customFormat="1" ht="22.5" x14ac:dyDescent="0.25">
      <c r="A257" s="54" t="s">
        <v>6969</v>
      </c>
      <c r="B257" s="61"/>
      <c r="C257" s="61"/>
      <c r="D257" s="349"/>
      <c r="E257" s="61">
        <v>2009</v>
      </c>
      <c r="F257" s="339" t="s">
        <v>6970</v>
      </c>
      <c r="G257" s="56">
        <v>459337</v>
      </c>
      <c r="H257" s="56">
        <v>0</v>
      </c>
      <c r="I257" s="56">
        <v>459337</v>
      </c>
      <c r="J257" s="70">
        <v>412759.44</v>
      </c>
      <c r="K257" s="70">
        <v>0</v>
      </c>
      <c r="L257" s="70">
        <v>0</v>
      </c>
      <c r="M257" s="70">
        <v>46577.56</v>
      </c>
      <c r="N257" s="296">
        <f>J257/I257%</f>
        <v>89.85982840485309</v>
      </c>
      <c r="O257" s="297">
        <f>Q257+R257+S257+T257+U257+V257+W257+X257</f>
        <v>0</v>
      </c>
      <c r="P257" s="52" t="s">
        <v>6971</v>
      </c>
      <c r="Q257" s="297"/>
      <c r="R257" s="297"/>
      <c r="S257" s="297"/>
      <c r="T257" s="297"/>
      <c r="U257" s="294"/>
      <c r="V257" s="294"/>
      <c r="W257" s="294"/>
      <c r="X257" s="322"/>
    </row>
    <row r="258" spans="1:24" s="71" customFormat="1" ht="33.75" x14ac:dyDescent="0.25">
      <c r="A258" s="54" t="s">
        <v>6972</v>
      </c>
      <c r="B258" s="61"/>
      <c r="C258" s="61"/>
      <c r="D258" s="349"/>
      <c r="E258" s="61">
        <v>2009</v>
      </c>
      <c r="F258" s="339" t="s">
        <v>6973</v>
      </c>
      <c r="G258" s="56">
        <v>2388115.1</v>
      </c>
      <c r="H258" s="56">
        <v>0</v>
      </c>
      <c r="I258" s="56">
        <v>2388115.1</v>
      </c>
      <c r="J258" s="70">
        <v>2144283.2400000002</v>
      </c>
      <c r="K258" s="70">
        <v>0</v>
      </c>
      <c r="L258" s="70">
        <v>0</v>
      </c>
      <c r="M258" s="70">
        <v>243831.85999999987</v>
      </c>
      <c r="N258" s="296">
        <f>J258/I258%</f>
        <v>89.789777720512717</v>
      </c>
      <c r="O258" s="297">
        <f>Q258+R258+S258+T258+U258+V258+W258+X258</f>
        <v>0</v>
      </c>
      <c r="P258" s="52" t="s">
        <v>6971</v>
      </c>
      <c r="Q258" s="297"/>
      <c r="R258" s="297"/>
      <c r="S258" s="297"/>
      <c r="T258" s="297"/>
      <c r="U258" s="294"/>
      <c r="V258" s="294"/>
      <c r="W258" s="294"/>
      <c r="X258" s="322"/>
    </row>
    <row r="259" spans="1:24" s="71" customFormat="1" ht="33.75" x14ac:dyDescent="0.25">
      <c r="A259" s="54" t="s">
        <v>6972</v>
      </c>
      <c r="B259" s="61"/>
      <c r="C259" s="61"/>
      <c r="D259" s="349"/>
      <c r="E259" s="61">
        <v>2009</v>
      </c>
      <c r="F259" s="339" t="s">
        <v>6974</v>
      </c>
      <c r="G259" s="56">
        <v>2423199.2200000002</v>
      </c>
      <c r="H259" s="56">
        <v>0</v>
      </c>
      <c r="I259" s="56">
        <v>2423199.2200000002</v>
      </c>
      <c r="J259" s="70">
        <v>2401109.02</v>
      </c>
      <c r="K259" s="70">
        <v>0</v>
      </c>
      <c r="L259" s="70">
        <v>0</v>
      </c>
      <c r="M259" s="70">
        <v>22090.200000000186</v>
      </c>
      <c r="N259" s="296">
        <f>J259/I259%</f>
        <v>99.088386963082627</v>
      </c>
      <c r="O259" s="297">
        <f>Q259+R259+S259+T259+U259+V259+W259+X259</f>
        <v>0</v>
      </c>
      <c r="P259" s="52" t="s">
        <v>6971</v>
      </c>
      <c r="Q259" s="297"/>
      <c r="R259" s="297"/>
      <c r="S259" s="297"/>
      <c r="T259" s="297"/>
      <c r="U259" s="294"/>
      <c r="V259" s="294"/>
      <c r="W259" s="294"/>
      <c r="X259" s="322"/>
    </row>
    <row r="260" spans="1:24" s="71" customFormat="1" ht="33.75" x14ac:dyDescent="0.25">
      <c r="A260" s="54" t="s">
        <v>6969</v>
      </c>
      <c r="B260" s="61"/>
      <c r="C260" s="61"/>
      <c r="D260" s="349"/>
      <c r="E260" s="61">
        <v>2009</v>
      </c>
      <c r="F260" s="339" t="s">
        <v>6975</v>
      </c>
      <c r="G260" s="56">
        <v>2080590</v>
      </c>
      <c r="H260" s="56">
        <v>0</v>
      </c>
      <c r="I260" s="56">
        <v>2080590</v>
      </c>
      <c r="J260" s="70">
        <v>1746095.6199999999</v>
      </c>
      <c r="K260" s="70">
        <v>0</v>
      </c>
      <c r="L260" s="70">
        <v>0</v>
      </c>
      <c r="M260" s="70">
        <v>334494.38000000012</v>
      </c>
      <c r="N260" s="296">
        <f>J260/I260%</f>
        <v>83.923099697681891</v>
      </c>
      <c r="O260" s="297">
        <f>Q260+R260+S260+T260+U260+V260+W260+X260</f>
        <v>0</v>
      </c>
      <c r="P260" s="52" t="s">
        <v>6971</v>
      </c>
      <c r="Q260" s="297"/>
      <c r="R260" s="297"/>
      <c r="S260" s="297"/>
      <c r="T260" s="297"/>
      <c r="U260" s="294"/>
      <c r="V260" s="294"/>
      <c r="W260" s="294"/>
      <c r="X260" s="322"/>
    </row>
    <row r="261" spans="1:24" s="71" customFormat="1" ht="33.75" x14ac:dyDescent="0.25">
      <c r="A261" s="54" t="s">
        <v>6972</v>
      </c>
      <c r="B261" s="61"/>
      <c r="C261" s="61"/>
      <c r="D261" s="349"/>
      <c r="E261" s="61">
        <v>2009</v>
      </c>
      <c r="F261" s="339" t="s">
        <v>6976</v>
      </c>
      <c r="G261" s="56">
        <v>2404126.1800000002</v>
      </c>
      <c r="H261" s="56">
        <v>0</v>
      </c>
      <c r="I261" s="56">
        <v>2404126.1800000002</v>
      </c>
      <c r="J261" s="70">
        <v>2349496.1800000002</v>
      </c>
      <c r="K261" s="70">
        <v>0</v>
      </c>
      <c r="L261" s="70">
        <v>0</v>
      </c>
      <c r="M261" s="70">
        <v>54630</v>
      </c>
      <c r="N261" s="296">
        <f>J261/I261%</f>
        <v>97.727656707269844</v>
      </c>
      <c r="O261" s="297">
        <f>Q261+R261+S261+T261+U261+V261+W261+X261</f>
        <v>0</v>
      </c>
      <c r="P261" s="52" t="s">
        <v>6971</v>
      </c>
      <c r="Q261" s="297"/>
      <c r="R261" s="297"/>
      <c r="S261" s="297"/>
      <c r="T261" s="297"/>
      <c r="U261" s="294"/>
      <c r="V261" s="294"/>
      <c r="W261" s="294"/>
      <c r="X261" s="322"/>
    </row>
    <row r="262" spans="1:24" s="71" customFormat="1" ht="33.75" x14ac:dyDescent="0.25">
      <c r="A262" s="54" t="s">
        <v>6972</v>
      </c>
      <c r="B262" s="61"/>
      <c r="C262" s="61"/>
      <c r="D262" s="349"/>
      <c r="E262" s="61">
        <v>2009</v>
      </c>
      <c r="F262" s="339" t="s">
        <v>6977</v>
      </c>
      <c r="G262" s="56">
        <v>588013.51</v>
      </c>
      <c r="H262" s="56">
        <v>0</v>
      </c>
      <c r="I262" s="56">
        <v>588013.51</v>
      </c>
      <c r="J262" s="70">
        <v>528347.65</v>
      </c>
      <c r="K262" s="70">
        <v>0</v>
      </c>
      <c r="L262" s="70">
        <v>0</v>
      </c>
      <c r="M262" s="70">
        <v>59665.859999999986</v>
      </c>
      <c r="N262" s="296">
        <f>J262/I262%</f>
        <v>89.852978037868553</v>
      </c>
      <c r="O262" s="297">
        <f>Q262+R262+S262+T262+U262+V262+W262+X262</f>
        <v>0</v>
      </c>
      <c r="P262" s="52" t="s">
        <v>6971</v>
      </c>
      <c r="Q262" s="297"/>
      <c r="R262" s="297"/>
      <c r="S262" s="297"/>
      <c r="T262" s="297"/>
      <c r="U262" s="294"/>
      <c r="V262" s="294"/>
      <c r="W262" s="294"/>
      <c r="X262" s="322"/>
    </row>
    <row r="263" spans="1:24" s="71" customFormat="1" ht="22.5" x14ac:dyDescent="0.25">
      <c r="A263" s="54" t="s">
        <v>6978</v>
      </c>
      <c r="B263" s="61"/>
      <c r="C263" s="61"/>
      <c r="D263" s="349"/>
      <c r="E263" s="61">
        <v>2009</v>
      </c>
      <c r="F263" s="339" t="s">
        <v>6979</v>
      </c>
      <c r="G263" s="56">
        <v>2996768.99</v>
      </c>
      <c r="H263" s="56">
        <v>0</v>
      </c>
      <c r="I263" s="56">
        <v>2996768.99</v>
      </c>
      <c r="J263" s="70">
        <v>2696665.4799999995</v>
      </c>
      <c r="K263" s="70">
        <v>0</v>
      </c>
      <c r="L263" s="70">
        <v>0</v>
      </c>
      <c r="M263" s="70">
        <v>300103.51000000071</v>
      </c>
      <c r="N263" s="296">
        <f>J263/I263%</f>
        <v>89.985764301438508</v>
      </c>
      <c r="O263" s="297">
        <f>Q263+R263+S263+T263+U263+V263+W263+X263</f>
        <v>0</v>
      </c>
      <c r="P263" s="52" t="s">
        <v>6971</v>
      </c>
      <c r="Q263" s="297"/>
      <c r="R263" s="297"/>
      <c r="S263" s="297"/>
      <c r="T263" s="297"/>
      <c r="U263" s="294"/>
      <c r="V263" s="294"/>
      <c r="W263" s="294"/>
      <c r="X263" s="322"/>
    </row>
    <row r="264" spans="1:24" s="71" customFormat="1" ht="22.5" x14ac:dyDescent="0.25">
      <c r="A264" s="54" t="s">
        <v>6980</v>
      </c>
      <c r="B264" s="61"/>
      <c r="C264" s="61"/>
      <c r="D264" s="349"/>
      <c r="E264" s="61">
        <v>2009</v>
      </c>
      <c r="F264" s="339" t="s">
        <v>6981</v>
      </c>
      <c r="G264" s="56">
        <v>3254358</v>
      </c>
      <c r="H264" s="56">
        <v>0</v>
      </c>
      <c r="I264" s="56">
        <v>3254358</v>
      </c>
      <c r="J264" s="70">
        <v>1858412.8599999999</v>
      </c>
      <c r="K264" s="70">
        <v>0</v>
      </c>
      <c r="L264" s="70">
        <v>0</v>
      </c>
      <c r="M264" s="70">
        <v>1395945.1400000001</v>
      </c>
      <c r="N264" s="296">
        <f>J264/I264%</f>
        <v>57.105360258459569</v>
      </c>
      <c r="O264" s="297">
        <f>Q264+R264+S264+T264+U264+V264+W264+X264</f>
        <v>0</v>
      </c>
      <c r="P264" s="52" t="s">
        <v>6982</v>
      </c>
      <c r="Q264" s="297"/>
      <c r="R264" s="297"/>
      <c r="S264" s="297"/>
      <c r="T264" s="297"/>
      <c r="U264" s="294"/>
      <c r="V264" s="294"/>
      <c r="W264" s="294"/>
      <c r="X264" s="322"/>
    </row>
    <row r="265" spans="1:24" s="71" customFormat="1" ht="56.25" x14ac:dyDescent="0.25">
      <c r="A265" s="54" t="s">
        <v>6880</v>
      </c>
      <c r="B265" s="61"/>
      <c r="C265" s="61"/>
      <c r="D265" s="349"/>
      <c r="E265" s="61">
        <v>2009</v>
      </c>
      <c r="F265" s="339" t="s">
        <v>6983</v>
      </c>
      <c r="G265" s="56">
        <v>1111300</v>
      </c>
      <c r="H265" s="56">
        <v>0</v>
      </c>
      <c r="I265" s="56">
        <v>1111300</v>
      </c>
      <c r="J265" s="70">
        <v>1000266.98</v>
      </c>
      <c r="K265" s="70">
        <v>0</v>
      </c>
      <c r="L265" s="70">
        <v>0</v>
      </c>
      <c r="M265" s="70">
        <v>111033.02000000002</v>
      </c>
      <c r="N265" s="296">
        <f>J265/I265%</f>
        <v>90.008726716458199</v>
      </c>
      <c r="O265" s="297">
        <f>Q265+R265+S265+T265+U265+V265+W265+X265</f>
        <v>0</v>
      </c>
      <c r="P265" s="52" t="s">
        <v>6984</v>
      </c>
      <c r="Q265" s="297"/>
      <c r="R265" s="297"/>
      <c r="S265" s="297"/>
      <c r="T265" s="297"/>
      <c r="U265" s="294"/>
      <c r="V265" s="294"/>
      <c r="W265" s="294"/>
      <c r="X265" s="322"/>
    </row>
    <row r="266" spans="1:24" s="71" customFormat="1" ht="22.5" x14ac:dyDescent="0.25">
      <c r="A266" s="54" t="s">
        <v>6985</v>
      </c>
      <c r="B266" s="61"/>
      <c r="C266" s="61"/>
      <c r="D266" s="349"/>
      <c r="E266" s="61">
        <v>2009</v>
      </c>
      <c r="F266" s="339" t="s">
        <v>6986</v>
      </c>
      <c r="G266" s="56">
        <v>571034.55000000005</v>
      </c>
      <c r="H266" s="56">
        <v>0</v>
      </c>
      <c r="I266" s="56">
        <v>571034.55000000005</v>
      </c>
      <c r="J266" s="70">
        <v>513909.18</v>
      </c>
      <c r="K266" s="70">
        <v>0</v>
      </c>
      <c r="L266" s="70">
        <v>0</v>
      </c>
      <c r="M266" s="70">
        <v>57125.370000000054</v>
      </c>
      <c r="N266" s="296">
        <f>J266/I266%</f>
        <v>89.996162228712777</v>
      </c>
      <c r="O266" s="297">
        <f>Q266+R266+S266+T266+U266+V266+W266+X266</f>
        <v>0</v>
      </c>
      <c r="P266" s="52" t="s">
        <v>6984</v>
      </c>
      <c r="Q266" s="297"/>
      <c r="R266" s="297"/>
      <c r="S266" s="297"/>
      <c r="T266" s="297"/>
      <c r="U266" s="294"/>
      <c r="V266" s="294"/>
      <c r="W266" s="294"/>
      <c r="X266" s="322"/>
    </row>
    <row r="267" spans="1:24" s="71" customFormat="1" ht="33.75" x14ac:dyDescent="0.25">
      <c r="A267" s="54" t="s">
        <v>6987</v>
      </c>
      <c r="B267" s="61"/>
      <c r="C267" s="61"/>
      <c r="D267" s="349"/>
      <c r="E267" s="61">
        <v>2009</v>
      </c>
      <c r="F267" s="345" t="s">
        <v>6988</v>
      </c>
      <c r="G267" s="56">
        <v>1700000</v>
      </c>
      <c r="H267" s="56">
        <v>0</v>
      </c>
      <c r="I267" s="56">
        <v>1700000</v>
      </c>
      <c r="J267" s="70">
        <v>705261.3</v>
      </c>
      <c r="K267" s="70">
        <v>0</v>
      </c>
      <c r="L267" s="70">
        <v>0</v>
      </c>
      <c r="M267" s="70">
        <v>994738.7</v>
      </c>
      <c r="N267" s="296">
        <f>J267/I267%</f>
        <v>41.485958823529415</v>
      </c>
      <c r="O267" s="297">
        <f>Q267+R267+S267+T267+U267+V267+W267+X267</f>
        <v>68.7</v>
      </c>
      <c r="P267" s="52" t="s">
        <v>6989</v>
      </c>
      <c r="Q267" s="297"/>
      <c r="R267" s="297"/>
      <c r="S267" s="297"/>
      <c r="T267" s="297">
        <v>68.7</v>
      </c>
      <c r="U267" s="294"/>
      <c r="V267" s="294"/>
      <c r="W267" s="294"/>
      <c r="X267" s="322"/>
    </row>
    <row r="268" spans="1:24" s="71" customFormat="1" ht="33.75" x14ac:dyDescent="0.25">
      <c r="A268" s="54" t="s">
        <v>6987</v>
      </c>
      <c r="B268" s="61"/>
      <c r="C268" s="61"/>
      <c r="D268" s="349"/>
      <c r="E268" s="61">
        <v>2009</v>
      </c>
      <c r="F268" s="339" t="s">
        <v>6990</v>
      </c>
      <c r="G268" s="56">
        <v>449984.58</v>
      </c>
      <c r="H268" s="56">
        <v>0</v>
      </c>
      <c r="I268" s="56">
        <v>449984.58</v>
      </c>
      <c r="J268" s="70">
        <v>224992.28999999998</v>
      </c>
      <c r="K268" s="70">
        <v>0</v>
      </c>
      <c r="L268" s="70">
        <v>0</v>
      </c>
      <c r="M268" s="70">
        <v>224992.29000000004</v>
      </c>
      <c r="N268" s="296">
        <f>J268/I268%</f>
        <v>49.999999999999993</v>
      </c>
      <c r="O268" s="297">
        <f>Q268+R268+S268+T268+U268+V268+W268+X268</f>
        <v>124915.72</v>
      </c>
      <c r="P268" s="52" t="s">
        <v>6989</v>
      </c>
      <c r="Q268" s="297"/>
      <c r="R268" s="297"/>
      <c r="S268" s="297"/>
      <c r="T268" s="297">
        <v>124915.72</v>
      </c>
      <c r="U268" s="294"/>
      <c r="V268" s="294"/>
      <c r="W268" s="294"/>
      <c r="X268" s="322"/>
    </row>
    <row r="269" spans="1:24" s="71" customFormat="1" ht="33.75" x14ac:dyDescent="0.25">
      <c r="A269" s="54" t="s">
        <v>6987</v>
      </c>
      <c r="B269" s="61"/>
      <c r="C269" s="61"/>
      <c r="D269" s="349"/>
      <c r="E269" s="61">
        <v>2009</v>
      </c>
      <c r="F269" s="339" t="s">
        <v>6991</v>
      </c>
      <c r="G269" s="56">
        <v>349999.28</v>
      </c>
      <c r="H269" s="56">
        <v>0</v>
      </c>
      <c r="I269" s="56">
        <v>349999.28</v>
      </c>
      <c r="J269" s="70">
        <v>69999.86</v>
      </c>
      <c r="K269" s="70">
        <v>0</v>
      </c>
      <c r="L269" s="70">
        <v>0</v>
      </c>
      <c r="M269" s="70">
        <v>279999.42000000004</v>
      </c>
      <c r="N269" s="296">
        <f>J269/I269%</f>
        <v>20.000001142859492</v>
      </c>
      <c r="O269" s="297">
        <f>Q269+R269+S269+T269+U269+V269+W269+X269</f>
        <v>107554.77</v>
      </c>
      <c r="P269" s="52" t="s">
        <v>6989</v>
      </c>
      <c r="Q269" s="297"/>
      <c r="R269" s="297"/>
      <c r="S269" s="297"/>
      <c r="T269" s="297">
        <v>107554.77</v>
      </c>
      <c r="U269" s="294"/>
      <c r="V269" s="294"/>
      <c r="W269" s="294"/>
      <c r="X269" s="322"/>
    </row>
    <row r="270" spans="1:24" s="71" customFormat="1" ht="22.5" x14ac:dyDescent="0.25">
      <c r="A270" s="54" t="s">
        <v>6992</v>
      </c>
      <c r="B270" s="61"/>
      <c r="C270" s="61"/>
      <c r="D270" s="349"/>
      <c r="E270" s="61">
        <v>2009</v>
      </c>
      <c r="F270" s="339" t="s">
        <v>6993</v>
      </c>
      <c r="G270" s="56">
        <v>446625</v>
      </c>
      <c r="H270" s="56">
        <v>0</v>
      </c>
      <c r="I270" s="56">
        <v>446625</v>
      </c>
      <c r="J270" s="70">
        <v>223312.5</v>
      </c>
      <c r="K270" s="70">
        <v>0</v>
      </c>
      <c r="L270" s="70">
        <v>0</v>
      </c>
      <c r="M270" s="70">
        <v>223312.5</v>
      </c>
      <c r="N270" s="296">
        <f>J270/I270%</f>
        <v>50</v>
      </c>
      <c r="O270" s="297">
        <f>Q270+R270+S270+T270+U270+V270+W270+X270</f>
        <v>119070.23</v>
      </c>
      <c r="P270" s="52" t="s">
        <v>6989</v>
      </c>
      <c r="Q270" s="297"/>
      <c r="R270" s="297"/>
      <c r="S270" s="297"/>
      <c r="T270" s="297">
        <v>119070.23</v>
      </c>
      <c r="U270" s="294"/>
      <c r="V270" s="294"/>
      <c r="W270" s="294"/>
      <c r="X270" s="322"/>
    </row>
    <row r="271" spans="1:24" s="71" customFormat="1" ht="22.5" x14ac:dyDescent="0.25">
      <c r="A271" s="54" t="s">
        <v>6992</v>
      </c>
      <c r="B271" s="61"/>
      <c r="C271" s="61"/>
      <c r="D271" s="349"/>
      <c r="E271" s="61">
        <v>2009</v>
      </c>
      <c r="F271" s="339" t="s">
        <v>6994</v>
      </c>
      <c r="G271" s="56">
        <v>446625</v>
      </c>
      <c r="H271" s="56">
        <v>0</v>
      </c>
      <c r="I271" s="56">
        <v>446625</v>
      </c>
      <c r="J271" s="70">
        <v>223312.5</v>
      </c>
      <c r="K271" s="70">
        <v>0</v>
      </c>
      <c r="L271" s="70">
        <v>0</v>
      </c>
      <c r="M271" s="70">
        <v>223312.5</v>
      </c>
      <c r="N271" s="296">
        <f>J271/I271%</f>
        <v>50</v>
      </c>
      <c r="O271" s="297">
        <f>Q271+R271+S271+T271+U271+V271+W271+X271</f>
        <v>120186.79</v>
      </c>
      <c r="P271" s="52" t="s">
        <v>6989</v>
      </c>
      <c r="Q271" s="297"/>
      <c r="R271" s="297"/>
      <c r="S271" s="297"/>
      <c r="T271" s="297">
        <v>120186.79</v>
      </c>
      <c r="U271" s="294"/>
      <c r="V271" s="294"/>
      <c r="W271" s="294"/>
      <c r="X271" s="322"/>
    </row>
    <row r="272" spans="1:24" s="71" customFormat="1" ht="22.5" x14ac:dyDescent="0.25">
      <c r="A272" s="54" t="s">
        <v>6969</v>
      </c>
      <c r="B272" s="61"/>
      <c r="C272" s="61"/>
      <c r="D272" s="349"/>
      <c r="E272" s="61">
        <v>2009</v>
      </c>
      <c r="F272" s="339" t="s">
        <v>6995</v>
      </c>
      <c r="G272" s="56">
        <v>74000</v>
      </c>
      <c r="H272" s="56">
        <v>0</v>
      </c>
      <c r="I272" s="56">
        <v>74000</v>
      </c>
      <c r="J272" s="70">
        <v>66600</v>
      </c>
      <c r="K272" s="70">
        <v>0</v>
      </c>
      <c r="L272" s="70">
        <v>0</v>
      </c>
      <c r="M272" s="70">
        <v>7400</v>
      </c>
      <c r="N272" s="296">
        <f>J272/I272%</f>
        <v>90</v>
      </c>
      <c r="O272" s="297">
        <f>Q272+R272+S272+T272+U272+V272+W272+X272</f>
        <v>0</v>
      </c>
      <c r="P272" s="52" t="s">
        <v>6996</v>
      </c>
      <c r="Q272" s="297"/>
      <c r="R272" s="297"/>
      <c r="S272" s="297"/>
      <c r="T272" s="297"/>
      <c r="U272" s="294"/>
      <c r="V272" s="294"/>
      <c r="W272" s="294"/>
      <c r="X272" s="322"/>
    </row>
    <row r="273" spans="1:24" s="71" customFormat="1" ht="22.5" x14ac:dyDescent="0.25">
      <c r="A273" s="54" t="s">
        <v>6997</v>
      </c>
      <c r="B273" s="61"/>
      <c r="C273" s="61"/>
      <c r="D273" s="349"/>
      <c r="E273" s="61">
        <v>2009</v>
      </c>
      <c r="F273" s="339" t="s">
        <v>6998</v>
      </c>
      <c r="G273" s="56">
        <v>295000</v>
      </c>
      <c r="H273" s="56">
        <v>0</v>
      </c>
      <c r="I273" s="56">
        <v>295000</v>
      </c>
      <c r="J273" s="70">
        <v>265500</v>
      </c>
      <c r="K273" s="70">
        <v>0</v>
      </c>
      <c r="L273" s="70">
        <v>0</v>
      </c>
      <c r="M273" s="70">
        <v>29500</v>
      </c>
      <c r="N273" s="296">
        <f>J273/I273%</f>
        <v>90</v>
      </c>
      <c r="O273" s="297">
        <f>Q273+R273+S273+T273+U273+V273+W273+X273</f>
        <v>0</v>
      </c>
      <c r="P273" s="52" t="s">
        <v>6996</v>
      </c>
      <c r="Q273" s="297"/>
      <c r="R273" s="297"/>
      <c r="S273" s="297"/>
      <c r="T273" s="297"/>
      <c r="U273" s="294"/>
      <c r="V273" s="294"/>
      <c r="W273" s="294"/>
      <c r="X273" s="322"/>
    </row>
    <row r="274" spans="1:24" s="71" customFormat="1" ht="33.75" x14ac:dyDescent="0.25">
      <c r="A274" s="54" t="s">
        <v>6999</v>
      </c>
      <c r="B274" s="61"/>
      <c r="C274" s="61"/>
      <c r="D274" s="349"/>
      <c r="E274" s="61">
        <v>2009</v>
      </c>
      <c r="F274" s="339" t="s">
        <v>7000</v>
      </c>
      <c r="G274" s="56">
        <v>890000</v>
      </c>
      <c r="H274" s="56">
        <v>0</v>
      </c>
      <c r="I274" s="56">
        <v>890000</v>
      </c>
      <c r="J274" s="70">
        <v>178000</v>
      </c>
      <c r="K274" s="70">
        <v>0</v>
      </c>
      <c r="L274" s="70">
        <v>0</v>
      </c>
      <c r="M274" s="70">
        <v>712000</v>
      </c>
      <c r="N274" s="296">
        <f>J274/I274%</f>
        <v>20</v>
      </c>
      <c r="O274" s="297">
        <f>Q274+R274+S274+T274+U274+V274+W274+X274</f>
        <v>711552.86</v>
      </c>
      <c r="P274" s="52" t="s">
        <v>7001</v>
      </c>
      <c r="Q274" s="297"/>
      <c r="R274" s="297"/>
      <c r="S274" s="297"/>
      <c r="T274" s="297">
        <v>711552.86</v>
      </c>
      <c r="U274" s="294"/>
      <c r="V274" s="294"/>
      <c r="W274" s="294"/>
      <c r="X274" s="322"/>
    </row>
    <row r="275" spans="1:24" s="71" customFormat="1" ht="22.5" x14ac:dyDescent="0.25">
      <c r="A275" s="54" t="s">
        <v>6999</v>
      </c>
      <c r="B275" s="61"/>
      <c r="C275" s="61"/>
      <c r="D275" s="349"/>
      <c r="E275" s="61">
        <v>2009</v>
      </c>
      <c r="F275" s="339" t="s">
        <v>7002</v>
      </c>
      <c r="G275" s="56">
        <v>799800</v>
      </c>
      <c r="H275" s="56">
        <v>0</v>
      </c>
      <c r="I275" s="56">
        <v>799800</v>
      </c>
      <c r="J275" s="70">
        <v>159960</v>
      </c>
      <c r="K275" s="70">
        <v>0</v>
      </c>
      <c r="L275" s="70">
        <v>0</v>
      </c>
      <c r="M275" s="70">
        <v>639840</v>
      </c>
      <c r="N275" s="296">
        <f>J275/I275%</f>
        <v>20</v>
      </c>
      <c r="O275" s="297">
        <f>Q275+R275+S275+T275+U275+V275+W275+X275</f>
        <v>639840</v>
      </c>
      <c r="P275" s="52" t="s">
        <v>7001</v>
      </c>
      <c r="Q275" s="297"/>
      <c r="R275" s="297"/>
      <c r="S275" s="297"/>
      <c r="T275" s="297">
        <v>639840</v>
      </c>
      <c r="U275" s="294"/>
      <c r="V275" s="294"/>
      <c r="W275" s="294"/>
      <c r="X275" s="322"/>
    </row>
    <row r="276" spans="1:24" s="71" customFormat="1" x14ac:dyDescent="0.25">
      <c r="A276" s="54" t="s">
        <v>7003</v>
      </c>
      <c r="B276" s="61"/>
      <c r="C276" s="61"/>
      <c r="D276" s="349"/>
      <c r="E276" s="61">
        <v>2009</v>
      </c>
      <c r="F276" s="339" t="s">
        <v>7004</v>
      </c>
      <c r="G276" s="56">
        <v>249850</v>
      </c>
      <c r="H276" s="56">
        <v>0</v>
      </c>
      <c r="I276" s="56">
        <v>249850</v>
      </c>
      <c r="J276" s="70">
        <v>49970</v>
      </c>
      <c r="K276" s="70">
        <v>0</v>
      </c>
      <c r="L276" s="70">
        <v>0</v>
      </c>
      <c r="M276" s="70">
        <v>199880</v>
      </c>
      <c r="N276" s="296">
        <f>J276/I276%</f>
        <v>20</v>
      </c>
      <c r="O276" s="297">
        <f>Q276+R276+S276+T276+U276+V276+W276+X276</f>
        <v>185122.7</v>
      </c>
      <c r="P276" s="52" t="s">
        <v>7001</v>
      </c>
      <c r="Q276" s="297"/>
      <c r="R276" s="297"/>
      <c r="S276" s="297"/>
      <c r="T276" s="297">
        <v>185122.7</v>
      </c>
      <c r="U276" s="294"/>
      <c r="V276" s="294"/>
      <c r="W276" s="294"/>
      <c r="X276" s="322"/>
    </row>
    <row r="277" spans="1:24" s="71" customFormat="1" ht="33.75" x14ac:dyDescent="0.25">
      <c r="A277" s="54" t="s">
        <v>7003</v>
      </c>
      <c r="B277" s="61"/>
      <c r="C277" s="61"/>
      <c r="D277" s="349"/>
      <c r="E277" s="61">
        <v>2009</v>
      </c>
      <c r="F277" s="339" t="s">
        <v>7005</v>
      </c>
      <c r="G277" s="56">
        <v>499850</v>
      </c>
      <c r="H277" s="56">
        <v>0</v>
      </c>
      <c r="I277" s="56">
        <v>499850</v>
      </c>
      <c r="J277" s="70">
        <v>99970</v>
      </c>
      <c r="K277" s="70">
        <v>0</v>
      </c>
      <c r="L277" s="70">
        <v>0</v>
      </c>
      <c r="M277" s="70">
        <v>399880</v>
      </c>
      <c r="N277" s="296">
        <f>J277/I277%</f>
        <v>20</v>
      </c>
      <c r="O277" s="297">
        <f>Q277+R277+S277+T277+U277+V277+W277+X277</f>
        <v>382181.95</v>
      </c>
      <c r="P277" s="52" t="s">
        <v>7001</v>
      </c>
      <c r="Q277" s="297"/>
      <c r="R277" s="297"/>
      <c r="S277" s="297"/>
      <c r="T277" s="297">
        <v>382181.95</v>
      </c>
      <c r="U277" s="294"/>
      <c r="V277" s="294"/>
      <c r="W277" s="294"/>
      <c r="X277" s="322"/>
    </row>
    <row r="278" spans="1:24" s="71" customFormat="1" ht="22.5" x14ac:dyDescent="0.25">
      <c r="A278" s="54" t="s">
        <v>6999</v>
      </c>
      <c r="B278" s="61"/>
      <c r="C278" s="61"/>
      <c r="D278" s="349"/>
      <c r="E278" s="61">
        <v>2009</v>
      </c>
      <c r="F278" s="339" t="s">
        <v>7006</v>
      </c>
      <c r="G278" s="56">
        <v>1899800</v>
      </c>
      <c r="H278" s="56">
        <v>0</v>
      </c>
      <c r="I278" s="56">
        <v>1899800</v>
      </c>
      <c r="J278" s="70">
        <v>370960</v>
      </c>
      <c r="K278" s="70">
        <v>0</v>
      </c>
      <c r="L278" s="70">
        <v>0</v>
      </c>
      <c r="M278" s="70">
        <v>1528840</v>
      </c>
      <c r="N278" s="296">
        <f>J278/I278%</f>
        <v>19.526265922728708</v>
      </c>
      <c r="O278" s="297">
        <f>Q278+R278+S278+T278+U278+V278+W278+X278</f>
        <v>0</v>
      </c>
      <c r="P278" s="52" t="s">
        <v>7001</v>
      </c>
      <c r="Q278" s="297"/>
      <c r="R278" s="297"/>
      <c r="S278" s="297"/>
      <c r="T278" s="297"/>
      <c r="U278" s="294"/>
      <c r="V278" s="294"/>
      <c r="W278" s="294"/>
      <c r="X278" s="322"/>
    </row>
    <row r="279" spans="1:24" s="71" customFormat="1" ht="22.5" x14ac:dyDescent="0.25">
      <c r="A279" s="54" t="s">
        <v>6999</v>
      </c>
      <c r="B279" s="61"/>
      <c r="C279" s="61"/>
      <c r="D279" s="349"/>
      <c r="E279" s="61">
        <v>2009</v>
      </c>
      <c r="F279" s="339" t="s">
        <v>7007</v>
      </c>
      <c r="G279" s="56">
        <v>899750</v>
      </c>
      <c r="H279" s="56">
        <v>0</v>
      </c>
      <c r="I279" s="56">
        <v>899750</v>
      </c>
      <c r="J279" s="70">
        <v>179950</v>
      </c>
      <c r="K279" s="70">
        <v>0</v>
      </c>
      <c r="L279" s="70">
        <v>0</v>
      </c>
      <c r="M279" s="70">
        <v>719800</v>
      </c>
      <c r="N279" s="296">
        <f>J279/I279%</f>
        <v>20</v>
      </c>
      <c r="O279" s="297">
        <f>Q279+R279+S279+T279+U279+V279+W279+X279</f>
        <v>718400</v>
      </c>
      <c r="P279" s="52" t="s">
        <v>7001</v>
      </c>
      <c r="Q279" s="297"/>
      <c r="R279" s="297"/>
      <c r="S279" s="297"/>
      <c r="T279" s="297">
        <v>718400</v>
      </c>
      <c r="U279" s="294"/>
      <c r="V279" s="294"/>
      <c r="W279" s="294"/>
      <c r="X279" s="322"/>
    </row>
    <row r="280" spans="1:24" s="71" customFormat="1" ht="22.5" x14ac:dyDescent="0.25">
      <c r="A280" s="54" t="s">
        <v>7008</v>
      </c>
      <c r="B280" s="61"/>
      <c r="C280" s="61"/>
      <c r="D280" s="349"/>
      <c r="E280" s="61">
        <v>2009</v>
      </c>
      <c r="F280" s="339" t="s">
        <v>7009</v>
      </c>
      <c r="G280" s="56">
        <v>499945</v>
      </c>
      <c r="H280" s="56">
        <v>0</v>
      </c>
      <c r="I280" s="56">
        <v>499945</v>
      </c>
      <c r="J280" s="70">
        <v>99989</v>
      </c>
      <c r="K280" s="70">
        <v>0</v>
      </c>
      <c r="L280" s="70">
        <v>0</v>
      </c>
      <c r="M280" s="70">
        <v>399956</v>
      </c>
      <c r="N280" s="296">
        <f>J280/I280%</f>
        <v>20</v>
      </c>
      <c r="O280" s="297">
        <f>Q280+R280+S280+T280+U280+V280+W280+X280</f>
        <v>399956</v>
      </c>
      <c r="P280" s="52" t="s">
        <v>7001</v>
      </c>
      <c r="Q280" s="297"/>
      <c r="R280" s="297"/>
      <c r="S280" s="297"/>
      <c r="T280" s="297">
        <v>399956</v>
      </c>
      <c r="U280" s="294"/>
      <c r="V280" s="294"/>
      <c r="W280" s="294"/>
      <c r="X280" s="322"/>
    </row>
    <row r="281" spans="1:24" s="71" customFormat="1" ht="22.5" x14ac:dyDescent="0.25">
      <c r="A281" s="54" t="s">
        <v>7010</v>
      </c>
      <c r="B281" s="61"/>
      <c r="C281" s="61"/>
      <c r="D281" s="349"/>
      <c r="E281" s="61">
        <v>2009</v>
      </c>
      <c r="F281" s="339" t="s">
        <v>7011</v>
      </c>
      <c r="G281" s="56">
        <v>249900</v>
      </c>
      <c r="H281" s="56">
        <v>0</v>
      </c>
      <c r="I281" s="56">
        <v>249900</v>
      </c>
      <c r="J281" s="70">
        <v>49980</v>
      </c>
      <c r="K281" s="70">
        <v>0</v>
      </c>
      <c r="L281" s="70">
        <v>0</v>
      </c>
      <c r="M281" s="70">
        <v>199920</v>
      </c>
      <c r="N281" s="296">
        <f>J281/I281%</f>
        <v>20</v>
      </c>
      <c r="O281" s="297">
        <f>Q281+R281+S281+T281+U281+V281+W281+X281</f>
        <v>39816.400000000001</v>
      </c>
      <c r="P281" s="52" t="s">
        <v>7001</v>
      </c>
      <c r="Q281" s="297"/>
      <c r="R281" s="297"/>
      <c r="S281" s="297"/>
      <c r="T281" s="297"/>
      <c r="U281" s="309">
        <v>39816.400000000001</v>
      </c>
      <c r="V281" s="294"/>
      <c r="W281" s="294"/>
      <c r="X281" s="322"/>
    </row>
    <row r="282" spans="1:24" s="71" customFormat="1" ht="22.5" x14ac:dyDescent="0.25">
      <c r="A282" s="54" t="s">
        <v>7012</v>
      </c>
      <c r="B282" s="61"/>
      <c r="C282" s="61"/>
      <c r="D282" s="349"/>
      <c r="E282" s="61">
        <v>2009</v>
      </c>
      <c r="F282" s="339" t="s">
        <v>7013</v>
      </c>
      <c r="G282" s="56">
        <v>599850</v>
      </c>
      <c r="H282" s="56">
        <v>0</v>
      </c>
      <c r="I282" s="56">
        <v>599850</v>
      </c>
      <c r="J282" s="70">
        <v>119970</v>
      </c>
      <c r="K282" s="70">
        <v>0</v>
      </c>
      <c r="L282" s="70">
        <v>0</v>
      </c>
      <c r="M282" s="70">
        <v>479880</v>
      </c>
      <c r="N282" s="296">
        <f>J282/I282%</f>
        <v>20</v>
      </c>
      <c r="O282" s="297">
        <f>Q282+R282+S282+T282+U282+V282+W282+X282</f>
        <v>479880</v>
      </c>
      <c r="P282" s="52" t="s">
        <v>7001</v>
      </c>
      <c r="Q282" s="297"/>
      <c r="R282" s="297"/>
      <c r="S282" s="297"/>
      <c r="T282" s="297">
        <v>479880</v>
      </c>
      <c r="U282" s="294"/>
      <c r="V282" s="294"/>
      <c r="W282" s="294"/>
      <c r="X282" s="322"/>
    </row>
    <row r="283" spans="1:24" s="71" customFormat="1" ht="33.75" x14ac:dyDescent="0.25">
      <c r="A283" s="54" t="s">
        <v>7010</v>
      </c>
      <c r="B283" s="61"/>
      <c r="C283" s="61"/>
      <c r="D283" s="349"/>
      <c r="E283" s="61">
        <v>2009</v>
      </c>
      <c r="F283" s="339" t="s">
        <v>7014</v>
      </c>
      <c r="G283" s="56">
        <v>549980</v>
      </c>
      <c r="H283" s="56">
        <v>0</v>
      </c>
      <c r="I283" s="56">
        <v>549980</v>
      </c>
      <c r="J283" s="70">
        <v>109996</v>
      </c>
      <c r="K283" s="70">
        <v>0</v>
      </c>
      <c r="L283" s="70">
        <v>0</v>
      </c>
      <c r="M283" s="70">
        <v>439984</v>
      </c>
      <c r="N283" s="296">
        <f>J283/I283%</f>
        <v>20</v>
      </c>
      <c r="O283" s="297">
        <f>Q283+R283+S283+T283+U283+V283+W283+X283</f>
        <v>153864</v>
      </c>
      <c r="P283" s="52" t="s">
        <v>7001</v>
      </c>
      <c r="Q283" s="297"/>
      <c r="R283" s="297"/>
      <c r="S283" s="297"/>
      <c r="T283" s="297"/>
      <c r="U283" s="309">
        <v>153864</v>
      </c>
      <c r="V283" s="294"/>
      <c r="W283" s="294"/>
      <c r="X283" s="322"/>
    </row>
    <row r="284" spans="1:24" s="71" customFormat="1" x14ac:dyDescent="0.25">
      <c r="A284" s="54" t="s">
        <v>7010</v>
      </c>
      <c r="B284" s="61"/>
      <c r="C284" s="61"/>
      <c r="D284" s="349"/>
      <c r="E284" s="61">
        <v>2009</v>
      </c>
      <c r="F284" s="339" t="s">
        <v>7015</v>
      </c>
      <c r="G284" s="56">
        <v>364880</v>
      </c>
      <c r="H284" s="56">
        <v>0</v>
      </c>
      <c r="I284" s="56">
        <v>364880</v>
      </c>
      <c r="J284" s="70">
        <v>72976</v>
      </c>
      <c r="K284" s="70">
        <v>0</v>
      </c>
      <c r="L284" s="70">
        <v>0</v>
      </c>
      <c r="M284" s="70">
        <v>291904</v>
      </c>
      <c r="N284" s="296">
        <f>J284/I284%</f>
        <v>20</v>
      </c>
      <c r="O284" s="297">
        <f>Q284+R284+S284+T284+U284+V284+W284+X284</f>
        <v>0</v>
      </c>
      <c r="P284" s="52" t="s">
        <v>7001</v>
      </c>
      <c r="Q284" s="297"/>
      <c r="R284" s="297"/>
      <c r="S284" s="297"/>
      <c r="T284" s="297"/>
      <c r="U284" s="294"/>
      <c r="V284" s="294"/>
      <c r="W284" s="294"/>
      <c r="X284" s="322"/>
    </row>
    <row r="285" spans="1:24" s="71" customFormat="1" ht="22.5" x14ac:dyDescent="0.25">
      <c r="A285" s="54" t="s">
        <v>7010</v>
      </c>
      <c r="B285" s="61"/>
      <c r="C285" s="61"/>
      <c r="D285" s="349"/>
      <c r="E285" s="61">
        <v>2009</v>
      </c>
      <c r="F285" s="339" t="s">
        <v>7016</v>
      </c>
      <c r="G285" s="56">
        <v>189945</v>
      </c>
      <c r="H285" s="56">
        <v>0</v>
      </c>
      <c r="I285" s="56">
        <v>189945</v>
      </c>
      <c r="J285" s="70">
        <v>37989</v>
      </c>
      <c r="K285" s="70">
        <v>0</v>
      </c>
      <c r="L285" s="70">
        <v>0</v>
      </c>
      <c r="M285" s="70">
        <v>151956</v>
      </c>
      <c r="N285" s="296">
        <f>J285/I285%</f>
        <v>20</v>
      </c>
      <c r="O285" s="297">
        <f>Q285+R285+S285+T285+U285+V285+W285+X285</f>
        <v>0</v>
      </c>
      <c r="P285" s="52" t="s">
        <v>7001</v>
      </c>
      <c r="Q285" s="297"/>
      <c r="R285" s="297"/>
      <c r="S285" s="297"/>
      <c r="T285" s="297"/>
      <c r="U285" s="294"/>
      <c r="V285" s="294"/>
      <c r="W285" s="294"/>
      <c r="X285" s="322"/>
    </row>
    <row r="286" spans="1:24" s="71" customFormat="1" ht="22.5" x14ac:dyDescent="0.25">
      <c r="A286" s="54" t="s">
        <v>7010</v>
      </c>
      <c r="B286" s="61"/>
      <c r="C286" s="61"/>
      <c r="D286" s="349"/>
      <c r="E286" s="61">
        <v>2009</v>
      </c>
      <c r="F286" s="339" t="s">
        <v>7017</v>
      </c>
      <c r="G286" s="56">
        <v>304950</v>
      </c>
      <c r="H286" s="56">
        <v>0</v>
      </c>
      <c r="I286" s="56">
        <v>304950</v>
      </c>
      <c r="J286" s="70">
        <v>60990</v>
      </c>
      <c r="K286" s="70">
        <v>0</v>
      </c>
      <c r="L286" s="70">
        <v>0</v>
      </c>
      <c r="M286" s="70">
        <v>243960</v>
      </c>
      <c r="N286" s="296">
        <f>J286/I286%</f>
        <v>20</v>
      </c>
      <c r="O286" s="297">
        <f>Q286+R286+S286+T286+U286+V286+W286+X286</f>
        <v>0</v>
      </c>
      <c r="P286" s="52" t="s">
        <v>7001</v>
      </c>
      <c r="Q286" s="297"/>
      <c r="R286" s="297"/>
      <c r="S286" s="297"/>
      <c r="T286" s="297"/>
      <c r="U286" s="294"/>
      <c r="V286" s="294"/>
      <c r="W286" s="294"/>
      <c r="X286" s="322"/>
    </row>
    <row r="287" spans="1:24" s="71" customFormat="1" ht="33.75" x14ac:dyDescent="0.25">
      <c r="A287" s="54" t="s">
        <v>7018</v>
      </c>
      <c r="B287" s="61"/>
      <c r="C287" s="61"/>
      <c r="D287" s="349"/>
      <c r="E287" s="61">
        <v>2009</v>
      </c>
      <c r="F287" s="339" t="s">
        <v>7019</v>
      </c>
      <c r="G287" s="56">
        <v>2086685</v>
      </c>
      <c r="H287" s="56">
        <v>0</v>
      </c>
      <c r="I287" s="56">
        <v>2086685</v>
      </c>
      <c r="J287" s="70">
        <v>1855348.4100000001</v>
      </c>
      <c r="K287" s="70">
        <v>0</v>
      </c>
      <c r="L287" s="70">
        <v>0</v>
      </c>
      <c r="M287" s="70">
        <v>231336.58999999985</v>
      </c>
      <c r="N287" s="296">
        <f>J287/I287%</f>
        <v>88.913679352657454</v>
      </c>
      <c r="O287" s="297">
        <f>Q287+R287+S287+T287+U287+V287+W287+X287</f>
        <v>0</v>
      </c>
      <c r="P287" s="52" t="s">
        <v>7020</v>
      </c>
      <c r="Q287" s="297"/>
      <c r="R287" s="297"/>
      <c r="S287" s="297"/>
      <c r="T287" s="297"/>
      <c r="U287" s="294"/>
      <c r="V287" s="294"/>
      <c r="W287" s="294"/>
      <c r="X287" s="322"/>
    </row>
    <row r="288" spans="1:24" s="71" customFormat="1" ht="33.75" x14ac:dyDescent="0.25">
      <c r="A288" s="54" t="s">
        <v>6966</v>
      </c>
      <c r="B288" s="61"/>
      <c r="C288" s="61"/>
      <c r="D288" s="349"/>
      <c r="E288" s="61">
        <v>2009</v>
      </c>
      <c r="F288" s="339" t="s">
        <v>7021</v>
      </c>
      <c r="G288" s="56">
        <v>6099000</v>
      </c>
      <c r="H288" s="56">
        <v>0</v>
      </c>
      <c r="I288" s="56">
        <v>6099000</v>
      </c>
      <c r="J288" s="70">
        <v>5489100</v>
      </c>
      <c r="K288" s="70">
        <v>0</v>
      </c>
      <c r="L288" s="70">
        <v>0</v>
      </c>
      <c r="M288" s="70">
        <v>609900</v>
      </c>
      <c r="N288" s="296">
        <f>J288/I288%</f>
        <v>90</v>
      </c>
      <c r="O288" s="297">
        <f>Q288+R288+S288+T288+U288+V288+W288+X288</f>
        <v>0</v>
      </c>
      <c r="P288" s="52" t="s">
        <v>7022</v>
      </c>
      <c r="Q288" s="297"/>
      <c r="R288" s="297"/>
      <c r="S288" s="297"/>
      <c r="T288" s="297"/>
      <c r="U288" s="294"/>
      <c r="V288" s="294"/>
      <c r="W288" s="294"/>
      <c r="X288" s="322"/>
    </row>
    <row r="289" spans="1:24" s="71" customFormat="1" ht="22.5" x14ac:dyDescent="0.25">
      <c r="A289" s="54" t="s">
        <v>6966</v>
      </c>
      <c r="B289" s="61"/>
      <c r="C289" s="61"/>
      <c r="D289" s="349"/>
      <c r="E289" s="61">
        <v>2009</v>
      </c>
      <c r="F289" s="339" t="s">
        <v>7023</v>
      </c>
      <c r="G289" s="56">
        <v>7726483.2000000002</v>
      </c>
      <c r="H289" s="56">
        <v>0</v>
      </c>
      <c r="I289" s="56">
        <v>7726483.2000000002</v>
      </c>
      <c r="J289" s="70">
        <v>6951021.1500000004</v>
      </c>
      <c r="K289" s="70">
        <v>0</v>
      </c>
      <c r="L289" s="70">
        <v>0</v>
      </c>
      <c r="M289" s="70">
        <v>775462.04999999981</v>
      </c>
      <c r="N289" s="296">
        <f>J289/I289%</f>
        <v>89.963583302685507</v>
      </c>
      <c r="O289" s="297">
        <f>Q289+R289+S289+T289+U289+V289+W289+X289</f>
        <v>0</v>
      </c>
      <c r="P289" s="52" t="s">
        <v>7024</v>
      </c>
      <c r="Q289" s="297"/>
      <c r="R289" s="297"/>
      <c r="S289" s="297"/>
      <c r="T289" s="297"/>
      <c r="U289" s="294"/>
      <c r="V289" s="294"/>
      <c r="W289" s="294"/>
      <c r="X289" s="322"/>
    </row>
    <row r="290" spans="1:24" s="71" customFormat="1" ht="22.5" x14ac:dyDescent="0.25">
      <c r="A290" s="54" t="s">
        <v>7025</v>
      </c>
      <c r="B290" s="61"/>
      <c r="C290" s="61"/>
      <c r="D290" s="349"/>
      <c r="E290" s="61">
        <v>2009</v>
      </c>
      <c r="F290" s="339" t="s">
        <v>7026</v>
      </c>
      <c r="G290" s="56">
        <v>100200</v>
      </c>
      <c r="H290" s="56">
        <v>0</v>
      </c>
      <c r="I290" s="56">
        <v>100200</v>
      </c>
      <c r="J290" s="70">
        <v>0</v>
      </c>
      <c r="K290" s="70">
        <v>0</v>
      </c>
      <c r="L290" s="70">
        <v>0</v>
      </c>
      <c r="M290" s="70">
        <v>100200</v>
      </c>
      <c r="N290" s="296">
        <f>J290/I290%</f>
        <v>0</v>
      </c>
      <c r="O290" s="297">
        <f>Q290+R290+S290+T290+U290+V290+W290+X290</f>
        <v>0</v>
      </c>
      <c r="P290" s="52" t="s">
        <v>7027</v>
      </c>
      <c r="Q290" s="297"/>
      <c r="R290" s="297"/>
      <c r="S290" s="297"/>
      <c r="T290" s="297"/>
      <c r="U290" s="294"/>
      <c r="V290" s="294"/>
      <c r="W290" s="294"/>
      <c r="X290" s="322"/>
    </row>
    <row r="291" spans="1:24" s="71" customFormat="1" ht="22.5" x14ac:dyDescent="0.25">
      <c r="A291" s="54" t="s">
        <v>7025</v>
      </c>
      <c r="B291" s="61"/>
      <c r="C291" s="61"/>
      <c r="D291" s="349"/>
      <c r="E291" s="61">
        <v>2009</v>
      </c>
      <c r="F291" s="339" t="s">
        <v>7028</v>
      </c>
      <c r="G291" s="56">
        <v>4000000</v>
      </c>
      <c r="H291" s="56">
        <v>0</v>
      </c>
      <c r="I291" s="56">
        <v>4000000</v>
      </c>
      <c r="J291" s="70">
        <v>0</v>
      </c>
      <c r="K291" s="70">
        <v>0</v>
      </c>
      <c r="L291" s="70">
        <v>0</v>
      </c>
      <c r="M291" s="70">
        <v>4000000</v>
      </c>
      <c r="N291" s="296">
        <f>J291/I291%</f>
        <v>0</v>
      </c>
      <c r="O291" s="297">
        <f>Q291+R291+S291+T291+U291+V291+W291+X291</f>
        <v>0</v>
      </c>
      <c r="P291" s="52" t="s">
        <v>7027</v>
      </c>
      <c r="Q291" s="297"/>
      <c r="R291" s="297"/>
      <c r="S291" s="297"/>
      <c r="T291" s="297"/>
      <c r="U291" s="294"/>
      <c r="V291" s="294"/>
      <c r="W291" s="294"/>
      <c r="X291" s="322"/>
    </row>
    <row r="292" spans="1:24" s="71" customFormat="1" ht="22.5" x14ac:dyDescent="0.25">
      <c r="A292" s="54" t="s">
        <v>6732</v>
      </c>
      <c r="B292" s="61"/>
      <c r="C292" s="61"/>
      <c r="D292" s="349"/>
      <c r="E292" s="61">
        <v>2009</v>
      </c>
      <c r="F292" s="339" t="s">
        <v>7029</v>
      </c>
      <c r="G292" s="56">
        <v>449430.53</v>
      </c>
      <c r="H292" s="56">
        <v>0</v>
      </c>
      <c r="I292" s="56">
        <v>449430.53</v>
      </c>
      <c r="J292" s="70">
        <v>0</v>
      </c>
      <c r="K292" s="70">
        <v>0</v>
      </c>
      <c r="L292" s="70">
        <v>0</v>
      </c>
      <c r="M292" s="70">
        <v>449430.53</v>
      </c>
      <c r="N292" s="296">
        <f>J292/I292%</f>
        <v>0</v>
      </c>
      <c r="O292" s="297">
        <f>Q292+R292+S292+T292+U292+V292+W292+X292</f>
        <v>0</v>
      </c>
      <c r="P292" s="52" t="s">
        <v>7030</v>
      </c>
      <c r="Q292" s="297"/>
      <c r="R292" s="297"/>
      <c r="S292" s="297"/>
      <c r="T292" s="297"/>
      <c r="U292" s="294"/>
      <c r="V292" s="294"/>
      <c r="W292" s="294"/>
      <c r="X292" s="322"/>
    </row>
    <row r="293" spans="1:24" s="71" customFormat="1" ht="22.5" x14ac:dyDescent="0.25">
      <c r="A293" s="54" t="s">
        <v>6732</v>
      </c>
      <c r="B293" s="61"/>
      <c r="C293" s="61"/>
      <c r="D293" s="349"/>
      <c r="E293" s="61">
        <v>2009</v>
      </c>
      <c r="F293" s="339" t="s">
        <v>7031</v>
      </c>
      <c r="G293" s="56">
        <v>874260</v>
      </c>
      <c r="H293" s="56">
        <v>0</v>
      </c>
      <c r="I293" s="56">
        <v>874260</v>
      </c>
      <c r="J293" s="70">
        <v>0</v>
      </c>
      <c r="K293" s="70">
        <v>0</v>
      </c>
      <c r="L293" s="70">
        <v>0</v>
      </c>
      <c r="M293" s="70">
        <v>874260</v>
      </c>
      <c r="N293" s="296">
        <f>J293/I293%</f>
        <v>0</v>
      </c>
      <c r="O293" s="297">
        <f>Q293+R293+S293+T293+U293+V293+W293+X293</f>
        <v>0</v>
      </c>
      <c r="P293" s="52" t="s">
        <v>7030</v>
      </c>
      <c r="Q293" s="297"/>
      <c r="R293" s="297"/>
      <c r="S293" s="297"/>
      <c r="T293" s="297"/>
      <c r="U293" s="294"/>
      <c r="V293" s="294"/>
      <c r="W293" s="294"/>
      <c r="X293" s="322"/>
    </row>
    <row r="294" spans="1:24" s="71" customFormat="1" ht="22.5" x14ac:dyDescent="0.25">
      <c r="A294" s="54" t="s">
        <v>6732</v>
      </c>
      <c r="B294" s="61"/>
      <c r="C294" s="61"/>
      <c r="D294" s="349"/>
      <c r="E294" s="61">
        <v>2009</v>
      </c>
      <c r="F294" s="339" t="s">
        <v>7032</v>
      </c>
      <c r="G294" s="56">
        <v>474523.92</v>
      </c>
      <c r="H294" s="56">
        <v>0</v>
      </c>
      <c r="I294" s="56">
        <v>474523.92</v>
      </c>
      <c r="J294" s="70">
        <v>0</v>
      </c>
      <c r="K294" s="70">
        <v>0</v>
      </c>
      <c r="L294" s="70">
        <v>0</v>
      </c>
      <c r="M294" s="70">
        <v>474523.92</v>
      </c>
      <c r="N294" s="296">
        <f>J294/I294%</f>
        <v>0</v>
      </c>
      <c r="O294" s="297">
        <f>Q294+R294+S294+T294+U294+V294+W294+X294</f>
        <v>0</v>
      </c>
      <c r="P294" s="52" t="s">
        <v>7030</v>
      </c>
      <c r="Q294" s="297"/>
      <c r="R294" s="297"/>
      <c r="S294" s="297"/>
      <c r="T294" s="297"/>
      <c r="U294" s="294"/>
      <c r="V294" s="294"/>
      <c r="W294" s="294"/>
      <c r="X294" s="322"/>
    </row>
    <row r="295" spans="1:24" s="71" customFormat="1" ht="22.5" x14ac:dyDescent="0.25">
      <c r="A295" s="54" t="s">
        <v>6732</v>
      </c>
      <c r="B295" s="61"/>
      <c r="C295" s="61"/>
      <c r="D295" s="349"/>
      <c r="E295" s="61">
        <v>2009</v>
      </c>
      <c r="F295" s="339" t="s">
        <v>7033</v>
      </c>
      <c r="G295" s="56">
        <v>589414.96</v>
      </c>
      <c r="H295" s="56">
        <v>0</v>
      </c>
      <c r="I295" s="56">
        <v>589414.96</v>
      </c>
      <c r="J295" s="70">
        <v>0</v>
      </c>
      <c r="K295" s="70">
        <v>0</v>
      </c>
      <c r="L295" s="70">
        <v>0</v>
      </c>
      <c r="M295" s="70">
        <v>589414.96</v>
      </c>
      <c r="N295" s="296">
        <f>J295/I295%</f>
        <v>0</v>
      </c>
      <c r="O295" s="297">
        <f>Q295+R295+S295+T295+U295+V295+W295+X295</f>
        <v>0</v>
      </c>
      <c r="P295" s="52" t="s">
        <v>7030</v>
      </c>
      <c r="Q295" s="297"/>
      <c r="R295" s="297"/>
      <c r="S295" s="297"/>
      <c r="T295" s="297"/>
      <c r="U295" s="294"/>
      <c r="V295" s="294"/>
      <c r="W295" s="294"/>
      <c r="X295" s="322"/>
    </row>
    <row r="296" spans="1:24" s="71" customFormat="1" ht="22.5" x14ac:dyDescent="0.25">
      <c r="A296" s="54" t="s">
        <v>6732</v>
      </c>
      <c r="B296" s="61"/>
      <c r="C296" s="61"/>
      <c r="D296" s="349"/>
      <c r="E296" s="61">
        <v>2009</v>
      </c>
      <c r="F296" s="339" t="s">
        <v>7034</v>
      </c>
      <c r="G296" s="56">
        <v>549533.30000000005</v>
      </c>
      <c r="H296" s="56">
        <v>0</v>
      </c>
      <c r="I296" s="56">
        <v>549533.30000000005</v>
      </c>
      <c r="J296" s="70">
        <v>0</v>
      </c>
      <c r="K296" s="70">
        <v>0</v>
      </c>
      <c r="L296" s="70">
        <v>0</v>
      </c>
      <c r="M296" s="70">
        <v>549533.30000000005</v>
      </c>
      <c r="N296" s="296">
        <f>J296/I296%</f>
        <v>0</v>
      </c>
      <c r="O296" s="297">
        <f>Q296+R296+S296+T296+U296+V296+W296+X296</f>
        <v>0</v>
      </c>
      <c r="P296" s="52" t="s">
        <v>7030</v>
      </c>
      <c r="Q296" s="297"/>
      <c r="R296" s="297"/>
      <c r="S296" s="297"/>
      <c r="T296" s="297"/>
      <c r="U296" s="294"/>
      <c r="V296" s="294"/>
      <c r="W296" s="294"/>
      <c r="X296" s="322"/>
    </row>
    <row r="297" spans="1:24" s="71" customFormat="1" ht="33.75" x14ac:dyDescent="0.25">
      <c r="A297" s="54" t="s">
        <v>6978</v>
      </c>
      <c r="B297" s="61"/>
      <c r="C297" s="61"/>
      <c r="D297" s="349"/>
      <c r="E297" s="61">
        <v>2009</v>
      </c>
      <c r="F297" s="339" t="s">
        <v>7035</v>
      </c>
      <c r="G297" s="56">
        <v>17000000</v>
      </c>
      <c r="H297" s="56">
        <v>0</v>
      </c>
      <c r="I297" s="56">
        <v>17000000</v>
      </c>
      <c r="J297" s="70">
        <v>12658346.9</v>
      </c>
      <c r="K297" s="70">
        <v>0</v>
      </c>
      <c r="L297" s="70">
        <v>0</v>
      </c>
      <c r="M297" s="70">
        <v>4341653.0999999996</v>
      </c>
      <c r="N297" s="296">
        <f>J297/I297%</f>
        <v>74.460864117647063</v>
      </c>
      <c r="O297" s="297">
        <f>Q297+R297+S297+T297+U297+V297+W297+X297</f>
        <v>4341653.0999999996</v>
      </c>
      <c r="P297" s="52" t="s">
        <v>7036</v>
      </c>
      <c r="Q297" s="297"/>
      <c r="R297" s="297"/>
      <c r="S297" s="297"/>
      <c r="T297" s="297">
        <v>4341653.0999999996</v>
      </c>
      <c r="U297" s="294"/>
      <c r="V297" s="294"/>
      <c r="W297" s="294"/>
      <c r="X297" s="322"/>
    </row>
    <row r="298" spans="1:24" s="71" customFormat="1" ht="22.5" x14ac:dyDescent="0.25">
      <c r="A298" s="54" t="s">
        <v>7037</v>
      </c>
      <c r="B298" s="61"/>
      <c r="C298" s="61"/>
      <c r="D298" s="349"/>
      <c r="E298" s="61">
        <v>2009</v>
      </c>
      <c r="F298" s="339" t="s">
        <v>7038</v>
      </c>
      <c r="G298" s="56">
        <v>4058530</v>
      </c>
      <c r="H298" s="56">
        <v>0</v>
      </c>
      <c r="I298" s="56">
        <v>4058530</v>
      </c>
      <c r="J298" s="70">
        <v>3936602.74</v>
      </c>
      <c r="K298" s="70">
        <v>0</v>
      </c>
      <c r="L298" s="70">
        <v>0</v>
      </c>
      <c r="M298" s="70">
        <v>121927.25999999978</v>
      </c>
      <c r="N298" s="296">
        <f>J298/I298%</f>
        <v>96.995777781610585</v>
      </c>
      <c r="O298" s="297">
        <f>Q298+R298+S298+T298+U298+V298+W298+X298</f>
        <v>0</v>
      </c>
      <c r="P298" s="52" t="s">
        <v>7039</v>
      </c>
      <c r="Q298" s="297"/>
      <c r="R298" s="297"/>
      <c r="S298" s="297"/>
      <c r="T298" s="297"/>
      <c r="U298" s="294"/>
      <c r="V298" s="294"/>
      <c r="W298" s="294"/>
      <c r="X298" s="322"/>
    </row>
    <row r="299" spans="1:24" s="71" customFormat="1" ht="22.5" x14ac:dyDescent="0.25">
      <c r="A299" s="54" t="s">
        <v>7040</v>
      </c>
      <c r="B299" s="61"/>
      <c r="C299" s="61"/>
      <c r="D299" s="349"/>
      <c r="E299" s="61">
        <v>2009</v>
      </c>
      <c r="F299" s="339" t="s">
        <v>7041</v>
      </c>
      <c r="G299" s="56">
        <v>1360632</v>
      </c>
      <c r="H299" s="56">
        <v>0</v>
      </c>
      <c r="I299" s="56">
        <v>1360632</v>
      </c>
      <c r="J299" s="70">
        <v>0</v>
      </c>
      <c r="K299" s="70">
        <v>0</v>
      </c>
      <c r="L299" s="70">
        <v>0</v>
      </c>
      <c r="M299" s="70">
        <v>1360632</v>
      </c>
      <c r="N299" s="296">
        <f>J299/I299%</f>
        <v>0</v>
      </c>
      <c r="O299" s="297">
        <f>Q299+R299+S299+T299+U299+V299+W299+X299</f>
        <v>0</v>
      </c>
      <c r="P299" s="52" t="s">
        <v>7042</v>
      </c>
      <c r="Q299" s="297"/>
      <c r="R299" s="297"/>
      <c r="S299" s="297"/>
      <c r="T299" s="297"/>
      <c r="U299" s="294"/>
      <c r="V299" s="294"/>
      <c r="W299" s="294"/>
      <c r="X299" s="322"/>
    </row>
    <row r="300" spans="1:24" s="71" customFormat="1" ht="22.5" x14ac:dyDescent="0.25">
      <c r="A300" s="54" t="s">
        <v>7040</v>
      </c>
      <c r="B300" s="61"/>
      <c r="C300" s="61"/>
      <c r="D300" s="349"/>
      <c r="E300" s="61">
        <v>2009</v>
      </c>
      <c r="F300" s="339" t="s">
        <v>7043</v>
      </c>
      <c r="G300" s="56">
        <v>2083430</v>
      </c>
      <c r="H300" s="56">
        <v>0</v>
      </c>
      <c r="I300" s="56">
        <v>2083430</v>
      </c>
      <c r="J300" s="70">
        <v>0</v>
      </c>
      <c r="K300" s="70">
        <v>0</v>
      </c>
      <c r="L300" s="70">
        <v>0</v>
      </c>
      <c r="M300" s="70">
        <v>2083430</v>
      </c>
      <c r="N300" s="296">
        <f>J300/I300%</f>
        <v>0</v>
      </c>
      <c r="O300" s="297">
        <f>Q300+R300+S300+T300+U300+V300+W300+X300</f>
        <v>0</v>
      </c>
      <c r="P300" s="52" t="s">
        <v>7042</v>
      </c>
      <c r="Q300" s="297"/>
      <c r="R300" s="297"/>
      <c r="S300" s="297"/>
      <c r="T300" s="297"/>
      <c r="U300" s="294"/>
      <c r="V300" s="294"/>
      <c r="W300" s="294"/>
      <c r="X300" s="322"/>
    </row>
    <row r="301" spans="1:24" s="71" customFormat="1" ht="22.5" x14ac:dyDescent="0.25">
      <c r="A301" s="54" t="s">
        <v>7037</v>
      </c>
      <c r="B301" s="61"/>
      <c r="C301" s="61"/>
      <c r="D301" s="349"/>
      <c r="E301" s="61">
        <v>2009</v>
      </c>
      <c r="F301" s="339" t="s">
        <v>7044</v>
      </c>
      <c r="G301" s="56">
        <v>485822.45</v>
      </c>
      <c r="H301" s="56">
        <v>0</v>
      </c>
      <c r="I301" s="56">
        <v>485822.45</v>
      </c>
      <c r="J301" s="70">
        <v>388147.92</v>
      </c>
      <c r="K301" s="70">
        <v>0</v>
      </c>
      <c r="L301" s="70">
        <v>0</v>
      </c>
      <c r="M301" s="70">
        <v>97674.530000000028</v>
      </c>
      <c r="N301" s="296">
        <f>J301/I301%</f>
        <v>79.895015143906988</v>
      </c>
      <c r="O301" s="297">
        <f>Q301+R301+S301+T301+U301+V301+W301+X301</f>
        <v>0</v>
      </c>
      <c r="P301" s="52" t="s">
        <v>7045</v>
      </c>
      <c r="Q301" s="297"/>
      <c r="R301" s="297"/>
      <c r="S301" s="297"/>
      <c r="T301" s="297"/>
      <c r="U301" s="294"/>
      <c r="V301" s="294"/>
      <c r="W301" s="294"/>
      <c r="X301" s="322"/>
    </row>
    <row r="302" spans="1:24" s="71" customFormat="1" ht="22.5" x14ac:dyDescent="0.25">
      <c r="A302" s="54" t="s">
        <v>6842</v>
      </c>
      <c r="B302" s="61"/>
      <c r="C302" s="61"/>
      <c r="D302" s="349"/>
      <c r="E302" s="61">
        <v>2009</v>
      </c>
      <c r="F302" s="339" t="s">
        <v>7046</v>
      </c>
      <c r="G302" s="56">
        <v>3486700</v>
      </c>
      <c r="H302" s="56">
        <v>0</v>
      </c>
      <c r="I302" s="56">
        <v>3486700</v>
      </c>
      <c r="J302" s="70">
        <v>1284439.23</v>
      </c>
      <c r="K302" s="70">
        <v>0</v>
      </c>
      <c r="L302" s="70">
        <v>0</v>
      </c>
      <c r="M302" s="70">
        <v>2202260.77</v>
      </c>
      <c r="N302" s="296">
        <f>J302/I302%</f>
        <v>36.838249060716436</v>
      </c>
      <c r="O302" s="297">
        <f>Q302+R302+S302+T302+U302+V302+W302+X302</f>
        <v>0</v>
      </c>
      <c r="P302" s="52" t="s">
        <v>7047</v>
      </c>
      <c r="Q302" s="297"/>
      <c r="R302" s="297"/>
      <c r="S302" s="297"/>
      <c r="T302" s="297"/>
      <c r="U302" s="294"/>
      <c r="V302" s="294"/>
      <c r="W302" s="294"/>
      <c r="X302" s="322"/>
    </row>
    <row r="303" spans="1:24" s="71" customFormat="1" ht="45" x14ac:dyDescent="0.25">
      <c r="A303" s="54" t="s">
        <v>7048</v>
      </c>
      <c r="B303" s="61"/>
      <c r="C303" s="61"/>
      <c r="D303" s="349"/>
      <c r="E303" s="61">
        <v>2009</v>
      </c>
      <c r="F303" s="339" t="s">
        <v>7049</v>
      </c>
      <c r="G303" s="56">
        <v>1936400</v>
      </c>
      <c r="H303" s="56">
        <v>0</v>
      </c>
      <c r="I303" s="56">
        <v>1936400</v>
      </c>
      <c r="J303" s="70">
        <v>783536.47</v>
      </c>
      <c r="K303" s="70">
        <v>0</v>
      </c>
      <c r="L303" s="70">
        <v>0</v>
      </c>
      <c r="M303" s="70">
        <v>1152863.53</v>
      </c>
      <c r="N303" s="296">
        <f>J303/I303%</f>
        <v>40.463564862631685</v>
      </c>
      <c r="O303" s="297">
        <f>Q303+R303+S303+T303+U303+V303+W303+X303</f>
        <v>0</v>
      </c>
      <c r="P303" s="52" t="s">
        <v>7047</v>
      </c>
      <c r="Q303" s="297"/>
      <c r="R303" s="297"/>
      <c r="S303" s="297"/>
      <c r="T303" s="297"/>
      <c r="U303" s="294"/>
      <c r="V303" s="294"/>
      <c r="W303" s="294"/>
      <c r="X303" s="322"/>
    </row>
    <row r="304" spans="1:24" s="71" customFormat="1" ht="22.5" x14ac:dyDescent="0.25">
      <c r="A304" s="54" t="s">
        <v>7050</v>
      </c>
      <c r="B304" s="61"/>
      <c r="C304" s="61"/>
      <c r="D304" s="349"/>
      <c r="E304" s="61">
        <v>2009</v>
      </c>
      <c r="F304" s="339" t="s">
        <v>7051</v>
      </c>
      <c r="G304" s="56">
        <v>1927224.75</v>
      </c>
      <c r="H304" s="56">
        <v>0</v>
      </c>
      <c r="I304" s="56">
        <v>1927224.75</v>
      </c>
      <c r="J304" s="70">
        <v>938545.07000000007</v>
      </c>
      <c r="K304" s="70">
        <v>0</v>
      </c>
      <c r="L304" s="70">
        <v>0</v>
      </c>
      <c r="M304" s="70">
        <v>988679.67999999993</v>
      </c>
      <c r="N304" s="296">
        <f>J304/I304%</f>
        <v>48.699305568797826</v>
      </c>
      <c r="O304" s="297">
        <f>Q304+R304+S304+T304+U304+V304+W304+X304</f>
        <v>0</v>
      </c>
      <c r="P304" s="52" t="s">
        <v>7047</v>
      </c>
      <c r="Q304" s="297"/>
      <c r="R304" s="297"/>
      <c r="S304" s="297"/>
      <c r="T304" s="297"/>
      <c r="U304" s="294"/>
      <c r="V304" s="294"/>
      <c r="W304" s="294"/>
      <c r="X304" s="322"/>
    </row>
    <row r="305" spans="1:24" s="71" customFormat="1" ht="33.75" x14ac:dyDescent="0.25">
      <c r="A305" s="54" t="s">
        <v>7050</v>
      </c>
      <c r="B305" s="61"/>
      <c r="C305" s="61"/>
      <c r="D305" s="349"/>
      <c r="E305" s="61">
        <v>2009</v>
      </c>
      <c r="F305" s="339" t="s">
        <v>7052</v>
      </c>
      <c r="G305" s="56">
        <v>3060086.2</v>
      </c>
      <c r="H305" s="56">
        <v>0</v>
      </c>
      <c r="I305" s="56">
        <v>3060086.2</v>
      </c>
      <c r="J305" s="70">
        <v>2187044.1100000003</v>
      </c>
      <c r="K305" s="70">
        <v>0</v>
      </c>
      <c r="L305" s="70">
        <v>0</v>
      </c>
      <c r="M305" s="70">
        <v>873042.08999999985</v>
      </c>
      <c r="N305" s="296">
        <f>J305/I305%</f>
        <v>71.470016432870423</v>
      </c>
      <c r="O305" s="297">
        <f>Q305+R305+S305+T305+U305+V305+W305+X305</f>
        <v>0</v>
      </c>
      <c r="P305" s="52" t="s">
        <v>7047</v>
      </c>
      <c r="Q305" s="297"/>
      <c r="R305" s="297"/>
      <c r="S305" s="297"/>
      <c r="T305" s="297"/>
      <c r="U305" s="294"/>
      <c r="V305" s="294"/>
      <c r="W305" s="294"/>
      <c r="X305" s="322"/>
    </row>
    <row r="306" spans="1:24" s="71" customFormat="1" ht="45" x14ac:dyDescent="0.25">
      <c r="A306" s="54" t="s">
        <v>7053</v>
      </c>
      <c r="B306" s="61"/>
      <c r="C306" s="61"/>
      <c r="D306" s="349"/>
      <c r="E306" s="307">
        <v>2009</v>
      </c>
      <c r="F306" s="339" t="s">
        <v>7054</v>
      </c>
      <c r="G306" s="56">
        <v>81016.86</v>
      </c>
      <c r="H306" s="56">
        <v>0</v>
      </c>
      <c r="I306" s="56">
        <v>81016.86</v>
      </c>
      <c r="J306" s="70">
        <v>74138.320000000007</v>
      </c>
      <c r="K306" s="70">
        <v>0</v>
      </c>
      <c r="L306" s="70">
        <v>0</v>
      </c>
      <c r="M306" s="70">
        <v>6878.5399999999936</v>
      </c>
      <c r="N306" s="296">
        <f>J306/I306%</f>
        <v>91.509742540009583</v>
      </c>
      <c r="O306" s="297">
        <f>Q306+R306+S306+T306+U306+V306+W306+X306</f>
        <v>0</v>
      </c>
      <c r="P306" s="314" t="s">
        <v>7055</v>
      </c>
      <c r="Q306" s="297"/>
      <c r="R306" s="297"/>
      <c r="S306" s="297"/>
      <c r="T306" s="297"/>
      <c r="U306" s="294"/>
      <c r="V306" s="294"/>
      <c r="W306" s="294"/>
      <c r="X306" s="322"/>
    </row>
    <row r="307" spans="1:24" s="71" customFormat="1" ht="22.5" x14ac:dyDescent="0.25">
      <c r="A307" s="54" t="s">
        <v>7056</v>
      </c>
      <c r="B307" s="61"/>
      <c r="C307" s="61"/>
      <c r="D307" s="349"/>
      <c r="E307" s="307">
        <v>2009</v>
      </c>
      <c r="F307" s="339" t="s">
        <v>7057</v>
      </c>
      <c r="G307" s="56">
        <v>2314767.41</v>
      </c>
      <c r="H307" s="56">
        <v>0</v>
      </c>
      <c r="I307" s="56">
        <v>2314767.41</v>
      </c>
      <c r="J307" s="70">
        <v>2118237.5</v>
      </c>
      <c r="K307" s="70">
        <v>0</v>
      </c>
      <c r="L307" s="70">
        <v>0</v>
      </c>
      <c r="M307" s="70">
        <v>196529.91000000015</v>
      </c>
      <c r="N307" s="296">
        <f>J307/I307%</f>
        <v>91.509734016861756</v>
      </c>
      <c r="O307" s="297">
        <f>Q307+R307+S307+T307+U307+V307+W307+X307</f>
        <v>0</v>
      </c>
      <c r="P307" s="314" t="s">
        <v>7055</v>
      </c>
      <c r="Q307" s="297"/>
      <c r="R307" s="297"/>
      <c r="S307" s="297"/>
      <c r="T307" s="297"/>
      <c r="U307" s="294"/>
      <c r="V307" s="294"/>
      <c r="W307" s="294"/>
      <c r="X307" s="322"/>
    </row>
    <row r="308" spans="1:24" s="71" customFormat="1" ht="33.75" x14ac:dyDescent="0.25">
      <c r="A308" s="54" t="s">
        <v>7058</v>
      </c>
      <c r="B308" s="61"/>
      <c r="C308" s="61"/>
      <c r="D308" s="349"/>
      <c r="E308" s="307">
        <v>2009</v>
      </c>
      <c r="F308" s="339" t="s">
        <v>7059</v>
      </c>
      <c r="G308" s="56">
        <v>1650000</v>
      </c>
      <c r="H308" s="56">
        <v>0</v>
      </c>
      <c r="I308" s="56">
        <v>1650000</v>
      </c>
      <c r="J308" s="70">
        <v>1489950</v>
      </c>
      <c r="K308" s="70">
        <v>0</v>
      </c>
      <c r="L308" s="70">
        <v>0</v>
      </c>
      <c r="M308" s="70">
        <v>160050</v>
      </c>
      <c r="N308" s="296">
        <f>J308/I308%</f>
        <v>90.3</v>
      </c>
      <c r="O308" s="297">
        <f>Q308+R308+S308+T308+U308+V308+W308+X308</f>
        <v>0</v>
      </c>
      <c r="P308" s="314" t="s">
        <v>7060</v>
      </c>
      <c r="Q308" s="297"/>
      <c r="R308" s="297"/>
      <c r="S308" s="297"/>
      <c r="T308" s="297"/>
      <c r="U308" s="294"/>
      <c r="V308" s="294"/>
      <c r="W308" s="294"/>
      <c r="X308" s="322"/>
    </row>
    <row r="309" spans="1:24" s="71" customFormat="1" ht="33.75" x14ac:dyDescent="0.25">
      <c r="A309" s="54" t="s">
        <v>7061</v>
      </c>
      <c r="B309" s="61"/>
      <c r="C309" s="61"/>
      <c r="D309" s="349"/>
      <c r="E309" s="307">
        <v>2009</v>
      </c>
      <c r="F309" s="339" t="s">
        <v>7062</v>
      </c>
      <c r="G309" s="56">
        <v>57750</v>
      </c>
      <c r="H309" s="56">
        <v>0</v>
      </c>
      <c r="I309" s="56">
        <v>57750</v>
      </c>
      <c r="J309" s="70">
        <v>23595</v>
      </c>
      <c r="K309" s="70">
        <v>0</v>
      </c>
      <c r="L309" s="70">
        <v>0</v>
      </c>
      <c r="M309" s="70">
        <v>34155</v>
      </c>
      <c r="N309" s="296">
        <f>J309/I309%</f>
        <v>40.857142857142854</v>
      </c>
      <c r="O309" s="297">
        <f>Q309+R309+S309+T309+U309+V309+W309+X309</f>
        <v>0</v>
      </c>
      <c r="P309" s="314" t="s">
        <v>7060</v>
      </c>
      <c r="Q309" s="297"/>
      <c r="R309" s="297"/>
      <c r="S309" s="297"/>
      <c r="T309" s="297"/>
      <c r="U309" s="294"/>
      <c r="V309" s="294"/>
      <c r="W309" s="294"/>
      <c r="X309" s="322"/>
    </row>
    <row r="310" spans="1:24" s="71" customFormat="1" ht="22.5" x14ac:dyDescent="0.25">
      <c r="A310" s="54" t="s">
        <v>6870</v>
      </c>
      <c r="B310" s="61"/>
      <c r="C310" s="61"/>
      <c r="D310" s="349"/>
      <c r="E310" s="307">
        <v>2009</v>
      </c>
      <c r="F310" s="339" t="s">
        <v>7063</v>
      </c>
      <c r="G310" s="56">
        <v>1514663</v>
      </c>
      <c r="H310" s="56">
        <v>578811.81999999995</v>
      </c>
      <c r="I310" s="56">
        <v>2093474.8199999998</v>
      </c>
      <c r="J310" s="70">
        <v>1580671.9</v>
      </c>
      <c r="K310" s="70">
        <v>0</v>
      </c>
      <c r="L310" s="70">
        <v>0</v>
      </c>
      <c r="M310" s="70">
        <v>512802.91999999993</v>
      </c>
      <c r="N310" s="296">
        <f>J310/I310%</f>
        <v>75.504700839917433</v>
      </c>
      <c r="O310" s="297">
        <f>Q310+R310+S310+T310+U310+V310+W310+X310</f>
        <v>0</v>
      </c>
      <c r="P310" s="314" t="s">
        <v>7064</v>
      </c>
      <c r="Q310" s="297"/>
      <c r="R310" s="297"/>
      <c r="S310" s="297"/>
      <c r="T310" s="297"/>
      <c r="U310" s="294"/>
      <c r="V310" s="294"/>
      <c r="W310" s="294"/>
      <c r="X310" s="322"/>
    </row>
    <row r="311" spans="1:24" s="71" customFormat="1" ht="33.75" x14ac:dyDescent="0.25">
      <c r="A311" s="54" t="s">
        <v>7065</v>
      </c>
      <c r="B311" s="61"/>
      <c r="C311" s="61"/>
      <c r="D311" s="349"/>
      <c r="E311" s="307">
        <v>2009</v>
      </c>
      <c r="F311" s="339" t="s">
        <v>7066</v>
      </c>
      <c r="G311" s="56">
        <v>53047.39</v>
      </c>
      <c r="H311" s="56">
        <v>-34.18</v>
      </c>
      <c r="I311" s="56">
        <v>53013.21</v>
      </c>
      <c r="J311" s="70">
        <v>10602.64</v>
      </c>
      <c r="K311" s="70">
        <v>0</v>
      </c>
      <c r="L311" s="70">
        <v>0</v>
      </c>
      <c r="M311" s="70">
        <v>42410.57</v>
      </c>
      <c r="N311" s="296">
        <f>J311/I311%</f>
        <v>19.999996227355407</v>
      </c>
      <c r="O311" s="297">
        <f>Q311+R311+S311+T311+U311+V311+W311+X311</f>
        <v>0</v>
      </c>
      <c r="P311" s="314" t="s">
        <v>7064</v>
      </c>
      <c r="Q311" s="297"/>
      <c r="R311" s="297"/>
      <c r="S311" s="297"/>
      <c r="T311" s="297"/>
      <c r="U311" s="294"/>
      <c r="V311" s="294"/>
      <c r="W311" s="294"/>
      <c r="X311" s="322"/>
    </row>
    <row r="312" spans="1:24" s="71" customFormat="1" ht="33.75" x14ac:dyDescent="0.25">
      <c r="A312" s="54" t="s">
        <v>7058</v>
      </c>
      <c r="B312" s="61"/>
      <c r="C312" s="61"/>
      <c r="D312" s="349"/>
      <c r="E312" s="307">
        <v>2009</v>
      </c>
      <c r="F312" s="339" t="s">
        <v>7067</v>
      </c>
      <c r="G312" s="56">
        <v>2143360</v>
      </c>
      <c r="H312" s="56">
        <v>0</v>
      </c>
      <c r="I312" s="56">
        <v>2143360</v>
      </c>
      <c r="J312" s="70">
        <v>1922912</v>
      </c>
      <c r="K312" s="70">
        <v>0</v>
      </c>
      <c r="L312" s="70">
        <v>0</v>
      </c>
      <c r="M312" s="70">
        <v>220448</v>
      </c>
      <c r="N312" s="296">
        <f>J312/I312%</f>
        <v>89.71484025082114</v>
      </c>
      <c r="O312" s="297">
        <f>Q312+R312+S312+T312+U312+V312+W312+X312</f>
        <v>0</v>
      </c>
      <c r="P312" s="314" t="s">
        <v>7068</v>
      </c>
      <c r="Q312" s="297"/>
      <c r="R312" s="297"/>
      <c r="S312" s="297"/>
      <c r="T312" s="297"/>
      <c r="U312" s="294"/>
      <c r="V312" s="294"/>
      <c r="W312" s="294"/>
      <c r="X312" s="322"/>
    </row>
    <row r="313" spans="1:24" s="71" customFormat="1" ht="45" x14ac:dyDescent="0.25">
      <c r="A313" s="54" t="s">
        <v>7061</v>
      </c>
      <c r="B313" s="61"/>
      <c r="C313" s="61"/>
      <c r="D313" s="349"/>
      <c r="E313" s="307">
        <v>2009</v>
      </c>
      <c r="F313" s="339" t="s">
        <v>7069</v>
      </c>
      <c r="G313" s="56">
        <v>75017.600000000006</v>
      </c>
      <c r="H313" s="56">
        <v>0</v>
      </c>
      <c r="I313" s="56">
        <v>75017.600000000006</v>
      </c>
      <c r="J313" s="70">
        <v>6112</v>
      </c>
      <c r="K313" s="70">
        <v>0</v>
      </c>
      <c r="L313" s="70">
        <v>0</v>
      </c>
      <c r="M313" s="70">
        <v>68905.600000000006</v>
      </c>
      <c r="N313" s="296">
        <f>J313/I313%</f>
        <v>8.1474214051102667</v>
      </c>
      <c r="O313" s="297">
        <f>Q313+R313+S313+T313+U313+V313+W313+X313</f>
        <v>0</v>
      </c>
      <c r="P313" s="314" t="s">
        <v>7068</v>
      </c>
      <c r="Q313" s="297"/>
      <c r="R313" s="297"/>
      <c r="S313" s="297"/>
      <c r="T313" s="297"/>
      <c r="U313" s="294"/>
      <c r="V313" s="294"/>
      <c r="W313" s="294"/>
      <c r="X313" s="322"/>
    </row>
    <row r="314" spans="1:24" s="71" customFormat="1" ht="33.75" x14ac:dyDescent="0.25">
      <c r="A314" s="54" t="s">
        <v>7070</v>
      </c>
      <c r="B314" s="61"/>
      <c r="C314" s="61"/>
      <c r="D314" s="349"/>
      <c r="E314" s="307">
        <v>2009</v>
      </c>
      <c r="F314" s="339" t="s">
        <v>7071</v>
      </c>
      <c r="G314" s="56">
        <v>626651.80000000005</v>
      </c>
      <c r="H314" s="56">
        <v>0</v>
      </c>
      <c r="I314" s="56">
        <v>626651.80000000005</v>
      </c>
      <c r="J314" s="70">
        <v>563958.81000000006</v>
      </c>
      <c r="K314" s="70">
        <v>0</v>
      </c>
      <c r="L314" s="70">
        <v>0</v>
      </c>
      <c r="M314" s="70">
        <v>62692.989999999991</v>
      </c>
      <c r="N314" s="296">
        <f>J314/I314%</f>
        <v>89.995562128761151</v>
      </c>
      <c r="O314" s="297">
        <f>Q314+R314+S314+T314+U314+V314+W314+X314</f>
        <v>0</v>
      </c>
      <c r="P314" s="314" t="s">
        <v>7072</v>
      </c>
      <c r="Q314" s="297"/>
      <c r="R314" s="297"/>
      <c r="S314" s="297"/>
      <c r="T314" s="297"/>
      <c r="U314" s="294"/>
      <c r="V314" s="294"/>
      <c r="W314" s="294"/>
      <c r="X314" s="322"/>
    </row>
    <row r="315" spans="1:24" s="71" customFormat="1" ht="33.75" x14ac:dyDescent="0.25">
      <c r="A315" s="54" t="s">
        <v>7065</v>
      </c>
      <c r="B315" s="61"/>
      <c r="C315" s="61"/>
      <c r="D315" s="349"/>
      <c r="E315" s="307">
        <v>2009</v>
      </c>
      <c r="F315" s="339" t="s">
        <v>7073</v>
      </c>
      <c r="G315" s="56">
        <v>21932.81</v>
      </c>
      <c r="H315" s="56">
        <v>0</v>
      </c>
      <c r="I315" s="56">
        <v>21932.81</v>
      </c>
      <c r="J315" s="70">
        <v>19738.55</v>
      </c>
      <c r="K315" s="70">
        <v>0</v>
      </c>
      <c r="L315" s="70">
        <v>0</v>
      </c>
      <c r="M315" s="70">
        <v>2194.260000000002</v>
      </c>
      <c r="N315" s="296">
        <f>J315/I315%</f>
        <v>89.995536367661046</v>
      </c>
      <c r="O315" s="297">
        <f>Q315+R315+S315+T315+U315+V315+W315+X315</f>
        <v>0</v>
      </c>
      <c r="P315" s="314" t="s">
        <v>7072</v>
      </c>
      <c r="Q315" s="297"/>
      <c r="R315" s="297"/>
      <c r="S315" s="297"/>
      <c r="T315" s="297"/>
      <c r="U315" s="294"/>
      <c r="V315" s="294"/>
      <c r="W315" s="294"/>
      <c r="X315" s="322"/>
    </row>
    <row r="316" spans="1:24" s="71" customFormat="1" ht="33.75" x14ac:dyDescent="0.25">
      <c r="A316" s="54" t="s">
        <v>7070</v>
      </c>
      <c r="B316" s="61"/>
      <c r="C316" s="61"/>
      <c r="D316" s="349"/>
      <c r="E316" s="307">
        <v>2009</v>
      </c>
      <c r="F316" s="339" t="s">
        <v>7074</v>
      </c>
      <c r="G316" s="56">
        <v>358280.21</v>
      </c>
      <c r="H316" s="56">
        <v>0</v>
      </c>
      <c r="I316" s="56">
        <v>358280.21</v>
      </c>
      <c r="J316" s="70">
        <v>71656.039999999994</v>
      </c>
      <c r="K316" s="70">
        <v>0</v>
      </c>
      <c r="L316" s="70">
        <v>0</v>
      </c>
      <c r="M316" s="70">
        <v>286624.17000000004</v>
      </c>
      <c r="N316" s="296">
        <f>J316/I316%</f>
        <v>19.999999441777703</v>
      </c>
      <c r="O316" s="297">
        <f>Q316+R316+S316+T316+U316+V316+W316+X316</f>
        <v>0</v>
      </c>
      <c r="P316" s="314" t="s">
        <v>7075</v>
      </c>
      <c r="Q316" s="297"/>
      <c r="R316" s="297"/>
      <c r="S316" s="297"/>
      <c r="T316" s="297"/>
      <c r="U316" s="294"/>
      <c r="V316" s="294"/>
      <c r="W316" s="294"/>
      <c r="X316" s="322"/>
    </row>
    <row r="317" spans="1:24" s="71" customFormat="1" ht="33.75" x14ac:dyDescent="0.25">
      <c r="A317" s="54" t="s">
        <v>7065</v>
      </c>
      <c r="B317" s="61"/>
      <c r="C317" s="61"/>
      <c r="D317" s="349"/>
      <c r="E317" s="307">
        <v>2009</v>
      </c>
      <c r="F317" s="339" t="s">
        <v>7074</v>
      </c>
      <c r="G317" s="56">
        <v>12539.81</v>
      </c>
      <c r="H317" s="56">
        <v>0</v>
      </c>
      <c r="I317" s="56">
        <v>12539.81</v>
      </c>
      <c r="J317" s="70">
        <v>2507.96</v>
      </c>
      <c r="K317" s="70">
        <v>0</v>
      </c>
      <c r="L317" s="70">
        <v>0</v>
      </c>
      <c r="M317" s="70">
        <v>10031.849999999999</v>
      </c>
      <c r="N317" s="296">
        <f>J317/I317%</f>
        <v>19.999984050795028</v>
      </c>
      <c r="O317" s="297">
        <f>Q317+R317+S317+T317+U317+V317+W317+X317</f>
        <v>0</v>
      </c>
      <c r="P317" s="314" t="s">
        <v>7075</v>
      </c>
      <c r="Q317" s="297"/>
      <c r="R317" s="297"/>
      <c r="S317" s="297"/>
      <c r="T317" s="297"/>
      <c r="U317" s="294"/>
      <c r="V317" s="294"/>
      <c r="W317" s="294"/>
      <c r="X317" s="322"/>
    </row>
    <row r="318" spans="1:24" s="71" customFormat="1" ht="33.75" x14ac:dyDescent="0.25">
      <c r="A318" s="54" t="s">
        <v>7065</v>
      </c>
      <c r="B318" s="61"/>
      <c r="C318" s="61"/>
      <c r="D318" s="349"/>
      <c r="E318" s="307">
        <v>2009</v>
      </c>
      <c r="F318" s="339" t="s">
        <v>7076</v>
      </c>
      <c r="G318" s="56">
        <v>11582.59</v>
      </c>
      <c r="H318" s="56">
        <v>0</v>
      </c>
      <c r="I318" s="56">
        <v>11582.59</v>
      </c>
      <c r="J318" s="70">
        <v>7282.7800000000007</v>
      </c>
      <c r="K318" s="70">
        <v>0</v>
      </c>
      <c r="L318" s="70">
        <v>0</v>
      </c>
      <c r="M318" s="70">
        <v>4299.8099999999995</v>
      </c>
      <c r="N318" s="296">
        <f>J318/I318%</f>
        <v>62.876955844936241</v>
      </c>
      <c r="O318" s="297">
        <f>Q318+R318+S318+T318+U318+V318+W318+X318</f>
        <v>0</v>
      </c>
      <c r="P318" s="314" t="s">
        <v>7077</v>
      </c>
      <c r="Q318" s="297"/>
      <c r="R318" s="297"/>
      <c r="S318" s="297"/>
      <c r="T318" s="297"/>
      <c r="U318" s="294"/>
      <c r="V318" s="294"/>
      <c r="W318" s="294"/>
      <c r="X318" s="322"/>
    </row>
    <row r="319" spans="1:24" s="71" customFormat="1" ht="45" x14ac:dyDescent="0.25">
      <c r="A319" s="54" t="s">
        <v>6867</v>
      </c>
      <c r="B319" s="61"/>
      <c r="C319" s="61"/>
      <c r="D319" s="349"/>
      <c r="E319" s="307">
        <v>2009</v>
      </c>
      <c r="F319" s="339" t="s">
        <v>7078</v>
      </c>
      <c r="G319" s="56">
        <v>330932.52</v>
      </c>
      <c r="H319" s="56">
        <v>0</v>
      </c>
      <c r="I319" s="56">
        <v>330932.52</v>
      </c>
      <c r="J319" s="70">
        <v>266983</v>
      </c>
      <c r="K319" s="70">
        <v>0</v>
      </c>
      <c r="L319" s="70">
        <v>0</v>
      </c>
      <c r="M319" s="70">
        <v>63949.520000000019</v>
      </c>
      <c r="N319" s="296">
        <f>J319/I319%</f>
        <v>80.675963788629772</v>
      </c>
      <c r="O319" s="297">
        <f>Q319+R319+S319+T319+U319+V319+W319+X319</f>
        <v>0</v>
      </c>
      <c r="P319" s="314" t="s">
        <v>7079</v>
      </c>
      <c r="Q319" s="297"/>
      <c r="R319" s="297"/>
      <c r="S319" s="297"/>
      <c r="T319" s="297"/>
      <c r="U319" s="294"/>
      <c r="V319" s="294"/>
      <c r="W319" s="294"/>
      <c r="X319" s="322"/>
    </row>
    <row r="320" spans="1:24" s="71" customFormat="1" ht="33.75" x14ac:dyDescent="0.25">
      <c r="A320" s="54" t="s">
        <v>7080</v>
      </c>
      <c r="B320" s="61"/>
      <c r="C320" s="61"/>
      <c r="D320" s="349"/>
      <c r="E320" s="307">
        <v>2008</v>
      </c>
      <c r="F320" s="339" t="s">
        <v>7081</v>
      </c>
      <c r="G320" s="56">
        <v>6341967.7400000002</v>
      </c>
      <c r="H320" s="56">
        <v>0</v>
      </c>
      <c r="I320" s="56">
        <v>6341967.7400000002</v>
      </c>
      <c r="J320" s="70">
        <v>5659575.0999999996</v>
      </c>
      <c r="K320" s="70">
        <v>0</v>
      </c>
      <c r="L320" s="70">
        <v>0</v>
      </c>
      <c r="M320" s="70">
        <v>682392.6400000006</v>
      </c>
      <c r="N320" s="296">
        <f>J320/I320%</f>
        <v>89.240048704505071</v>
      </c>
      <c r="O320" s="297">
        <f>Q320+R320+S320+T320+U320+V320+W320+X320</f>
        <v>0</v>
      </c>
      <c r="P320" s="314" t="s">
        <v>7082</v>
      </c>
      <c r="Q320" s="297"/>
      <c r="R320" s="297"/>
      <c r="S320" s="297"/>
      <c r="T320" s="297"/>
      <c r="U320" s="294"/>
      <c r="V320" s="294"/>
      <c r="W320" s="294"/>
      <c r="X320" s="322"/>
    </row>
    <row r="321" spans="1:24" s="71" customFormat="1" ht="90" x14ac:dyDescent="0.25">
      <c r="A321" s="54" t="s">
        <v>7080</v>
      </c>
      <c r="B321" s="61"/>
      <c r="C321" s="61"/>
      <c r="D321" s="349"/>
      <c r="E321" s="307">
        <v>2008</v>
      </c>
      <c r="F321" s="339" t="s">
        <v>7083</v>
      </c>
      <c r="G321" s="56">
        <v>15305101.039999999</v>
      </c>
      <c r="H321" s="56">
        <v>0</v>
      </c>
      <c r="I321" s="56">
        <v>15305101.039999999</v>
      </c>
      <c r="J321" s="70">
        <v>7363593</v>
      </c>
      <c r="K321" s="70">
        <v>0</v>
      </c>
      <c r="L321" s="70">
        <v>0</v>
      </c>
      <c r="M321" s="70">
        <v>7941508.0399999991</v>
      </c>
      <c r="N321" s="296">
        <f>J321/I321%</f>
        <v>48.112018213765417</v>
      </c>
      <c r="O321" s="297">
        <f>Q321+R321+S321+T321+U321+V321+W321+X321</f>
        <v>0</v>
      </c>
      <c r="P321" s="314" t="s">
        <v>7084</v>
      </c>
      <c r="Q321" s="297"/>
      <c r="R321" s="297"/>
      <c r="S321" s="297"/>
      <c r="T321" s="297"/>
      <c r="U321" s="294"/>
      <c r="V321" s="294"/>
      <c r="W321" s="294"/>
      <c r="X321" s="322"/>
    </row>
    <row r="322" spans="1:24" s="71" customFormat="1" ht="33.75" x14ac:dyDescent="0.25">
      <c r="A322" s="54" t="s">
        <v>7080</v>
      </c>
      <c r="B322" s="61"/>
      <c r="C322" s="61"/>
      <c r="D322" s="349"/>
      <c r="E322" s="307">
        <v>2008</v>
      </c>
      <c r="F322" s="339" t="s">
        <v>7085</v>
      </c>
      <c r="G322" s="56">
        <v>10391632.109999999</v>
      </c>
      <c r="H322" s="56">
        <v>0</v>
      </c>
      <c r="I322" s="56">
        <v>10391632.109999999</v>
      </c>
      <c r="J322" s="70">
        <v>7904670.1699999999</v>
      </c>
      <c r="K322" s="70">
        <v>0</v>
      </c>
      <c r="L322" s="70">
        <v>0</v>
      </c>
      <c r="M322" s="70">
        <v>2486961.9399999995</v>
      </c>
      <c r="N322" s="296">
        <f>J322/I322%</f>
        <v>76.067648337870196</v>
      </c>
      <c r="O322" s="297">
        <f>Q322+R322+S322+T322+U322+V322+W322+X322</f>
        <v>0</v>
      </c>
      <c r="P322" s="314" t="s">
        <v>7086</v>
      </c>
      <c r="Q322" s="297"/>
      <c r="R322" s="297"/>
      <c r="S322" s="297"/>
      <c r="T322" s="297"/>
      <c r="U322" s="294"/>
      <c r="V322" s="294"/>
      <c r="W322" s="294"/>
      <c r="X322" s="322"/>
    </row>
    <row r="323" spans="1:24" s="71" customFormat="1" ht="22.5" x14ac:dyDescent="0.25">
      <c r="A323" s="54" t="s">
        <v>7080</v>
      </c>
      <c r="B323" s="61"/>
      <c r="C323" s="61"/>
      <c r="D323" s="349"/>
      <c r="E323" s="307">
        <v>2008</v>
      </c>
      <c r="F323" s="339" t="s">
        <v>7087</v>
      </c>
      <c r="G323" s="56">
        <v>26933157.399999999</v>
      </c>
      <c r="H323" s="56">
        <v>0</v>
      </c>
      <c r="I323" s="56">
        <v>26933157.399999999</v>
      </c>
      <c r="J323" s="70">
        <v>10726623.84</v>
      </c>
      <c r="K323" s="70">
        <v>0</v>
      </c>
      <c r="L323" s="70">
        <v>0</v>
      </c>
      <c r="M323" s="70">
        <v>16206533.559999999</v>
      </c>
      <c r="N323" s="296">
        <f>J323/I323%</f>
        <v>39.826833819342703</v>
      </c>
      <c r="O323" s="297">
        <f>Q323+R323+S323+T323+U323+V323+W323+X323</f>
        <v>0</v>
      </c>
      <c r="P323" s="314" t="s">
        <v>7088</v>
      </c>
      <c r="Q323" s="297"/>
      <c r="R323" s="297"/>
      <c r="S323" s="297"/>
      <c r="T323" s="297"/>
      <c r="U323" s="294"/>
      <c r="V323" s="294"/>
      <c r="W323" s="294"/>
      <c r="X323" s="322"/>
    </row>
    <row r="324" spans="1:24" s="71" customFormat="1" ht="22.5" x14ac:dyDescent="0.25">
      <c r="A324" s="54" t="s">
        <v>7080</v>
      </c>
      <c r="B324" s="61"/>
      <c r="C324" s="61"/>
      <c r="D324" s="349"/>
      <c r="E324" s="307">
        <v>2008</v>
      </c>
      <c r="F324" s="339" t="s">
        <v>7089</v>
      </c>
      <c r="G324" s="56">
        <v>8000000</v>
      </c>
      <c r="H324" s="56">
        <v>0</v>
      </c>
      <c r="I324" s="56">
        <v>8000000</v>
      </c>
      <c r="J324" s="70">
        <v>4800000</v>
      </c>
      <c r="K324" s="70">
        <v>0</v>
      </c>
      <c r="L324" s="70">
        <v>0</v>
      </c>
      <c r="M324" s="70">
        <v>3200000</v>
      </c>
      <c r="N324" s="296">
        <f>J324/I324%</f>
        <v>60</v>
      </c>
      <c r="O324" s="297">
        <f>Q324+R324+S324+T324+U324+V324+W324+X324</f>
        <v>0</v>
      </c>
      <c r="P324" s="314" t="s">
        <v>7090</v>
      </c>
      <c r="Q324" s="297"/>
      <c r="R324" s="297"/>
      <c r="S324" s="297"/>
      <c r="T324" s="297"/>
      <c r="U324" s="294"/>
      <c r="V324" s="294"/>
      <c r="W324" s="294"/>
      <c r="X324" s="322"/>
    </row>
    <row r="325" spans="1:24" s="71" customFormat="1" ht="22.5" x14ac:dyDescent="0.25">
      <c r="A325" s="54" t="s">
        <v>7080</v>
      </c>
      <c r="B325" s="61"/>
      <c r="C325" s="61"/>
      <c r="D325" s="349"/>
      <c r="E325" s="307">
        <v>2008</v>
      </c>
      <c r="F325" s="339" t="s">
        <v>7091</v>
      </c>
      <c r="G325" s="56">
        <v>8929549.7699999996</v>
      </c>
      <c r="H325" s="56">
        <v>0</v>
      </c>
      <c r="I325" s="56">
        <v>8929549.7699999996</v>
      </c>
      <c r="J325" s="70">
        <v>4443268.95</v>
      </c>
      <c r="K325" s="70">
        <v>0</v>
      </c>
      <c r="L325" s="70">
        <v>0</v>
      </c>
      <c r="M325" s="70">
        <v>4486280.8199999994</v>
      </c>
      <c r="N325" s="296">
        <f>J325/I325%</f>
        <v>49.759159917868971</v>
      </c>
      <c r="O325" s="297">
        <f>Q325+R325+S325+T325+U325+V325+W325+X325</f>
        <v>0</v>
      </c>
      <c r="P325" s="314" t="s">
        <v>7092</v>
      </c>
      <c r="Q325" s="297"/>
      <c r="R325" s="297"/>
      <c r="S325" s="297"/>
      <c r="T325" s="297"/>
      <c r="U325" s="294"/>
      <c r="V325" s="294"/>
      <c r="W325" s="294"/>
      <c r="X325" s="322"/>
    </row>
    <row r="326" spans="1:24" s="71" customFormat="1" ht="22.5" x14ac:dyDescent="0.25">
      <c r="A326" s="54" t="s">
        <v>7093</v>
      </c>
      <c r="B326" s="61"/>
      <c r="C326" s="61"/>
      <c r="D326" s="349"/>
      <c r="E326" s="307">
        <v>2008</v>
      </c>
      <c r="F326" s="339" t="s">
        <v>7094</v>
      </c>
      <c r="G326" s="56">
        <v>13453965</v>
      </c>
      <c r="H326" s="56">
        <v>0</v>
      </c>
      <c r="I326" s="56">
        <v>13453965</v>
      </c>
      <c r="J326" s="70">
        <v>12108568.5</v>
      </c>
      <c r="K326" s="70">
        <v>0</v>
      </c>
      <c r="L326" s="70">
        <v>0</v>
      </c>
      <c r="M326" s="70">
        <v>1345396.5</v>
      </c>
      <c r="N326" s="296">
        <f>J326/I326%</f>
        <v>90</v>
      </c>
      <c r="O326" s="297">
        <f>Q326+R326+S326+T326+U326+V326+W326+X326</f>
        <v>1345396.5</v>
      </c>
      <c r="P326" s="314" t="s">
        <v>7095</v>
      </c>
      <c r="Q326" s="297"/>
      <c r="R326" s="297"/>
      <c r="S326" s="297"/>
      <c r="T326" s="297"/>
      <c r="U326" s="294"/>
      <c r="V326" s="294"/>
      <c r="W326" s="309">
        <v>1345396.5</v>
      </c>
      <c r="X326" s="322"/>
    </row>
    <row r="327" spans="1:24" s="71" customFormat="1" ht="22.5" x14ac:dyDescent="0.25">
      <c r="A327" s="54" t="s">
        <v>7096</v>
      </c>
      <c r="B327" s="61"/>
      <c r="C327" s="61"/>
      <c r="D327" s="349"/>
      <c r="E327" s="307">
        <v>2008</v>
      </c>
      <c r="F327" s="339" t="s">
        <v>7094</v>
      </c>
      <c r="G327" s="56">
        <v>12647700</v>
      </c>
      <c r="H327" s="56">
        <v>0</v>
      </c>
      <c r="I327" s="56">
        <v>12647700</v>
      </c>
      <c r="J327" s="70">
        <v>11382930</v>
      </c>
      <c r="K327" s="70">
        <v>0</v>
      </c>
      <c r="L327" s="70">
        <v>0</v>
      </c>
      <c r="M327" s="70">
        <v>1264770</v>
      </c>
      <c r="N327" s="296">
        <f>J327/I327%</f>
        <v>90</v>
      </c>
      <c r="O327" s="297">
        <f>Q327+R327+S327+T327+U327+V327+W327+X327</f>
        <v>1264770</v>
      </c>
      <c r="P327" s="314" t="s">
        <v>7097</v>
      </c>
      <c r="Q327" s="297"/>
      <c r="R327" s="297"/>
      <c r="S327" s="297"/>
      <c r="T327" s="297"/>
      <c r="U327" s="294"/>
      <c r="V327" s="294"/>
      <c r="W327" s="309">
        <v>1264770</v>
      </c>
      <c r="X327" s="322"/>
    </row>
    <row r="328" spans="1:24" s="71" customFormat="1" ht="22.5" x14ac:dyDescent="0.25">
      <c r="A328" s="54" t="s">
        <v>7098</v>
      </c>
      <c r="B328" s="61"/>
      <c r="C328" s="61"/>
      <c r="D328" s="349"/>
      <c r="E328" s="307">
        <v>2008</v>
      </c>
      <c r="F328" s="339" t="s">
        <v>7099</v>
      </c>
      <c r="G328" s="56">
        <v>12307185</v>
      </c>
      <c r="H328" s="56">
        <v>0</v>
      </c>
      <c r="I328" s="56">
        <v>12307185</v>
      </c>
      <c r="J328" s="70">
        <v>9841717.3499999996</v>
      </c>
      <c r="K328" s="70">
        <v>0</v>
      </c>
      <c r="L328" s="70">
        <v>0</v>
      </c>
      <c r="M328" s="70">
        <v>2465467.6500000004</v>
      </c>
      <c r="N328" s="296">
        <f>J328/I328%</f>
        <v>79.967249618820219</v>
      </c>
      <c r="O328" s="297">
        <f>Q328+R328+S328+T328+U328+V328+W328+X328</f>
        <v>0</v>
      </c>
      <c r="P328" s="314" t="s">
        <v>7100</v>
      </c>
      <c r="Q328" s="297"/>
      <c r="R328" s="297"/>
      <c r="S328" s="297"/>
      <c r="T328" s="297"/>
      <c r="U328" s="294"/>
      <c r="V328" s="294"/>
      <c r="W328" s="294"/>
      <c r="X328" s="322"/>
    </row>
    <row r="329" spans="1:24" s="71" customFormat="1" ht="22.5" x14ac:dyDescent="0.25">
      <c r="A329" s="54" t="s">
        <v>7101</v>
      </c>
      <c r="B329" s="61"/>
      <c r="C329" s="61"/>
      <c r="D329" s="349"/>
      <c r="E329" s="307">
        <v>2008</v>
      </c>
      <c r="F329" s="339" t="s">
        <v>7099</v>
      </c>
      <c r="G329" s="56">
        <v>12313395</v>
      </c>
      <c r="H329" s="56">
        <v>0</v>
      </c>
      <c r="I329" s="56">
        <v>12313395</v>
      </c>
      <c r="J329" s="70">
        <v>11301469.91</v>
      </c>
      <c r="K329" s="70">
        <v>0</v>
      </c>
      <c r="L329" s="70">
        <v>0</v>
      </c>
      <c r="M329" s="70">
        <v>1011925.0899999999</v>
      </c>
      <c r="N329" s="296">
        <f>J329/I329%</f>
        <v>91.781916441403851</v>
      </c>
      <c r="O329" s="297">
        <f>Q329+R329+S329+T329+U329+V329+W329+X329</f>
        <v>0</v>
      </c>
      <c r="P329" s="314" t="s">
        <v>7102</v>
      </c>
      <c r="Q329" s="297"/>
      <c r="R329" s="297"/>
      <c r="S329" s="297"/>
      <c r="T329" s="297"/>
      <c r="U329" s="294"/>
      <c r="V329" s="294"/>
      <c r="W329" s="294"/>
      <c r="X329" s="322"/>
    </row>
    <row r="330" spans="1:24" s="71" customFormat="1" ht="33.75" x14ac:dyDescent="0.25">
      <c r="A330" s="54" t="s">
        <v>7103</v>
      </c>
      <c r="B330" s="61"/>
      <c r="C330" s="61"/>
      <c r="D330" s="349"/>
      <c r="E330" s="307">
        <v>2008</v>
      </c>
      <c r="F330" s="339" t="s">
        <v>7104</v>
      </c>
      <c r="G330" s="56">
        <v>17940690</v>
      </c>
      <c r="H330" s="56">
        <v>0</v>
      </c>
      <c r="I330" s="56">
        <v>17940690</v>
      </c>
      <c r="J330" s="70">
        <v>14352552</v>
      </c>
      <c r="K330" s="70">
        <v>0</v>
      </c>
      <c r="L330" s="70">
        <v>0</v>
      </c>
      <c r="M330" s="70">
        <v>3588138</v>
      </c>
      <c r="N330" s="296">
        <f>J330/I330%</f>
        <v>80</v>
      </c>
      <c r="O330" s="297">
        <f>Q330+R330+S330+T330+U330+V330+W330+X330</f>
        <v>0</v>
      </c>
      <c r="P330" s="314" t="s">
        <v>7105</v>
      </c>
      <c r="Q330" s="297"/>
      <c r="R330" s="297"/>
      <c r="S330" s="297"/>
      <c r="T330" s="297"/>
      <c r="U330" s="294"/>
      <c r="V330" s="294"/>
      <c r="W330" s="294"/>
      <c r="X330" s="322"/>
    </row>
    <row r="331" spans="1:24" s="71" customFormat="1" ht="33.75" x14ac:dyDescent="0.25">
      <c r="A331" s="54" t="s">
        <v>7106</v>
      </c>
      <c r="B331" s="61"/>
      <c r="C331" s="61"/>
      <c r="D331" s="349"/>
      <c r="E331" s="307">
        <v>2008</v>
      </c>
      <c r="F331" s="339" t="s">
        <v>7107</v>
      </c>
      <c r="G331" s="56">
        <v>17352810</v>
      </c>
      <c r="H331" s="56">
        <v>0</v>
      </c>
      <c r="I331" s="56">
        <v>17352810</v>
      </c>
      <c r="J331" s="70">
        <v>13881789.01</v>
      </c>
      <c r="K331" s="70">
        <v>0</v>
      </c>
      <c r="L331" s="70">
        <v>0</v>
      </c>
      <c r="M331" s="70">
        <v>3471020.99</v>
      </c>
      <c r="N331" s="296">
        <f>J331/I331%</f>
        <v>79.997354952886596</v>
      </c>
      <c r="O331" s="297">
        <f>Q331+R331+S331+T331+U331+V331+W331+X331</f>
        <v>0</v>
      </c>
      <c r="P331" s="314" t="s">
        <v>7108</v>
      </c>
      <c r="Q331" s="297"/>
      <c r="R331" s="297"/>
      <c r="S331" s="297"/>
      <c r="T331" s="297"/>
      <c r="U331" s="294"/>
      <c r="V331" s="294"/>
      <c r="W331" s="294"/>
      <c r="X331" s="322"/>
    </row>
    <row r="332" spans="1:24" s="71" customFormat="1" ht="45" x14ac:dyDescent="0.25">
      <c r="A332" s="54" t="s">
        <v>7109</v>
      </c>
      <c r="B332" s="61"/>
      <c r="C332" s="61"/>
      <c r="D332" s="349"/>
      <c r="E332" s="307">
        <v>2008</v>
      </c>
      <c r="F332" s="339" t="s">
        <v>7110</v>
      </c>
      <c r="G332" s="56">
        <v>18639315</v>
      </c>
      <c r="H332" s="56">
        <v>0</v>
      </c>
      <c r="I332" s="56">
        <v>18639315</v>
      </c>
      <c r="J332" s="70">
        <v>16607116.140000001</v>
      </c>
      <c r="K332" s="70">
        <v>0</v>
      </c>
      <c r="L332" s="70">
        <v>0</v>
      </c>
      <c r="M332" s="70">
        <v>2032198.8599999994</v>
      </c>
      <c r="N332" s="296">
        <f>J332/I332%</f>
        <v>89.097244936308016</v>
      </c>
      <c r="O332" s="297">
        <f>Q332+R332+S332+T332+U332+V332+W332+X332</f>
        <v>0</v>
      </c>
      <c r="P332" s="314" t="s">
        <v>7111</v>
      </c>
      <c r="Q332" s="297"/>
      <c r="R332" s="297"/>
      <c r="S332" s="297"/>
      <c r="T332" s="297"/>
      <c r="U332" s="294"/>
      <c r="V332" s="294"/>
      <c r="W332" s="294"/>
      <c r="X332" s="322"/>
    </row>
    <row r="333" spans="1:24" s="71" customFormat="1" ht="33.75" x14ac:dyDescent="0.25">
      <c r="A333" s="54" t="s">
        <v>7112</v>
      </c>
      <c r="B333" s="61"/>
      <c r="C333" s="61"/>
      <c r="D333" s="349"/>
      <c r="E333" s="307">
        <v>2008</v>
      </c>
      <c r="F333" s="339" t="s">
        <v>7113</v>
      </c>
      <c r="G333" s="56">
        <v>16187400</v>
      </c>
      <c r="H333" s="56">
        <v>-78066.44</v>
      </c>
      <c r="I333" s="56">
        <v>16109333.560000001</v>
      </c>
      <c r="J333" s="70">
        <v>13886874.640000001</v>
      </c>
      <c r="K333" s="70">
        <v>0</v>
      </c>
      <c r="L333" s="70">
        <v>0</v>
      </c>
      <c r="M333" s="70">
        <v>2222458.92</v>
      </c>
      <c r="N333" s="296">
        <f>J333/I333%</f>
        <v>86.203905259504737</v>
      </c>
      <c r="O333" s="297">
        <f>Q333+R333+S333+T333+U333+V333+W333+X333</f>
        <v>0</v>
      </c>
      <c r="P333" s="314" t="s">
        <v>7114</v>
      </c>
      <c r="Q333" s="297"/>
      <c r="R333" s="297"/>
      <c r="S333" s="297"/>
      <c r="T333" s="297"/>
      <c r="U333" s="294"/>
      <c r="V333" s="294"/>
      <c r="W333" s="294"/>
      <c r="X333" s="322"/>
    </row>
    <row r="334" spans="1:24" s="71" customFormat="1" ht="33.75" x14ac:dyDescent="0.25">
      <c r="A334" s="54" t="s">
        <v>7115</v>
      </c>
      <c r="B334" s="61"/>
      <c r="C334" s="61"/>
      <c r="D334" s="349"/>
      <c r="E334" s="307">
        <v>2008</v>
      </c>
      <c r="F334" s="339" t="s">
        <v>7116</v>
      </c>
      <c r="G334" s="56">
        <v>11476080</v>
      </c>
      <c r="H334" s="56">
        <v>0</v>
      </c>
      <c r="I334" s="56">
        <v>11476080</v>
      </c>
      <c r="J334" s="70">
        <v>10427539.199999999</v>
      </c>
      <c r="K334" s="70">
        <v>0</v>
      </c>
      <c r="L334" s="70">
        <v>0</v>
      </c>
      <c r="M334" s="70">
        <v>1048540.8000000007</v>
      </c>
      <c r="N334" s="296">
        <f>J334/I334%</f>
        <v>90.86324947194511</v>
      </c>
      <c r="O334" s="297">
        <f>Q334+R334+S334+T334+U334+V334+W334+X334</f>
        <v>0</v>
      </c>
      <c r="P334" s="314" t="s">
        <v>7117</v>
      </c>
      <c r="Q334" s="297"/>
      <c r="R334" s="297"/>
      <c r="S334" s="297"/>
      <c r="T334" s="297"/>
      <c r="U334" s="294"/>
      <c r="V334" s="294"/>
      <c r="W334" s="294"/>
      <c r="X334" s="322"/>
    </row>
    <row r="335" spans="1:24" s="71" customFormat="1" ht="33.75" x14ac:dyDescent="0.25">
      <c r="A335" s="54" t="s">
        <v>7118</v>
      </c>
      <c r="B335" s="61"/>
      <c r="C335" s="61"/>
      <c r="D335" s="349"/>
      <c r="E335" s="307">
        <v>2008</v>
      </c>
      <c r="F335" s="339" t="s">
        <v>7119</v>
      </c>
      <c r="G335" s="56">
        <v>14011830</v>
      </c>
      <c r="H335" s="56">
        <v>0</v>
      </c>
      <c r="I335" s="56">
        <v>14011830</v>
      </c>
      <c r="J335" s="70">
        <v>12913488.439999999</v>
      </c>
      <c r="K335" s="70">
        <v>0</v>
      </c>
      <c r="L335" s="70">
        <v>0</v>
      </c>
      <c r="M335" s="70">
        <v>1098341.5600000005</v>
      </c>
      <c r="N335" s="296">
        <f>J335/I335%</f>
        <v>92.161326821692811</v>
      </c>
      <c r="O335" s="297">
        <f>Q335+R335+S335+T335+U335+V335+W335+X335</f>
        <v>1098341.56</v>
      </c>
      <c r="P335" s="314" t="s">
        <v>7120</v>
      </c>
      <c r="Q335" s="297"/>
      <c r="R335" s="297"/>
      <c r="S335" s="297"/>
      <c r="T335" s="297">
        <v>1098341.56</v>
      </c>
      <c r="U335" s="294"/>
      <c r="V335" s="294"/>
      <c r="W335" s="294"/>
      <c r="X335" s="322"/>
    </row>
    <row r="336" spans="1:24" s="71" customFormat="1" ht="22.5" x14ac:dyDescent="0.25">
      <c r="A336" s="54" t="s">
        <v>7121</v>
      </c>
      <c r="B336" s="61"/>
      <c r="C336" s="61"/>
      <c r="D336" s="349"/>
      <c r="E336" s="307">
        <v>2008</v>
      </c>
      <c r="F336" s="339" t="s">
        <v>7122</v>
      </c>
      <c r="G336" s="56">
        <v>20866635</v>
      </c>
      <c r="H336" s="56">
        <v>0</v>
      </c>
      <c r="I336" s="56">
        <v>20866635</v>
      </c>
      <c r="J336" s="70">
        <v>18775768.77</v>
      </c>
      <c r="K336" s="70">
        <v>0</v>
      </c>
      <c r="L336" s="70">
        <v>0</v>
      </c>
      <c r="M336" s="70">
        <v>2090866.2300000004</v>
      </c>
      <c r="N336" s="296">
        <f>J336/I336%</f>
        <v>89.979859090840463</v>
      </c>
      <c r="O336" s="297">
        <f>Q336+R336+S336+T336+U336+V336+W336+X336</f>
        <v>0</v>
      </c>
      <c r="P336" s="314" t="s">
        <v>7123</v>
      </c>
      <c r="Q336" s="297"/>
      <c r="R336" s="297"/>
      <c r="S336" s="297"/>
      <c r="T336" s="297"/>
      <c r="U336" s="294"/>
      <c r="V336" s="294"/>
      <c r="W336" s="294"/>
      <c r="X336" s="322"/>
    </row>
    <row r="337" spans="1:24" s="71" customFormat="1" ht="22.5" x14ac:dyDescent="0.25">
      <c r="A337" s="54" t="s">
        <v>7124</v>
      </c>
      <c r="B337" s="61"/>
      <c r="C337" s="61"/>
      <c r="D337" s="349"/>
      <c r="E337" s="307">
        <v>2008</v>
      </c>
      <c r="F337" s="339" t="s">
        <v>7125</v>
      </c>
      <c r="G337" s="56">
        <v>19959812.710000001</v>
      </c>
      <c r="H337" s="56">
        <v>0</v>
      </c>
      <c r="I337" s="56">
        <v>19959812.710000001</v>
      </c>
      <c r="J337" s="70">
        <v>16879517.340000004</v>
      </c>
      <c r="K337" s="70">
        <v>0</v>
      </c>
      <c r="L337" s="70">
        <v>0</v>
      </c>
      <c r="M337" s="70">
        <v>3080295.3699999973</v>
      </c>
      <c r="N337" s="296">
        <f>J337/I337%</f>
        <v>84.567513659801278</v>
      </c>
      <c r="O337" s="297">
        <f>Q337+R337+S337+T337+U337+V337+W337+X337</f>
        <v>0</v>
      </c>
      <c r="P337" s="314" t="s">
        <v>7126</v>
      </c>
      <c r="Q337" s="297"/>
      <c r="R337" s="297"/>
      <c r="S337" s="297"/>
      <c r="T337" s="297"/>
      <c r="U337" s="294"/>
      <c r="V337" s="294"/>
      <c r="W337" s="294"/>
      <c r="X337" s="322"/>
    </row>
    <row r="338" spans="1:24" s="71" customFormat="1" ht="22.5" x14ac:dyDescent="0.25">
      <c r="A338" s="54" t="s">
        <v>7127</v>
      </c>
      <c r="B338" s="61"/>
      <c r="C338" s="61"/>
      <c r="D338" s="349"/>
      <c r="E338" s="307">
        <v>2008</v>
      </c>
      <c r="F338" s="339" t="s">
        <v>7128</v>
      </c>
      <c r="G338" s="56">
        <v>43238370.130000003</v>
      </c>
      <c r="H338" s="56">
        <v>0</v>
      </c>
      <c r="I338" s="56">
        <v>43238370.130000003</v>
      </c>
      <c r="J338" s="70">
        <v>38271661.549999997</v>
      </c>
      <c r="K338" s="70">
        <v>0</v>
      </c>
      <c r="L338" s="70">
        <v>0</v>
      </c>
      <c r="M338" s="70">
        <v>4966708.5800000057</v>
      </c>
      <c r="N338" s="296">
        <f>J338/I338%</f>
        <v>88.513191951807727</v>
      </c>
      <c r="O338" s="297">
        <f>Q338+R338+S338+T338+U338+V338+W338+X338</f>
        <v>0</v>
      </c>
      <c r="P338" s="314" t="s">
        <v>7129</v>
      </c>
      <c r="Q338" s="297"/>
      <c r="R338" s="297"/>
      <c r="S338" s="297"/>
      <c r="T338" s="297"/>
      <c r="U338" s="294"/>
      <c r="V338" s="294"/>
      <c r="W338" s="294"/>
      <c r="X338" s="322"/>
    </row>
    <row r="339" spans="1:24" s="71" customFormat="1" ht="22.5" x14ac:dyDescent="0.25">
      <c r="A339" s="54" t="s">
        <v>7130</v>
      </c>
      <c r="B339" s="61"/>
      <c r="C339" s="61"/>
      <c r="D339" s="349"/>
      <c r="E339" s="307">
        <v>2008</v>
      </c>
      <c r="F339" s="339" t="s">
        <v>7122</v>
      </c>
      <c r="G339" s="56">
        <v>9004500</v>
      </c>
      <c r="H339" s="56">
        <v>0</v>
      </c>
      <c r="I339" s="56">
        <v>9004500</v>
      </c>
      <c r="J339" s="70">
        <v>7203600</v>
      </c>
      <c r="K339" s="70">
        <v>0</v>
      </c>
      <c r="L339" s="70">
        <v>0</v>
      </c>
      <c r="M339" s="70">
        <v>1800900</v>
      </c>
      <c r="N339" s="296">
        <f>J339/I339%</f>
        <v>80</v>
      </c>
      <c r="O339" s="297">
        <f>Q339+R339+S339+T339+U339+V339+W339+X339</f>
        <v>0</v>
      </c>
      <c r="P339" s="314" t="s">
        <v>7131</v>
      </c>
      <c r="Q339" s="297"/>
      <c r="R339" s="297"/>
      <c r="S339" s="297"/>
      <c r="T339" s="297"/>
      <c r="U339" s="294"/>
      <c r="V339" s="294"/>
      <c r="W339" s="294"/>
      <c r="X339" s="322"/>
    </row>
    <row r="340" spans="1:24" s="71" customFormat="1" ht="33.75" x14ac:dyDescent="0.25">
      <c r="A340" s="54" t="s">
        <v>7132</v>
      </c>
      <c r="B340" s="61"/>
      <c r="C340" s="61"/>
      <c r="D340" s="349"/>
      <c r="E340" s="307">
        <v>2008</v>
      </c>
      <c r="F340" s="339" t="s">
        <v>7133</v>
      </c>
      <c r="G340" s="56">
        <v>12087765</v>
      </c>
      <c r="H340" s="56">
        <v>0</v>
      </c>
      <c r="I340" s="56">
        <v>12087765</v>
      </c>
      <c r="J340" s="70">
        <v>11042188.5</v>
      </c>
      <c r="K340" s="70">
        <v>0</v>
      </c>
      <c r="L340" s="70">
        <v>0</v>
      </c>
      <c r="M340" s="70">
        <v>1045576.5</v>
      </c>
      <c r="N340" s="296">
        <f>J340/I340%</f>
        <v>91.350125519481892</v>
      </c>
      <c r="O340" s="297">
        <f>Q340+R340+S340+T340+U340+V340+W340+X340</f>
        <v>0</v>
      </c>
      <c r="P340" s="314" t="s">
        <v>7134</v>
      </c>
      <c r="Q340" s="297"/>
      <c r="R340" s="297"/>
      <c r="S340" s="297"/>
      <c r="T340" s="297"/>
      <c r="U340" s="294"/>
      <c r="V340" s="294"/>
      <c r="W340" s="294"/>
      <c r="X340" s="322"/>
    </row>
    <row r="341" spans="1:24" s="71" customFormat="1" ht="22.5" x14ac:dyDescent="0.25">
      <c r="A341" s="54" t="s">
        <v>7118</v>
      </c>
      <c r="B341" s="61"/>
      <c r="C341" s="61"/>
      <c r="D341" s="349"/>
      <c r="E341" s="307">
        <v>2008</v>
      </c>
      <c r="F341" s="339" t="s">
        <v>7135</v>
      </c>
      <c r="G341" s="56">
        <v>6966585</v>
      </c>
      <c r="H341" s="56">
        <v>0</v>
      </c>
      <c r="I341" s="56">
        <v>6966585</v>
      </c>
      <c r="J341" s="70">
        <v>4487434.8599999994</v>
      </c>
      <c r="K341" s="70">
        <v>0</v>
      </c>
      <c r="L341" s="70">
        <v>0</v>
      </c>
      <c r="M341" s="70">
        <v>2479150.1400000006</v>
      </c>
      <c r="N341" s="296">
        <f>J341/I341%</f>
        <v>64.413695662939574</v>
      </c>
      <c r="O341" s="297">
        <f>Q341+R341+S341+T341+U341+V341+W341+X341</f>
        <v>0</v>
      </c>
      <c r="P341" s="314" t="s">
        <v>7136</v>
      </c>
      <c r="Q341" s="297"/>
      <c r="R341" s="297"/>
      <c r="S341" s="297"/>
      <c r="T341" s="297"/>
      <c r="U341" s="294"/>
      <c r="V341" s="294"/>
      <c r="W341" s="294"/>
      <c r="X341" s="322"/>
    </row>
    <row r="342" spans="1:24" s="71" customFormat="1" ht="22.5" x14ac:dyDescent="0.25">
      <c r="A342" s="54" t="s">
        <v>7124</v>
      </c>
      <c r="B342" s="67"/>
      <c r="C342" s="308"/>
      <c r="D342" s="338"/>
      <c r="E342" s="55">
        <v>2008</v>
      </c>
      <c r="F342" s="339" t="s">
        <v>7137</v>
      </c>
      <c r="G342" s="56">
        <v>63119655.310000002</v>
      </c>
      <c r="H342" s="56">
        <v>0</v>
      </c>
      <c r="I342" s="56">
        <v>63119655.310000002</v>
      </c>
      <c r="J342" s="70">
        <v>38336675.109999999</v>
      </c>
      <c r="K342" s="70">
        <v>0</v>
      </c>
      <c r="L342" s="70">
        <v>0</v>
      </c>
      <c r="M342" s="70">
        <v>24782980.200000003</v>
      </c>
      <c r="N342" s="296">
        <f>J342/I342%</f>
        <v>60.736508971281324</v>
      </c>
      <c r="O342" s="297">
        <f>Q342+R342+S342+T342+U342+V342+W342+X342</f>
        <v>0</v>
      </c>
      <c r="P342" s="314" t="s">
        <v>7138</v>
      </c>
      <c r="Q342" s="297"/>
      <c r="R342" s="297"/>
      <c r="S342" s="297"/>
      <c r="T342" s="297"/>
      <c r="U342" s="294"/>
      <c r="V342" s="294"/>
      <c r="W342" s="294"/>
      <c r="X342" s="322"/>
    </row>
    <row r="343" spans="1:24" s="71" customFormat="1" ht="22.5" x14ac:dyDescent="0.25">
      <c r="A343" s="54" t="s">
        <v>7127</v>
      </c>
      <c r="B343" s="67"/>
      <c r="C343" s="308"/>
      <c r="D343" s="338"/>
      <c r="E343" s="55">
        <v>2008</v>
      </c>
      <c r="F343" s="339" t="s">
        <v>7139</v>
      </c>
      <c r="G343" s="56">
        <v>16964478</v>
      </c>
      <c r="H343" s="56">
        <v>0</v>
      </c>
      <c r="I343" s="56">
        <v>16964478</v>
      </c>
      <c r="J343" s="70">
        <v>6785791.2000000002</v>
      </c>
      <c r="K343" s="70">
        <v>0</v>
      </c>
      <c r="L343" s="70">
        <v>0</v>
      </c>
      <c r="M343" s="70">
        <v>10178686.800000001</v>
      </c>
      <c r="N343" s="296">
        <f>J343/I343%</f>
        <v>40</v>
      </c>
      <c r="O343" s="297">
        <f>Q343+R343+S343+T343+U343+V343+W343+X343</f>
        <v>0</v>
      </c>
      <c r="P343" s="314" t="s">
        <v>7140</v>
      </c>
      <c r="Q343" s="297"/>
      <c r="R343" s="297"/>
      <c r="S343" s="297"/>
      <c r="T343" s="297"/>
      <c r="U343" s="294"/>
      <c r="V343" s="294"/>
      <c r="W343" s="294"/>
      <c r="X343" s="322"/>
    </row>
    <row r="344" spans="1:24" s="71" customFormat="1" ht="22.5" x14ac:dyDescent="0.25">
      <c r="A344" s="54" t="s">
        <v>7132</v>
      </c>
      <c r="B344" s="67"/>
      <c r="C344" s="308"/>
      <c r="D344" s="338"/>
      <c r="E344" s="55">
        <v>2008</v>
      </c>
      <c r="F344" s="339" t="s">
        <v>7141</v>
      </c>
      <c r="G344" s="56">
        <v>20077326.170000002</v>
      </c>
      <c r="H344" s="56">
        <v>0</v>
      </c>
      <c r="I344" s="56">
        <v>20077326.170000002</v>
      </c>
      <c r="J344" s="70">
        <v>16294286.310000001</v>
      </c>
      <c r="K344" s="70">
        <v>0</v>
      </c>
      <c r="L344" s="70">
        <v>0</v>
      </c>
      <c r="M344" s="70">
        <v>3783039.8600000013</v>
      </c>
      <c r="N344" s="296">
        <f>J344/I344%</f>
        <v>81.157651033967326</v>
      </c>
      <c r="O344" s="297">
        <f>Q344+R344+S344+T344+U344+V344+W344+X344</f>
        <v>3783039.86</v>
      </c>
      <c r="P344" s="314" t="s">
        <v>7142</v>
      </c>
      <c r="Q344" s="297"/>
      <c r="R344" s="297"/>
      <c r="S344" s="297"/>
      <c r="T344" s="297">
        <v>3783039.86</v>
      </c>
      <c r="U344" s="294"/>
      <c r="V344" s="294"/>
      <c r="W344" s="294"/>
      <c r="X344" s="322"/>
    </row>
    <row r="345" spans="1:24" s="71" customFormat="1" ht="33.75" x14ac:dyDescent="0.25">
      <c r="A345" s="54" t="s">
        <v>7143</v>
      </c>
      <c r="B345" s="67"/>
      <c r="C345" s="308"/>
      <c r="D345" s="338"/>
      <c r="E345" s="55">
        <v>2008</v>
      </c>
      <c r="F345" s="339" t="s">
        <v>7144</v>
      </c>
      <c r="G345" s="56">
        <v>31087991.68</v>
      </c>
      <c r="H345" s="56">
        <v>0</v>
      </c>
      <c r="I345" s="56">
        <v>31087991.68</v>
      </c>
      <c r="J345" s="70">
        <v>26198812.739999998</v>
      </c>
      <c r="K345" s="70">
        <v>0</v>
      </c>
      <c r="L345" s="70">
        <v>0</v>
      </c>
      <c r="M345" s="70">
        <v>4889178.9400000013</v>
      </c>
      <c r="N345" s="296">
        <f>J345/I345%</f>
        <v>84.273094928980626</v>
      </c>
      <c r="O345" s="297">
        <f>Q345+R345+S345+T345+U345+V345+W345+X345</f>
        <v>0</v>
      </c>
      <c r="P345" s="314" t="s">
        <v>7145</v>
      </c>
      <c r="Q345" s="297"/>
      <c r="R345" s="297"/>
      <c r="S345" s="297"/>
      <c r="T345" s="297"/>
      <c r="U345" s="294"/>
      <c r="V345" s="294"/>
      <c r="W345" s="294"/>
      <c r="X345" s="322"/>
    </row>
    <row r="346" spans="1:24" s="71" customFormat="1" ht="12" thickBot="1" x14ac:dyDescent="0.3">
      <c r="A346" s="356"/>
      <c r="B346" s="338"/>
      <c r="C346" s="338"/>
      <c r="D346" s="338"/>
      <c r="E346" s="338"/>
      <c r="F346" s="357"/>
      <c r="G346" s="323"/>
      <c r="H346" s="323"/>
      <c r="I346" s="323"/>
      <c r="J346" s="325"/>
      <c r="K346" s="323"/>
      <c r="L346" s="323"/>
      <c r="M346" s="325"/>
      <c r="N346" s="323"/>
      <c r="O346" s="327"/>
      <c r="P346" s="323"/>
      <c r="Q346" s="327"/>
      <c r="R346" s="327"/>
      <c r="S346" s="327"/>
      <c r="T346" s="327"/>
      <c r="U346" s="323"/>
      <c r="V346" s="323"/>
      <c r="W346" s="323"/>
      <c r="X346" s="328"/>
    </row>
    <row r="347" spans="1:24" s="71" customFormat="1" ht="13.5" thickBot="1" x14ac:dyDescent="0.3">
      <c r="A347" s="358" t="s">
        <v>7146</v>
      </c>
      <c r="B347" s="359"/>
      <c r="C347" s="359"/>
      <c r="D347" s="359"/>
      <c r="E347" s="359"/>
      <c r="F347" s="360"/>
      <c r="G347" s="73">
        <f>SUM(G8:G346)</f>
        <v>5451012951.6000071</v>
      </c>
      <c r="H347" s="73">
        <f t="shared" ref="H347:L347" si="0">SUM(H8:H346)</f>
        <v>268680511.33999997</v>
      </c>
      <c r="I347" s="73">
        <f t="shared" si="0"/>
        <v>5719693462.9400053</v>
      </c>
      <c r="J347" s="73">
        <f t="shared" si="0"/>
        <v>2918152576.0699987</v>
      </c>
      <c r="K347" s="73">
        <f t="shared" si="0"/>
        <v>0</v>
      </c>
      <c r="L347" s="73">
        <f t="shared" si="0"/>
        <v>0</v>
      </c>
      <c r="M347" s="73">
        <f>SUM(M8:M346)</f>
        <v>2801540886.8700018</v>
      </c>
      <c r="N347" s="335"/>
      <c r="O347" s="332">
        <f>SUM(O5:O346)</f>
        <v>990502176.26600015</v>
      </c>
      <c r="P347" s="331"/>
      <c r="Q347" s="333"/>
      <c r="R347" s="333"/>
      <c r="S347" s="333"/>
      <c r="T347" s="333"/>
      <c r="U347" s="331"/>
      <c r="V347" s="331"/>
      <c r="W347" s="331"/>
      <c r="X347" s="334"/>
    </row>
    <row r="354" spans="1:20" x14ac:dyDescent="0.2">
      <c r="A354" s="68"/>
      <c r="F354" s="68"/>
      <c r="J354" s="64"/>
      <c r="M354" s="64"/>
      <c r="O354" s="315"/>
      <c r="Q354" s="64"/>
      <c r="R354" s="64"/>
      <c r="S354" s="64"/>
      <c r="T354" s="64"/>
    </row>
    <row r="355" spans="1:20" x14ac:dyDescent="0.2">
      <c r="A355" s="68"/>
      <c r="F355" s="68"/>
      <c r="J355" s="64"/>
      <c r="M355" s="64"/>
      <c r="O355" s="315"/>
      <c r="Q355" s="64"/>
      <c r="R355" s="64"/>
      <c r="S355" s="64"/>
      <c r="T355" s="64"/>
    </row>
  </sheetData>
  <mergeCells count="5">
    <mergeCell ref="Q4:X4"/>
    <mergeCell ref="A3:I3"/>
    <mergeCell ref="A347:F347"/>
    <mergeCell ref="A1:I1"/>
    <mergeCell ref="A2:I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DGC</vt:lpstr>
      <vt:lpstr>COVIAL</vt:lpstr>
      <vt:lpstr>FSS</vt:lpstr>
      <vt:lpstr>DGC!Área_de_impresión</vt:lpstr>
      <vt:lpstr>COVIAL!Títulos_a_imprimir</vt:lpstr>
      <vt:lpstr>DGC!Títulos_a_imprimir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Juana Margoth Colmenares</dc:creator>
  <cp:lastModifiedBy>Juana Margoth Colmenares</cp:lastModifiedBy>
  <cp:lastPrinted>2016-04-28T02:00:38Z</cp:lastPrinted>
  <dcterms:created xsi:type="dcterms:W3CDTF">2016-04-19T00:55:24Z</dcterms:created>
  <dcterms:modified xsi:type="dcterms:W3CDTF">2016-04-28T20:43:39Z</dcterms:modified>
</cp:coreProperties>
</file>